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yohana.amaya\Desktop\DOCUMENTOS EVALUACION PRELIMINAR CORDOBA\"/>
    </mc:Choice>
  </mc:AlternateContent>
  <workbookProtection workbookAlgorithmName="SHA-512" workbookHashValue="CdWLfCs70HnZlXgmyCe1U9JTebdxWMiTF4m4OAdk3iIzolIzSYcZMK6YYgTEkqBb70yfn1w1xoufUl36lFzRQw==" workbookSaltValue="J+ui9FiHfY2t7UPMtfBp8w==" workbookSpinCount="100000" lockStructure="1"/>
  <bookViews>
    <workbookView xWindow="0" yWindow="0" windowWidth="20490" windowHeight="8535" firstSheet="1" activeTab="5"/>
  </bookViews>
  <sheets>
    <sheet name="RESUMEN" sheetId="41" state="hidden" r:id="rId1"/>
    <sheet name="ASOCIACION 1" sheetId="6" r:id="rId2"/>
    <sheet name="FRUTOZ 2" sheetId="2" r:id="rId3"/>
    <sheet name="FUCODESA 3" sheetId="3" r:id="rId4"/>
    <sheet name="FUDECA 4" sheetId="4" r:id="rId5"/>
    <sheet name="FUND CARIBE 5" sheetId="5" r:id="rId6"/>
    <sheet name="COLOMBO SUIZA 6" sheetId="39" r:id="rId7"/>
    <sheet name="PARROQUIA 7" sheetId="7" r:id="rId8"/>
    <sheet name="UT MUNDO FELIZ 8" sheetId="8" r:id="rId9"/>
    <sheet name="JUAN JACOBO 9-15 17-20" sheetId="9" r:id="rId10"/>
    <sheet name="COOTRADEMACOO 16" sheetId="15" r:id="rId11"/>
    <sheet name="NU3  21" sheetId="21" r:id="rId12"/>
    <sheet name="FUNDASER 22" sheetId="22" r:id="rId13"/>
    <sheet name="FUNDASER 23" sheetId="23" r:id="rId14"/>
    <sheet name="FUND AMIGOSSINU 24" sheetId="24" r:id="rId15"/>
    <sheet name="BIOEMPRENDER 25" sheetId="25" r:id="rId16"/>
    <sheet name="CONSORCIO SOL BRIL 26" sheetId="26" r:id="rId17"/>
    <sheet name="NUEVA ERA ECOL 27" sheetId="27" r:id="rId18"/>
    <sheet name="FUND TIERRA NUESTRA 28" sheetId="28" r:id="rId19"/>
    <sheet name="SAN ANTERO 30" sheetId="29" r:id="rId20"/>
    <sheet name="UNIDOS POR COLOM 31" sheetId="30" r:id="rId21"/>
    <sheet name="CONSOR MIS PRIMEROS PASOS 32" sheetId="31" r:id="rId22"/>
    <sheet name="FUNDEIN 33" sheetId="33" r:id="rId23"/>
    <sheet name="PORVENIR 34" sheetId="32" r:id="rId24"/>
    <sheet name="ARCOSOL 35" sheetId="34" r:id="rId25"/>
    <sheet name="FUNSOBASI 36" sheetId="35" r:id="rId26"/>
    <sheet name="CORPOR JUNTOS 37" sheetId="36" r:id="rId27"/>
    <sheet name="CONSR MUNDO JOVEN 38" sheetId="37" r:id="rId28"/>
    <sheet name="FUND CULTIVAR 39" sheetId="38" r:id="rId29"/>
  </sheets>
  <externalReferences>
    <externalReference r:id="rId30"/>
  </externalReferences>
  <definedNames>
    <definedName name="_xlnm._FilterDatabase" localSheetId="1" hidden="1">'ASOCIACION 1'!$B$300:$P$330</definedName>
    <definedName name="_xlnm._FilterDatabase" localSheetId="6" hidden="1">'COLOMBO SUIZA 6'!$A$88:$Q$111</definedName>
    <definedName name="_xlnm._FilterDatabase" localSheetId="2" hidden="1">'FRUTOZ 2'!$B$163:$Q$182</definedName>
    <definedName name="_xlnm._FilterDatabase" localSheetId="3" hidden="1">'FUCODESA 3'!$B$241:$Q$258</definedName>
    <definedName name="_xlnm._FilterDatabase" localSheetId="4" hidden="1">'FUDECA 4'!$B$223:$Q$235</definedName>
    <definedName name="_xlnm._FilterDatabase" localSheetId="5" hidden="1">'FUND CARIBE 5'!$B$212:$Q$220</definedName>
    <definedName name="_xlnm._FilterDatabase" localSheetId="22" hidden="1">'FUNDEIN 33'!$B$111:$Q$129</definedName>
    <definedName name="_xlnm._FilterDatabase" localSheetId="11" hidden="1">'NU3  21'!$B$181:$Q$232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54" i="38" l="1"/>
  <c r="C58" i="38" s="1"/>
  <c r="F131" i="38"/>
  <c r="N110" i="38"/>
  <c r="M110" i="38"/>
  <c r="L110" i="38"/>
  <c r="K110" i="38"/>
  <c r="L54" i="38"/>
  <c r="E19" i="38"/>
  <c r="E47" i="33" l="1"/>
  <c r="K68" i="33"/>
  <c r="C72" i="33" s="1"/>
  <c r="E212" i="33"/>
  <c r="F202" i="33"/>
  <c r="F195" i="33"/>
  <c r="E174" i="33"/>
  <c r="E167" i="33"/>
  <c r="C163" i="33"/>
  <c r="M161" i="33"/>
  <c r="L161" i="33"/>
  <c r="A156" i="33"/>
  <c r="A157" i="33" s="1"/>
  <c r="A158" i="33" s="1"/>
  <c r="A159" i="33" s="1"/>
  <c r="A160" i="33" s="1"/>
  <c r="A155" i="33"/>
  <c r="A154" i="33"/>
  <c r="O68" i="33"/>
  <c r="A62" i="33"/>
  <c r="A63" i="33" s="1"/>
  <c r="A64" i="33" s="1"/>
  <c r="A65" i="33" s="1"/>
  <c r="A66" i="33" s="1"/>
  <c r="A67" i="33" s="1"/>
  <c r="A61" i="33"/>
  <c r="M60" i="33"/>
  <c r="E53" i="33"/>
  <c r="C24" i="33"/>
  <c r="F22" i="33"/>
  <c r="E22" i="33"/>
  <c r="N60" i="33" l="1"/>
  <c r="N68" i="33" s="1"/>
  <c r="C84" i="34" l="1"/>
  <c r="J68" i="34"/>
  <c r="E300" i="34"/>
  <c r="E294" i="34"/>
  <c r="E289" i="34"/>
  <c r="F280" i="34"/>
  <c r="F275" i="34"/>
  <c r="F269" i="34"/>
  <c r="E242" i="34"/>
  <c r="E236" i="34"/>
  <c r="C225" i="34"/>
  <c r="N223" i="34"/>
  <c r="K80" i="34"/>
  <c r="N76" i="34"/>
  <c r="N75" i="34"/>
  <c r="N73" i="34"/>
  <c r="F22" i="34"/>
  <c r="C24" i="34" s="1"/>
  <c r="E109" i="24"/>
  <c r="E103" i="24"/>
  <c r="E97" i="24"/>
  <c r="E91" i="24"/>
  <c r="E84" i="24"/>
  <c r="E78" i="24"/>
  <c r="E388" i="24"/>
  <c r="E383" i="24"/>
  <c r="E378" i="24"/>
  <c r="E373" i="24"/>
  <c r="E368" i="24"/>
  <c r="E363" i="24"/>
  <c r="F358" i="24"/>
  <c r="F353" i="24"/>
  <c r="F348" i="24"/>
  <c r="F343" i="24"/>
  <c r="F337" i="24"/>
  <c r="F331" i="24"/>
  <c r="E300" i="24"/>
  <c r="E293" i="24"/>
  <c r="E287" i="24"/>
  <c r="E281" i="24"/>
  <c r="E274" i="24"/>
  <c r="E269" i="24"/>
  <c r="M263" i="24"/>
  <c r="A256" i="24"/>
  <c r="A257" i="24" s="1"/>
  <c r="A258" i="24" s="1"/>
  <c r="A259" i="24" s="1"/>
  <c r="A260" i="24" s="1"/>
  <c r="A261" i="24" s="1"/>
  <c r="A262" i="24" s="1"/>
  <c r="O124" i="24"/>
  <c r="M124" i="24"/>
  <c r="A117" i="24"/>
  <c r="A118" i="24" s="1"/>
  <c r="A119" i="24" s="1"/>
  <c r="A120" i="24" s="1"/>
  <c r="A121" i="24" s="1"/>
  <c r="A122" i="24" s="1"/>
  <c r="A123" i="24" s="1"/>
  <c r="F22" i="24"/>
  <c r="C24" i="24" s="1"/>
  <c r="E224" i="27"/>
  <c r="E219" i="27"/>
  <c r="F209" i="27"/>
  <c r="F202" i="27"/>
  <c r="E182" i="27"/>
  <c r="E175" i="27"/>
  <c r="M169" i="27"/>
  <c r="C73" i="27"/>
  <c r="O68" i="27"/>
  <c r="N68" i="27"/>
  <c r="M68" i="27"/>
  <c r="L68" i="27"/>
  <c r="E53" i="27"/>
  <c r="F22" i="27"/>
  <c r="C24" i="27" s="1"/>
  <c r="E22" i="27"/>
  <c r="F122" i="37" l="1"/>
  <c r="O99" i="37"/>
  <c r="N99" i="37"/>
  <c r="M99" i="37"/>
  <c r="L99" i="37"/>
  <c r="K99" i="37"/>
  <c r="L45" i="37"/>
  <c r="K45" i="37"/>
  <c r="C50" i="37" s="1"/>
  <c r="E19" i="37"/>
  <c r="D163" i="36"/>
  <c r="F152" i="36"/>
  <c r="E134" i="36"/>
  <c r="D162" i="36" s="1"/>
  <c r="E162" i="36" s="1"/>
  <c r="N128" i="36"/>
  <c r="M128" i="36"/>
  <c r="K128" i="36"/>
  <c r="C130" i="36" s="1"/>
  <c r="A125" i="36"/>
  <c r="A126" i="36" s="1"/>
  <c r="A127" i="36" s="1"/>
  <c r="A123" i="36"/>
  <c r="A48" i="36"/>
  <c r="F22" i="36"/>
  <c r="C24" i="36" s="1"/>
  <c r="E22" i="36"/>
  <c r="F336" i="35"/>
  <c r="F330" i="35"/>
  <c r="F318" i="35"/>
  <c r="E295" i="35"/>
  <c r="E289" i="35"/>
  <c r="E284" i="35"/>
  <c r="E279" i="35"/>
  <c r="E273" i="35"/>
  <c r="N267" i="35"/>
  <c r="M267" i="35"/>
  <c r="L267" i="35"/>
  <c r="K267" i="35"/>
  <c r="C269" i="35" s="1"/>
  <c r="M120" i="35"/>
  <c r="L120" i="35"/>
  <c r="K120" i="35"/>
  <c r="C124" i="35" s="1"/>
  <c r="E99" i="35"/>
  <c r="E93" i="35"/>
  <c r="E87" i="35"/>
  <c r="E79" i="35"/>
  <c r="E71" i="35"/>
  <c r="E26" i="35"/>
  <c r="F24" i="35"/>
  <c r="C26" i="35" s="1"/>
  <c r="E24" i="35"/>
  <c r="E38" i="32"/>
  <c r="J43" i="32"/>
  <c r="K49" i="32"/>
  <c r="D152" i="32"/>
  <c r="I142" i="32"/>
  <c r="F142" i="32"/>
  <c r="D153" i="32" s="1"/>
  <c r="E121" i="32"/>
  <c r="O115" i="32"/>
  <c r="N115" i="32"/>
  <c r="M115" i="32"/>
  <c r="K115" i="32"/>
  <c r="C117" i="32" s="1"/>
  <c r="A110" i="32"/>
  <c r="A111" i="32" s="1"/>
  <c r="A112" i="32" s="1"/>
  <c r="A113" i="32" s="1"/>
  <c r="A114" i="32" s="1"/>
  <c r="A109" i="32"/>
  <c r="L52" i="32"/>
  <c r="A48" i="32"/>
  <c r="C24" i="32"/>
  <c r="F22" i="32"/>
  <c r="E22" i="32"/>
  <c r="F117" i="31"/>
  <c r="O94" i="31"/>
  <c r="N94" i="31"/>
  <c r="M94" i="31"/>
  <c r="L94" i="31"/>
  <c r="K94" i="31"/>
  <c r="L45" i="31"/>
  <c r="K45" i="31"/>
  <c r="C50" i="31" s="1"/>
  <c r="E19" i="31"/>
  <c r="E152" i="32" l="1"/>
  <c r="I144" i="29" l="1"/>
  <c r="F144" i="29"/>
  <c r="D155" i="29" s="1"/>
  <c r="E126" i="29"/>
  <c r="D154" i="29" s="1"/>
  <c r="O120" i="29"/>
  <c r="N120" i="29"/>
  <c r="M120" i="29"/>
  <c r="K120" i="29"/>
  <c r="C122" i="29" s="1"/>
  <c r="A114" i="29"/>
  <c r="A115" i="29" s="1"/>
  <c r="A116" i="29" s="1"/>
  <c r="A117" i="29" s="1"/>
  <c r="A118" i="29" s="1"/>
  <c r="A119" i="29" s="1"/>
  <c r="L69" i="29"/>
  <c r="A58" i="29"/>
  <c r="E154" i="29" l="1"/>
  <c r="E498" i="30" l="1"/>
  <c r="E492" i="30"/>
  <c r="E486" i="30"/>
  <c r="E480" i="30"/>
  <c r="D480" i="30"/>
  <c r="D475" i="30"/>
  <c r="I466" i="30"/>
  <c r="F466" i="30"/>
  <c r="I460" i="30"/>
  <c r="F460" i="30"/>
  <c r="I454" i="30"/>
  <c r="F454" i="30"/>
  <c r="I448" i="30"/>
  <c r="F448" i="30"/>
  <c r="I442" i="30"/>
  <c r="F442" i="30"/>
  <c r="D476" i="30" s="1"/>
  <c r="E379" i="30"/>
  <c r="O373" i="30"/>
  <c r="N373" i="30"/>
  <c r="M373" i="30"/>
  <c r="K373" i="30"/>
  <c r="C375" i="30" s="1"/>
  <c r="A370" i="30"/>
  <c r="A371" i="30" s="1"/>
  <c r="A372" i="30" s="1"/>
  <c r="A368" i="30"/>
  <c r="E241" i="30"/>
  <c r="E223" i="30"/>
  <c r="E216" i="30"/>
  <c r="E155" i="30"/>
  <c r="L136" i="30"/>
  <c r="K136" i="30"/>
  <c r="L122" i="30"/>
  <c r="K122" i="30"/>
  <c r="L107" i="30"/>
  <c r="K107" i="30"/>
  <c r="L93" i="30"/>
  <c r="K93" i="30"/>
  <c r="L75" i="30"/>
  <c r="K75" i="30"/>
  <c r="A71" i="30"/>
  <c r="F20" i="30"/>
  <c r="E20" i="30"/>
  <c r="E475" i="30" l="1"/>
  <c r="E38" i="28" l="1"/>
  <c r="I225" i="28"/>
  <c r="F225" i="28"/>
  <c r="D236" i="28" s="1"/>
  <c r="E193" i="28"/>
  <c r="D235" i="28" s="1"/>
  <c r="O187" i="28"/>
  <c r="N187" i="28"/>
  <c r="M187" i="28"/>
  <c r="K187" i="28"/>
  <c r="C189" i="28" s="1"/>
  <c r="A184" i="28"/>
  <c r="A185" i="28" s="1"/>
  <c r="A186" i="28" s="1"/>
  <c r="A182" i="28"/>
  <c r="A48" i="28"/>
  <c r="F22" i="28"/>
  <c r="C24" i="28" s="1"/>
  <c r="E22" i="28"/>
  <c r="F116" i="26"/>
  <c r="N95" i="26"/>
  <c r="M95" i="26"/>
  <c r="L95" i="26"/>
  <c r="K95" i="26"/>
  <c r="L45" i="26"/>
  <c r="K45" i="26"/>
  <c r="C49" i="26" s="1"/>
  <c r="E19" i="26"/>
  <c r="F122" i="25"/>
  <c r="L99" i="25"/>
  <c r="K99" i="25"/>
  <c r="C55" i="25"/>
  <c r="L51" i="25"/>
  <c r="K51" i="25"/>
  <c r="E22" i="25"/>
  <c r="E235" i="28" l="1"/>
  <c r="N110" i="23" l="1"/>
  <c r="E125" i="15"/>
  <c r="E120" i="15"/>
  <c r="E115" i="15"/>
  <c r="E110" i="15"/>
  <c r="E105" i="15"/>
  <c r="E100" i="15"/>
  <c r="E95" i="15"/>
  <c r="F401" i="15" l="1"/>
  <c r="D412" i="15" s="1"/>
  <c r="E348" i="15"/>
  <c r="D411" i="15" s="1"/>
  <c r="E411" i="15" s="1"/>
  <c r="O342" i="15"/>
  <c r="N342" i="15"/>
  <c r="M342" i="15"/>
  <c r="K342" i="15"/>
  <c r="C344" i="15" s="1"/>
  <c r="A335" i="15"/>
  <c r="A336" i="15" s="1"/>
  <c r="A337" i="15" s="1"/>
  <c r="A338" i="15" s="1"/>
  <c r="A339" i="15" s="1"/>
  <c r="A340" i="15" s="1"/>
  <c r="A341" i="15" s="1"/>
  <c r="C192" i="15"/>
  <c r="C187" i="15"/>
  <c r="C182" i="15"/>
  <c r="C177" i="15"/>
  <c r="A133" i="15"/>
  <c r="A134" i="15" s="1"/>
  <c r="A135" i="15" s="1"/>
  <c r="A136" i="15" s="1"/>
  <c r="A137" i="15" s="1"/>
  <c r="A138" i="15" s="1"/>
  <c r="A139" i="15" s="1"/>
  <c r="E90" i="15"/>
  <c r="F1182" i="9" l="1"/>
  <c r="F1165" i="9"/>
  <c r="F1149" i="9"/>
  <c r="F1131" i="9"/>
  <c r="F1110" i="9"/>
  <c r="F1092" i="9"/>
  <c r="F1055" i="9"/>
  <c r="F1031" i="9"/>
  <c r="F1014" i="9"/>
  <c r="F996" i="9"/>
  <c r="K943" i="9"/>
  <c r="A941" i="9"/>
  <c r="K926" i="9"/>
  <c r="K876" i="9"/>
  <c r="L861" i="9"/>
  <c r="K861" i="9"/>
  <c r="O811" i="9"/>
  <c r="K811" i="9"/>
  <c r="N414" i="9"/>
  <c r="M414" i="9"/>
  <c r="L414" i="9"/>
  <c r="K414" i="9"/>
  <c r="A408" i="9"/>
  <c r="N396" i="9"/>
  <c r="M396" i="9"/>
  <c r="L396" i="9"/>
  <c r="K396" i="9"/>
  <c r="A390" i="9"/>
  <c r="N378" i="9"/>
  <c r="M378" i="9"/>
  <c r="L378" i="9"/>
  <c r="K378" i="9"/>
  <c r="A372" i="9"/>
  <c r="N360" i="9"/>
  <c r="M360" i="9"/>
  <c r="L360" i="9"/>
  <c r="K360" i="9"/>
  <c r="A354" i="9"/>
  <c r="N342" i="9"/>
  <c r="M342" i="9"/>
  <c r="L342" i="9"/>
  <c r="K342" i="9"/>
  <c r="A336" i="9"/>
  <c r="N324" i="9"/>
  <c r="M324" i="9"/>
  <c r="L324" i="9"/>
  <c r="K324" i="9"/>
  <c r="A318" i="9"/>
  <c r="N306" i="9"/>
  <c r="M306" i="9"/>
  <c r="L306" i="9"/>
  <c r="K306" i="9"/>
  <c r="A300" i="9"/>
  <c r="N288" i="9"/>
  <c r="M288" i="9"/>
  <c r="L288" i="9"/>
  <c r="K288" i="9"/>
  <c r="A282" i="9"/>
  <c r="N269" i="9"/>
  <c r="M269" i="9"/>
  <c r="L269" i="9"/>
  <c r="K269" i="9"/>
  <c r="A263" i="9"/>
  <c r="N251" i="9"/>
  <c r="M251" i="9"/>
  <c r="L251" i="9"/>
  <c r="K251" i="9"/>
  <c r="A245" i="9"/>
  <c r="N233" i="9"/>
  <c r="M233" i="9"/>
  <c r="L233" i="9"/>
  <c r="K233" i="9"/>
  <c r="A227" i="9"/>
  <c r="C69" i="9"/>
  <c r="C65" i="9"/>
  <c r="C62" i="9"/>
  <c r="C59" i="9"/>
  <c r="C56" i="9"/>
  <c r="C53" i="9"/>
  <c r="C50" i="9"/>
  <c r="C47" i="9"/>
  <c r="C44" i="9"/>
  <c r="C41" i="9"/>
  <c r="C38" i="9"/>
  <c r="F36" i="9"/>
  <c r="E36" i="9"/>
  <c r="H31" i="9"/>
  <c r="C60" i="8" l="1"/>
  <c r="C56" i="7" l="1"/>
  <c r="C55" i="7"/>
  <c r="N46" i="7"/>
  <c r="N47" i="7"/>
  <c r="N48" i="7"/>
  <c r="N49" i="7"/>
  <c r="N50" i="7"/>
  <c r="N45" i="7"/>
  <c r="L45" i="7"/>
  <c r="K41" i="7"/>
  <c r="C22" i="7"/>
  <c r="L101" i="39" l="1"/>
  <c r="L107" i="39"/>
  <c r="E24" i="39"/>
  <c r="E22" i="39"/>
  <c r="I236" i="39"/>
  <c r="F236" i="39"/>
  <c r="D247" i="39" s="1"/>
  <c r="E200" i="39"/>
  <c r="D246" i="39" s="1"/>
  <c r="O194" i="39"/>
  <c r="N194" i="39"/>
  <c r="M194" i="39"/>
  <c r="K194" i="39"/>
  <c r="C196" i="39" s="1"/>
  <c r="A188" i="39"/>
  <c r="A189" i="39" s="1"/>
  <c r="A190" i="39" s="1"/>
  <c r="A191" i="39" s="1"/>
  <c r="A192" i="39" s="1"/>
  <c r="A193" i="39" s="1"/>
  <c r="A90" i="39"/>
  <c r="D82" i="39"/>
  <c r="E81" i="39" s="1"/>
  <c r="E76" i="39"/>
  <c r="E71" i="39"/>
  <c r="E65" i="39"/>
  <c r="C24" i="39"/>
  <c r="F22" i="39"/>
  <c r="K107" i="39" l="1"/>
  <c r="C110" i="39" s="1"/>
  <c r="E246" i="39"/>
  <c r="F225" i="5" l="1"/>
  <c r="C24" i="5"/>
  <c r="E67" i="4" l="1"/>
  <c r="E60" i="4"/>
  <c r="E54" i="4"/>
  <c r="D135" i="4"/>
  <c r="D134" i="4"/>
  <c r="L180" i="4"/>
  <c r="L179" i="4"/>
  <c r="K179" i="4"/>
  <c r="L78" i="4"/>
  <c r="E24" i="4"/>
  <c r="C24" i="4"/>
  <c r="E266" i="4"/>
  <c r="F257" i="4"/>
  <c r="F252" i="4"/>
  <c r="F246" i="4"/>
  <c r="E217" i="4"/>
  <c r="E211" i="4"/>
  <c r="E204" i="4"/>
  <c r="C200" i="4"/>
  <c r="M198" i="4"/>
  <c r="A191" i="4"/>
  <c r="A192" i="4" s="1"/>
  <c r="A193" i="4" s="1"/>
  <c r="A194" i="4" s="1"/>
  <c r="A195" i="4" s="1"/>
  <c r="A196" i="4" s="1"/>
  <c r="A197" i="4" s="1"/>
  <c r="M81" i="4"/>
  <c r="K81" i="4"/>
  <c r="A76" i="4"/>
  <c r="A77" i="4" s="1"/>
  <c r="A78" i="4" s="1"/>
  <c r="A79" i="4" s="1"/>
  <c r="A80" i="4" s="1"/>
  <c r="A75" i="4"/>
  <c r="A74" i="4"/>
  <c r="F22" i="4"/>
  <c r="D83" i="3" l="1"/>
  <c r="D76" i="3"/>
  <c r="D68" i="3"/>
  <c r="D60" i="3"/>
  <c r="L208" i="3"/>
  <c r="E68" i="2"/>
  <c r="E62" i="2"/>
  <c r="E56" i="2"/>
  <c r="Q241" i="2"/>
  <c r="F20" i="3"/>
  <c r="K89" i="2"/>
  <c r="C24" i="2"/>
  <c r="F22" i="2"/>
  <c r="N282" i="6"/>
  <c r="N283" i="6"/>
  <c r="N284" i="6"/>
  <c r="N285" i="6"/>
  <c r="N281" i="6"/>
  <c r="N111" i="6" l="1"/>
  <c r="N112" i="6"/>
  <c r="N113" i="6"/>
  <c r="N110" i="6"/>
  <c r="I289" i="2" l="1"/>
  <c r="F289" i="2"/>
  <c r="D300" i="2" s="1"/>
  <c r="E251" i="2"/>
  <c r="D299" i="2" s="1"/>
  <c r="E299" i="2" s="1"/>
  <c r="O245" i="2"/>
  <c r="N245" i="2"/>
  <c r="M245" i="2"/>
  <c r="K245" i="2"/>
  <c r="C247" i="2" s="1"/>
  <c r="A239" i="2"/>
  <c r="A240" i="2" s="1"/>
  <c r="A241" i="2" s="1"/>
  <c r="A242" i="2" s="1"/>
  <c r="A243" i="2" s="1"/>
  <c r="A244" i="2" s="1"/>
  <c r="C98" i="2"/>
  <c r="A77" i="2"/>
  <c r="A81" i="2" s="1"/>
  <c r="A82" i="2" s="1"/>
  <c r="A86" i="2" s="1"/>
  <c r="A87" i="2" s="1"/>
  <c r="A88" i="2" s="1"/>
  <c r="D69" i="2"/>
  <c r="E22" i="2"/>
  <c r="N51" i="23" l="1"/>
  <c r="N50" i="23"/>
  <c r="E22" i="23"/>
  <c r="E24" i="23" s="1"/>
  <c r="F22" i="23"/>
  <c r="C24" i="23" s="1"/>
  <c r="F138" i="23"/>
  <c r="D149" i="23" s="1"/>
  <c r="E123" i="23"/>
  <c r="D148" i="23" s="1"/>
  <c r="M117" i="23"/>
  <c r="L117" i="23"/>
  <c r="K117" i="23"/>
  <c r="C119" i="23" s="1"/>
  <c r="A110" i="23"/>
  <c r="A111" i="23" s="1"/>
  <c r="A112" i="23" s="1"/>
  <c r="A113" i="23" s="1"/>
  <c r="A114" i="23" s="1"/>
  <c r="A115" i="23" s="1"/>
  <c r="A116" i="23" s="1"/>
  <c r="N109" i="23"/>
  <c r="N117" i="23" s="1"/>
  <c r="L57" i="23"/>
  <c r="K57" i="23"/>
  <c r="C61" i="23" s="1"/>
  <c r="A50" i="23"/>
  <c r="A51" i="23" s="1"/>
  <c r="A52" i="23" s="1"/>
  <c r="A53" i="23" s="1"/>
  <c r="A54" i="23" s="1"/>
  <c r="A55" i="23" s="1"/>
  <c r="A56" i="23" s="1"/>
  <c r="N49" i="23"/>
  <c r="E40" i="23"/>
  <c r="E148" i="23" l="1"/>
  <c r="N57" i="23"/>
  <c r="N51" i="22" l="1"/>
  <c r="N52" i="22"/>
  <c r="N53" i="22"/>
  <c r="N54" i="22"/>
  <c r="N55" i="22"/>
  <c r="N56" i="22"/>
  <c r="M50" i="22"/>
  <c r="N50" i="22" s="1"/>
  <c r="E22" i="22"/>
  <c r="F15" i="22"/>
  <c r="F22" i="22" s="1"/>
  <c r="C24" i="22" s="1"/>
  <c r="F156" i="22"/>
  <c r="D167" i="22" s="1"/>
  <c r="E140" i="22"/>
  <c r="D166" i="22" s="1"/>
  <c r="M134" i="22"/>
  <c r="L134" i="22"/>
  <c r="K134" i="22"/>
  <c r="C136" i="22" s="1"/>
  <c r="A127" i="22"/>
  <c r="A128" i="22" s="1"/>
  <c r="A129" i="22" s="1"/>
  <c r="A130" i="22" s="1"/>
  <c r="A131" i="22" s="1"/>
  <c r="A132" i="22" s="1"/>
  <c r="A133" i="22" s="1"/>
  <c r="N126" i="22"/>
  <c r="N134" i="22" s="1"/>
  <c r="L57" i="22"/>
  <c r="K57" i="22"/>
  <c r="C61" i="22" s="1"/>
  <c r="A51" i="22"/>
  <c r="A52" i="22" s="1"/>
  <c r="A53" i="22" s="1"/>
  <c r="A54" i="22" s="1"/>
  <c r="A55" i="22" s="1"/>
  <c r="A56" i="22" s="1"/>
  <c r="A50" i="22"/>
  <c r="N49" i="22"/>
  <c r="E40" i="22"/>
  <c r="E24" i="22"/>
  <c r="E166" i="22" l="1"/>
  <c r="M57" i="22"/>
  <c r="C62" i="22" s="1"/>
  <c r="C88" i="21" l="1"/>
  <c r="D62" i="21"/>
  <c r="E61" i="21" s="1"/>
  <c r="D56" i="21"/>
  <c r="E55" i="21" s="1"/>
  <c r="F22" i="21"/>
  <c r="C24" i="21" s="1"/>
  <c r="E24" i="21"/>
  <c r="F282" i="21"/>
  <c r="D293" i="21" s="1"/>
  <c r="E267" i="21"/>
  <c r="D292" i="21" s="1"/>
  <c r="M261" i="21"/>
  <c r="L261" i="21"/>
  <c r="K261" i="21"/>
  <c r="C263" i="21" s="1"/>
  <c r="A254" i="21"/>
  <c r="A255" i="21" s="1"/>
  <c r="A256" i="21" s="1"/>
  <c r="A257" i="21" s="1"/>
  <c r="A258" i="21" s="1"/>
  <c r="A259" i="21" s="1"/>
  <c r="A260" i="21" s="1"/>
  <c r="N253" i="21"/>
  <c r="N261" i="21" s="1"/>
  <c r="M84" i="21"/>
  <c r="C89" i="21" s="1"/>
  <c r="L84" i="21"/>
  <c r="K84" i="21"/>
  <c r="A77" i="21"/>
  <c r="A78" i="21" s="1"/>
  <c r="A79" i="21" s="1"/>
  <c r="A80" i="21" s="1"/>
  <c r="A81" i="21" s="1"/>
  <c r="A82" i="21" s="1"/>
  <c r="A83" i="21" s="1"/>
  <c r="N76" i="21"/>
  <c r="N84" i="21" s="1"/>
  <c r="D68" i="21"/>
  <c r="E67" i="21" s="1"/>
  <c r="E292" i="21" l="1"/>
  <c r="F145" i="8" l="1"/>
  <c r="D156" i="8" s="1"/>
  <c r="E130" i="8"/>
  <c r="D155" i="8" s="1"/>
  <c r="M124" i="8"/>
  <c r="L124" i="8"/>
  <c r="K124" i="8"/>
  <c r="C126" i="8" s="1"/>
  <c r="A118" i="8"/>
  <c r="A119" i="8" s="1"/>
  <c r="A120" i="8" s="1"/>
  <c r="A121" i="8" s="1"/>
  <c r="A122" i="8" s="1"/>
  <c r="A123" i="8" s="1"/>
  <c r="A117" i="8"/>
  <c r="N116" i="8"/>
  <c r="N124" i="8" s="1"/>
  <c r="K89" i="8"/>
  <c r="L55" i="8"/>
  <c r="K55" i="8"/>
  <c r="C59" i="8" s="1"/>
  <c r="N54" i="8"/>
  <c r="N53" i="8"/>
  <c r="N52" i="8"/>
  <c r="N51" i="8"/>
  <c r="I51" i="8"/>
  <c r="H51" i="8"/>
  <c r="N50" i="8"/>
  <c r="A50" i="8"/>
  <c r="A51" i="8" s="1"/>
  <c r="A52" i="8" s="1"/>
  <c r="A53" i="8" s="1"/>
  <c r="A54" i="8" s="1"/>
  <c r="N49" i="8"/>
  <c r="N55" i="8" s="1"/>
  <c r="M49" i="8"/>
  <c r="D41" i="8"/>
  <c r="E40" i="8" s="1"/>
  <c r="E24" i="8"/>
  <c r="F15" i="8"/>
  <c r="F22" i="8" s="1"/>
  <c r="C24" i="8" s="1"/>
  <c r="E155" i="8" l="1"/>
  <c r="D340" i="6" l="1"/>
  <c r="E292" i="6"/>
  <c r="D339" i="6" s="1"/>
  <c r="N286" i="6"/>
  <c r="M286" i="6"/>
  <c r="L286" i="6"/>
  <c r="K286" i="6"/>
  <c r="C288" i="6" s="1"/>
  <c r="A282" i="6"/>
  <c r="N114" i="6"/>
  <c r="L114" i="6"/>
  <c r="K114" i="6"/>
  <c r="C118" i="6" s="1"/>
  <c r="A111" i="6"/>
  <c r="A112" i="6" s="1"/>
  <c r="A113" i="6" s="1"/>
  <c r="O110" i="6"/>
  <c r="E102" i="6"/>
  <c r="E97" i="6"/>
  <c r="E92" i="6"/>
  <c r="D87" i="6"/>
  <c r="E86" i="6"/>
  <c r="E81" i="6"/>
  <c r="E76" i="6"/>
  <c r="E24" i="6"/>
  <c r="C24" i="6"/>
  <c r="F22" i="6"/>
  <c r="E22" i="6"/>
  <c r="E139" i="7"/>
  <c r="F129" i="7"/>
  <c r="N111" i="7"/>
  <c r="M111" i="7"/>
  <c r="L111" i="7"/>
  <c r="K111" i="7"/>
  <c r="C113" i="7" s="1"/>
  <c r="K51" i="7"/>
  <c r="O50" i="7"/>
  <c r="L47" i="7"/>
  <c r="E37" i="7"/>
  <c r="E22" i="7"/>
  <c r="D236" i="5"/>
  <c r="E205" i="5"/>
  <c r="D235" i="5" s="1"/>
  <c r="O199" i="5"/>
  <c r="M199" i="5"/>
  <c r="K199" i="5"/>
  <c r="C201" i="5" s="1"/>
  <c r="A193" i="5"/>
  <c r="A194" i="5" s="1"/>
  <c r="A195" i="5" s="1"/>
  <c r="A196" i="5" s="1"/>
  <c r="A197" i="5" s="1"/>
  <c r="A198" i="5" s="1"/>
  <c r="N192" i="5"/>
  <c r="N199" i="5" s="1"/>
  <c r="A192" i="5"/>
  <c r="N191" i="5"/>
  <c r="N70" i="5"/>
  <c r="L70" i="5"/>
  <c r="K70" i="5"/>
  <c r="C74" i="5" s="1"/>
  <c r="A64" i="5"/>
  <c r="A65" i="5" s="1"/>
  <c r="A66" i="5" s="1"/>
  <c r="A67" i="5" s="1"/>
  <c r="A68" i="5" s="1"/>
  <c r="A69" i="5" s="1"/>
  <c r="A63" i="5"/>
  <c r="N62" i="5"/>
  <c r="E54" i="5"/>
  <c r="D48" i="5"/>
  <c r="E47" i="5" s="1"/>
  <c r="F22" i="5"/>
  <c r="E22" i="5"/>
  <c r="L51" i="7" l="1"/>
  <c r="E235" i="5"/>
  <c r="E339" i="6"/>
  <c r="D293" i="3" l="1"/>
  <c r="F283" i="3"/>
  <c r="F277" i="3"/>
  <c r="F271" i="3"/>
  <c r="F265" i="3"/>
  <c r="E234" i="3"/>
  <c r="E229" i="3"/>
  <c r="E224" i="3"/>
  <c r="E218" i="3"/>
  <c r="D292" i="3" s="1"/>
  <c r="E292" i="3" s="1"/>
  <c r="L212" i="3"/>
  <c r="K212" i="3"/>
  <c r="C214" i="3" s="1"/>
  <c r="N211" i="3"/>
  <c r="A211" i="3"/>
  <c r="N209" i="3"/>
  <c r="M208" i="3"/>
  <c r="N208" i="3" s="1"/>
  <c r="N207" i="3"/>
  <c r="A207" i="3"/>
  <c r="A208" i="3" s="1"/>
  <c r="A209" i="3" s="1"/>
  <c r="O206" i="3"/>
  <c r="N206" i="3"/>
  <c r="A206" i="3"/>
  <c r="O205" i="3"/>
  <c r="N205" i="3"/>
  <c r="L94" i="3"/>
  <c r="K94" i="3"/>
  <c r="C98" i="3" s="1"/>
  <c r="N93" i="3"/>
  <c r="N92" i="3"/>
  <c r="A92" i="3"/>
  <c r="A93" i="3" s="1"/>
  <c r="N91" i="3"/>
  <c r="A91" i="3"/>
  <c r="N90" i="3"/>
  <c r="E83" i="3"/>
  <c r="E76" i="3"/>
  <c r="E68" i="3"/>
  <c r="E60" i="3"/>
  <c r="E22" i="3"/>
  <c r="C22" i="3"/>
  <c r="N212" i="3" l="1"/>
  <c r="M212" i="3"/>
</calcChain>
</file>

<file path=xl/comments1.xml><?xml version="1.0" encoding="utf-8"?>
<comments xmlns="http://schemas.openxmlformats.org/spreadsheetml/2006/main">
  <authors>
    <author>Usuario</author>
  </authors>
  <commentList>
    <comment ref="F681" authorId="0" shapeId="0">
      <text>
        <r>
          <rPr>
            <b/>
            <sz val="9"/>
            <color indexed="81"/>
            <rFont val="Tahoma"/>
            <family val="2"/>
          </rPr>
          <t>Usuario:</t>
        </r>
        <r>
          <rPr>
            <sz val="9"/>
            <color indexed="81"/>
            <rFont val="Tahoma"/>
            <family val="2"/>
          </rPr>
          <t xml:space="preserve">
</t>
        </r>
      </text>
    </comment>
  </commentList>
</comments>
</file>

<file path=xl/sharedStrings.xml><?xml version="1.0" encoding="utf-8"?>
<sst xmlns="http://schemas.openxmlformats.org/spreadsheetml/2006/main" count="30000" uniqueCount="5586">
  <si>
    <t>1. CRITERIOS HABILITANTES</t>
  </si>
  <si>
    <t>Experiencia Específica - habilitante</t>
  </si>
  <si>
    <t>Nombre de Proponente:</t>
  </si>
  <si>
    <t>PARROQUIA SAN JOSE DE CANALETE</t>
  </si>
  <si>
    <t>Nombre de Integrante No 1:</t>
  </si>
  <si>
    <t>Nombre de Integrante No 2:</t>
  </si>
  <si>
    <t>Nombre de Integrante No 3:</t>
  </si>
  <si>
    <t>grupo a la que se presenta</t>
  </si>
  <si>
    <t>Fecha de evaluación:</t>
  </si>
  <si>
    <t>27/11/2014</t>
  </si>
  <si>
    <t>Resumen de Grupos y Presupuesto que esta ofertando (se debe hacer una valuación independiente para cada grupo al que se presenta)</t>
  </si>
  <si>
    <t>Número del Grupo</t>
  </si>
  <si>
    <t>Valor del Presupuesto</t>
  </si>
  <si>
    <t>Número de cupos</t>
  </si>
  <si>
    <t>Sumatoria</t>
  </si>
  <si>
    <t xml:space="preserve">Experiencia minima a acreditar </t>
  </si>
  <si>
    <t>Experiencia mínima a acreditar en cupos (80% de los cupos del grupo)</t>
  </si>
  <si>
    <t>RESULTADOS EVALUACION COMPONENTE TECNICO GRUPO 4</t>
  </si>
  <si>
    <t>CRITERIO</t>
  </si>
  <si>
    <t>SI</t>
  </si>
  <si>
    <t>NO</t>
  </si>
  <si>
    <t>Experiencia Específica habilitante en tiempo</t>
  </si>
  <si>
    <t>X</t>
  </si>
  <si>
    <t>Experiencia Específica habilitante en cupos</t>
  </si>
  <si>
    <t>Infraestructura</t>
  </si>
  <si>
    <t>Talento Humano</t>
  </si>
  <si>
    <t>RESULTADOS FACTORES DE PONDERACION - GRUPO 4</t>
  </si>
  <si>
    <t>PUNTAJE MAXIMO</t>
  </si>
  <si>
    <t>PUNTAJE ASIGNADO</t>
  </si>
  <si>
    <t>TOTAL</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</si>
  <si>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</si>
  <si>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</si>
  <si>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Solo de certificaciones validadas (por que se ajustan al objeto solicitado y periodos solicitado y no fueron objeto de multas</t>
  </si>
  <si>
    <t>Experiencia habilitante</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</si>
  <si>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</si>
  <si>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</si>
  <si>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</si>
  <si>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Numero
 del contrato</t>
  </si>
  <si>
    <t xml:space="preserve">Objeto del contrato cumple con lo solcitado 
si/ no
</t>
  </si>
  <si>
    <t>Porcentaje de participación en caso de consorcio o unión temporal</t>
  </si>
  <si>
    <t xml:space="preserve">Fecha 
inicio </t>
  </si>
  <si>
    <t>Fecha de terminación</t>
  </si>
  <si>
    <t>fueron objeto de multas
si/no</t>
  </si>
  <si>
    <t>experiencia
acreditada
validada
(en meses)</t>
  </si>
  <si>
    <t>experiencia
acreditada
no validada 
(en meses)</t>
  </si>
  <si>
    <t xml:space="preserve">Cantidad de Cupos ejecutados </t>
  </si>
  <si>
    <t>Cantidad de Cupos 
 según % de participación</t>
  </si>
  <si>
    <t>Valor ejecutado
del contrato</t>
  </si>
  <si>
    <t>FOLIO</t>
  </si>
  <si>
    <t>OBSERVACION</t>
  </si>
  <si>
    <t>ICBF</t>
  </si>
  <si>
    <t>23-2008-196</t>
  </si>
  <si>
    <t>ESTA EXPERIENCIA NO ES TENIDA EN CUENTA POR CUANTO  ESTA POR FUERA DE LOS ULTIMOS CINCO AÑOS</t>
  </si>
  <si>
    <t>23-2009-205</t>
  </si>
  <si>
    <t>23-2010-189</t>
  </si>
  <si>
    <t>23-2011-168</t>
  </si>
  <si>
    <t>23-2012-095</t>
  </si>
  <si>
    <t>23-2012-238</t>
  </si>
  <si>
    <t>23-2012-340</t>
  </si>
  <si>
    <t>92 -93</t>
  </si>
  <si>
    <t>Criterio</t>
  </si>
  <si>
    <t>Valor</t>
  </si>
  <si>
    <t xml:space="preserve">Concepto, cumple </t>
  </si>
  <si>
    <t>si</t>
  </si>
  <si>
    <t>no</t>
  </si>
  <si>
    <t>Total meses de experiencia acreditada valida</t>
  </si>
  <si>
    <t>Total cupos certificados</t>
  </si>
  <si>
    <t>Infraestructura Formato 11 - Habilitante</t>
  </si>
  <si>
    <t>MODALIDAD A LA QUE SE PRESENTA
(CDI CON ARRIENDO- CDI SIN ARRIENDO - MODALIDAD FAMILIAR)</t>
  </si>
  <si>
    <t>MODALIDAD</t>
  </si>
  <si>
    <t>UBICACIÓN*</t>
  </si>
  <si>
    <t>CAPACIDAD  INSTALADA EN CUPOS**</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</si>
  <si>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</si>
  <si>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</si>
  <si>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</si>
  <si>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</si>
  <si>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</si>
  <si>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</si>
  <si>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</si>
  <si>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</si>
  <si>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</si>
  <si>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OBSERVACIONES</t>
  </si>
  <si>
    <t>CUMPLE 
SI /NO</t>
  </si>
  <si>
    <t>CDI SIN ARRIENDO</t>
  </si>
  <si>
    <t>INSTITUCIONAL</t>
  </si>
  <si>
    <t>CANALETE - URBANA</t>
  </si>
  <si>
    <t>NA</t>
  </si>
  <si>
    <t>POPAYAN</t>
  </si>
  <si>
    <t>SE LE SOLICITA ACLARAR LA CAPACIDAD INSTALADA DE LA INFRAESTRUCTURA, TODA VEZ QUE NO CORRESPONDE CON LA REALIDAD, YA QUE ESTA TIENE CAPACIDAD DE 39 NIÑOS Y NIÑAS, NO COINCIDIENDO CON LA GEOREFERENCIACION</t>
  </si>
  <si>
    <t>SI SE VAN</t>
  </si>
  <si>
    <t>SE LE SOLICITA ACLARAR LA CAPACIDAD INSTALADA DE LA INFRAESTRUCTURA, TODA VEZ QUE NO CORRESPONDE CON LA REALIDAD, YA QUE ESTA TIENE CAPACIDAD DE 35 NIÑOS Y NIÑAS, NO COINCIDIENDO CON LA GEOREFERENCIACION</t>
  </si>
  <si>
    <t>MI PROGRESO</t>
  </si>
  <si>
    <t>CDI FAMILIAR</t>
  </si>
  <si>
    <t>FAMILIAR</t>
  </si>
  <si>
    <t>** Cupos de acuerdo con el área exigida en el estándar 40 para las dos Modalidades</t>
  </si>
  <si>
    <t>*** Si es propia, en arriendo,  comodato ó con autorización de uso, con que entidad</t>
  </si>
  <si>
    <t>Talento Humano - Habilitante</t>
  </si>
  <si>
    <t>CARGO</t>
  </si>
  <si>
    <t>PROPORCIÓN T.HNO/CUPOS</t>
  </si>
  <si>
    <t>NOMBRE</t>
  </si>
  <si>
    <t>CÉDULA DE CIUDADANÍA</t>
  </si>
  <si>
    <t>TÍTULO OBTENIDO</t>
  </si>
  <si>
    <t>INSTITUCIÓN DE EDUCACIÓN SUPERIOR</t>
  </si>
  <si>
    <t>FECHA DE TERMINACIÓN DE MATERIAS O DE GRADO SEGÚN EL CASO</t>
  </si>
  <si>
    <t>TARJETA PROFESIONAL DE REQUERIRSE</t>
  </si>
  <si>
    <t xml:space="preserve">EXPERIENCIA PROFESIONAL </t>
  </si>
  <si>
    <t xml:space="preserve">CARTA DE COMPROMISO DE SUSCRIBIR EL CONTRATO FORMATO 8 </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</si>
  <si>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</si>
  <si>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</si>
  <si>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EMPRESA</t>
  </si>
  <si>
    <t>FECHA DE INICIO Y TERMINACIÓN</t>
  </si>
  <si>
    <t xml:space="preserve">FUNCIONES </t>
  </si>
  <si>
    <t>COORDINADOR - GRUPO 4</t>
  </si>
  <si>
    <t>1/200</t>
  </si>
  <si>
    <t>IRIS NEY SANCHEZ G</t>
  </si>
  <si>
    <t>LICENCIADA EN EDUCACION CON ENFASIS EN ESPAÑOL Y LITERATURA</t>
  </si>
  <si>
    <t>UNIVERSIDAD DE LA GUAJIRA</t>
  </si>
  <si>
    <t>ASOCIACION RED COLOMBIA SOLIDARIA -ARCOSOL-</t>
  </si>
  <si>
    <t>17-04-2012    15-12-2012</t>
  </si>
  <si>
    <t xml:space="preserve">SE SOLICITA SUBSANAR YA QUE NO ES POSIBLE INDENTIFICAR FUNCIONES. FOLIO 180-181-182 </t>
  </si>
  <si>
    <t>JARDIN INFANTIL MI BELLO MUNDO</t>
  </si>
  <si>
    <t>10-01-2011      05-05-2011              08-03-2010                15-12-2010</t>
  </si>
  <si>
    <t>1/53</t>
  </si>
  <si>
    <t>ELSI MELIDE RAMOS ELI</t>
  </si>
  <si>
    <t>ALCALDIA MUNICIPAL DE CANALETE</t>
  </si>
  <si>
    <t>SE SOLICITA SUBSANAR YA QUE NO APORTA CERTIFICACION QUE PERMITA VERIFICAR EXPERIENCIA, SEGÚN LO SOLCIITAN LOS PLIEGOS</t>
  </si>
  <si>
    <t>PROFESIONAL DE APOYO PSICOSOCIAL</t>
  </si>
  <si>
    <t>1/253</t>
  </si>
  <si>
    <t>LEILA SUSANA ALVAREZ GUZMAN</t>
  </si>
  <si>
    <t>PSICOLOGA</t>
  </si>
  <si>
    <t>UNIVERSIDAD DEL SINU</t>
  </si>
  <si>
    <t>SE SOLICITA SUBSANAR YA QUE NO APORTA CERTIFICACION QUE PERMITA VERIFICAR EXPERIENCIA, SEGÚN LO SOLICITAN LOS PLIEGOS</t>
  </si>
  <si>
    <t>COORDINADOR</t>
  </si>
  <si>
    <t>1/300</t>
  </si>
  <si>
    <t>ALCIDES PEREZ BURGOS</t>
  </si>
  <si>
    <t>LICENCIADO EN EDUCACION INFANTIL CON ENFASIS EN MATEMATICAS</t>
  </si>
  <si>
    <t>UNIVERSIDAD DE CORDOBA</t>
  </si>
  <si>
    <t>11-11-200</t>
  </si>
  <si>
    <t>1/130</t>
  </si>
  <si>
    <t>ISABEL MARIA VERTEL B</t>
  </si>
  <si>
    <t>SE SOLICITA SUBSANAR YA QUE NO APORTA  DOCUMENTO QUE ACREDITE ESTUDIOS SUPERIORES QUE PERMITA VERIFICAR ESTUDIOS, NI CERTIFICACION QUE PERMITA VERIFICAR EXPERIENCIA, SEGÚN LO SOLICITAN LOS PLIEGOS</t>
  </si>
  <si>
    <t>1/150</t>
  </si>
  <si>
    <t>IVON PAOLA ALVAREZ CALLE</t>
  </si>
  <si>
    <t>FUNDACION UNIVERSITARIA LUIS AMIGÓ</t>
  </si>
  <si>
    <t>CENTRO DE DESARROLLO INFANTIL MOGAMBO</t>
  </si>
  <si>
    <t>2-02-2012           30-06-2012           22-08-2012             11-02-2012</t>
  </si>
  <si>
    <t>SE SOLICITA SUBSANAR YA QUE NO APORTA CERTIFICACION QUE PERMITA VERIFICAR FUNCIONES- FOLIO 249</t>
  </si>
  <si>
    <t>FUNDACION VISION DIVINA DEL MAÑANA</t>
  </si>
  <si>
    <t>04-03-2013           11-03-2014</t>
  </si>
  <si>
    <t>ESTELA BEATRIZ ARCIA ORTEGA</t>
  </si>
  <si>
    <t>UNIVERDIDA DEL SINU</t>
  </si>
  <si>
    <t>LINETH ROCIOHUMANEZ RAMOS</t>
  </si>
  <si>
    <t>UNIVERDIDAD PONTIFICIA BOLIVARIANA</t>
  </si>
  <si>
    <t>FUNDACION FUTUROS</t>
  </si>
  <si>
    <t>01-01-2007    30-12-2007</t>
  </si>
  <si>
    <t>CUMPLE</t>
  </si>
  <si>
    <t>CASA DE JUSTICIA-COMISARIA DE FAMILIA</t>
  </si>
  <si>
    <t>01-08-2006     17-11-2006</t>
  </si>
  <si>
    <t>Propuesta Técnica - Habilitante</t>
  </si>
  <si>
    <r>
      <rPr>
        <b/>
        <sz val="10"/>
        <color theme="1"/>
        <rFont val="Calibri"/>
        <family val="2"/>
        <scheme val="minor"/>
      </rPr>
      <t xml:space="preserve">CUMPLE </t>
    </r>
    <r>
      <rPr>
        <b/>
        <sz val="11"/>
        <color theme="1"/>
        <rFont val="Calibri"/>
        <family val="2"/>
        <scheme val="minor"/>
      </rPr>
      <t xml:space="preserve">
SI /NO</t>
    </r>
  </si>
  <si>
    <t>Presentó propuesta técnica de acuedo con lo solicitado en el pliego de condiciones. Formato 12</t>
  </si>
  <si>
    <t>2. CRITERIOS DE EVALUACIÓN</t>
  </si>
  <si>
    <t>1. Experiencia Específica - Adicional</t>
  </si>
  <si>
    <t>Total meses de experiencia adicional acreditada valida</t>
  </si>
  <si>
    <t>Equipo talento humano adicional</t>
  </si>
  <si>
    <t>COORDINADORCOORDINADOR GENERAL DEL PROYECTO POR CADA MIL CUPOS OFERTADOS O FRACIÓN INFERIOR -GRUPO 6</t>
  </si>
  <si>
    <t>1/683</t>
  </si>
  <si>
    <t>MAGALYS DEL CARMEN VEGA VASQUEZ</t>
  </si>
  <si>
    <t>LICENCIADA EN EDUCACION  INFANTIL CON ENFASIS EN CIENCIAS NATURALES Y EDUCACION AMBIENTAL</t>
  </si>
  <si>
    <t>PROFESIONAL DE APOYO PEDAGÓGICO  POR CADA MIL CUPOS OFERTADOS O FRACIÓN INFERIOR - GRUPÓ 6</t>
  </si>
  <si>
    <t>NELLY BUENDIA VASQUEZ</t>
  </si>
  <si>
    <t>FINANCIERO  POR CADA CINCO MIL CUPOS OFERTADOS O FRACIÓN INFERIOR - GRUPO 6</t>
  </si>
  <si>
    <t>EMEDITH CONTRERAS MESTRA</t>
  </si>
  <si>
    <t>ADMINISTRADOR FINANCIERO</t>
  </si>
  <si>
    <t>GRUPO 4</t>
  </si>
  <si>
    <t>VARIABLES</t>
  </si>
  <si>
    <t>PUNTAJE MÁXIMO</t>
  </si>
  <si>
    <t>TOTAL PUNTAJE 
CRITERIO 2</t>
  </si>
  <si>
    <t xml:space="preserve">
Disposición de un equipo adicional al requerido por manual operativo, para la administración de la ejecución del contrato a suscribir.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</si>
  <si>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</si>
  <si>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</si>
  <si>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</si>
  <si>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TOTAL PUNTAJE POR CRITERIO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</si>
  <si>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</si>
  <si>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</si>
  <si>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FUNDACION COMUNITARIA PARA EL DESARROLLO INTEGRAL Y AMBIENTAL DE CORDOBA FUCODESA</t>
  </si>
  <si>
    <t>26/11/2014</t>
  </si>
  <si>
    <t>RESULTADOS EVALUACION COMPONENTE TECNICO GRUPO 6</t>
  </si>
  <si>
    <t>RESULTADOS EVALUACION COMPONENTE TECNICO GRUPO 7</t>
  </si>
  <si>
    <t>RESULTADOS EVALUACION COMPONENTE TECNICO GRUPO 25</t>
  </si>
  <si>
    <t>RESULTADOS EVALUACION COMPONENTE TECNICO GRUPO 26</t>
  </si>
  <si>
    <t>RESULTADOS FACTORES DE PONDERACION - GRUPO 6</t>
  </si>
  <si>
    <t>RESULTADOS FACTORES DE PONDERACION . GRUPO 7</t>
  </si>
  <si>
    <t>RESULTADOS FACTORES DE PONDERACION . GRUPO 25</t>
  </si>
  <si>
    <t>RESULTADOS FACTORES DE PONDERACION . GRUPO 26</t>
  </si>
  <si>
    <t>FUNDACION COMUNITARIA PARA EL DESARROLLO INTEGRAL Y AMBIENTAL DE CORDOBA -FUCODESA-</t>
  </si>
  <si>
    <t>23/2012/158</t>
  </si>
  <si>
    <t>72-73</t>
  </si>
  <si>
    <t>23/2012/234</t>
  </si>
  <si>
    <t>74-75</t>
  </si>
  <si>
    <t>No se valida la experiencia acreditada en certificación de  folios 74-75, debido a que hay traslapo con el tiempo de la certificación de folio 72-73</t>
  </si>
  <si>
    <t>23/2012/353</t>
  </si>
  <si>
    <t>76-77</t>
  </si>
  <si>
    <t>23/2012/105</t>
  </si>
  <si>
    <t>78-79</t>
  </si>
  <si>
    <t>No se valida la experiencia acreditada en certificación de  folios 78-79, debido a que hay traslapo con el tiempo de la certificación de folio 76-77</t>
  </si>
  <si>
    <t>3457</t>
  </si>
  <si>
    <t>CDI CON ARRIENDO - GRUPO 6</t>
  </si>
  <si>
    <t>LA ORILLA DE LA PLAYA</t>
  </si>
  <si>
    <t>SE SOLICITA SUBSANAR EL FORMATO 11 TODA VEZ QUE NO CORRESPONDE AL GRUPO QUE SE ESTA OFERTANDO. SEGÚN CARTA DE PRESENTACION ES EL GRUPO 6 Y EL FORMATO 11 RELACIONA UNIDADES DE SERVICIO DEL GRUPO 28.</t>
  </si>
  <si>
    <t>BARRIO LA CRUZ, CARRERA 19 N° 15 -17</t>
  </si>
  <si>
    <t>SE SOLICITA SUBSANAR EL FORMATO 11 TODA VEZ QUE NO CORRESPONDE AL GRUPO QUE SE ESTA OFERTANDO SEGÚN CARTA DE PRESENTACION ES EL GRUPO 6 Y EL FORMATO 11 RELACIONA UNIDADES DE SERVICIO DEL GRUPO 28.</t>
  </si>
  <si>
    <t>VEREDA JARAGUAY</t>
  </si>
  <si>
    <t>SE SOLICITA SUBSANAR EL FORMATO 11 TODA VEZ QUE NO CORRESPONDE AL GRUPO QUE SE ESTA OFERTANDO</t>
  </si>
  <si>
    <t>CORREGIMIENTO SAN RAFAEL DEL PIRU</t>
  </si>
  <si>
    <t>CDI SIN ARRIENDO - GRUPO 7</t>
  </si>
  <si>
    <t>BARRIO CIUDAD FUTURO</t>
  </si>
  <si>
    <t xml:space="preserve">SE SOLICITA SUBSANAR, TODA VEZ  QUE LAS INFRAESTRUCTURAS NO  ESTAN RELACIONADAS EN  EL FORMATO 11 </t>
  </si>
  <si>
    <t>BARRIO SIMON BOLIVAR</t>
  </si>
  <si>
    <t>CRISTO REY</t>
  </si>
  <si>
    <t>CORREGIMIENTO ARIZAL</t>
  </si>
  <si>
    <t>CDI SIN ARRIENDO - GRUPO 26</t>
  </si>
  <si>
    <t>BARRIO LA CRUZ CALLE 13 CARRERA 19 ESQUINA</t>
  </si>
  <si>
    <t>VEREDA RIO NUEVO</t>
  </si>
  <si>
    <t>CDI SIN ARRIENDO GRUPO 26</t>
  </si>
  <si>
    <t>BARRIO JARAGUAY CALLE</t>
  </si>
  <si>
    <t>BARRIO JARAGUAY CALLE 9 CARRERA 5-09</t>
  </si>
  <si>
    <t>BARRIO EL ROSARIO CARRERA 16 7-80</t>
  </si>
  <si>
    <t>VEREDA GUADUAL CENTRAL</t>
  </si>
  <si>
    <t>BARRIO ALFONSO LOPEZ</t>
  </si>
  <si>
    <t>CDI ENTORNO FAMILIAR  GRUPO 6</t>
  </si>
  <si>
    <t>VEREDA CERR O DE SANTA CRUZ</t>
  </si>
  <si>
    <t>BARRIO 20 DE JULIO</t>
  </si>
  <si>
    <t>BARRIO EL PALMAR</t>
  </si>
  <si>
    <t>VEREDA CRISTO REY</t>
  </si>
  <si>
    <t>VEREDA VILLA ESTER</t>
  </si>
  <si>
    <t>VEREDA EL PANTANO</t>
  </si>
  <si>
    <t>VEREDA EL SILENCIO</t>
  </si>
  <si>
    <t>VEREDA SANTA ISABEL</t>
  </si>
  <si>
    <t>VEREDA SABALITO</t>
  </si>
  <si>
    <t>VEREDA EL CONTENTO</t>
  </si>
  <si>
    <t>LAS MUJERES</t>
  </si>
  <si>
    <t>CDI ENTORNO FAMILIAR  GRUPO  25</t>
  </si>
  <si>
    <t>CORREGIMIENTO VILLA NUEVA COLEGIO</t>
  </si>
  <si>
    <t>ESCUELA VEREDA EL REPOSO</t>
  </si>
  <si>
    <t>ESCUELA VEREDA MATA DE MAIZ</t>
  </si>
  <si>
    <t>VEREDA FABRA</t>
  </si>
  <si>
    <t>CORREGIMIETNO MIELES</t>
  </si>
  <si>
    <t>ESCUELA NAZARET CARRERA 3 CALLE 7B 4-51</t>
  </si>
  <si>
    <t>COORDINADOR GRUPO  6</t>
  </si>
  <si>
    <t>1/64</t>
  </si>
  <si>
    <t>MARIA LLORENTE NOBLE</t>
  </si>
  <si>
    <t>LICENCIADA EN EDUCACION BASICA CON ENFASIS EN HUMANIDADES LENGUA CASTELLANA</t>
  </si>
  <si>
    <t>UNIVERSIDAD  CORDOBA</t>
  </si>
  <si>
    <t>FUNDACION COMUNITARIA PARA EL DESARROLLO CARIBE</t>
  </si>
  <si>
    <t>15-12-2003 /              31-10-20014</t>
  </si>
  <si>
    <t>PROFESIONAL DE APOYO PSICOSOCIAL6</t>
  </si>
  <si>
    <t>MIRIAM TRILLOS  MOLINA</t>
  </si>
  <si>
    <t>PSICOLOGO</t>
  </si>
  <si>
    <t>LA PONTIFICIA UNIVERSIDAD JAVERIANA</t>
  </si>
  <si>
    <t>FUNDAPRE</t>
  </si>
  <si>
    <t>1-3-2006 /         29-02-2008</t>
  </si>
  <si>
    <t>LOLY ESTHER MARQUEZ LUGO</t>
  </si>
  <si>
    <t>LICENCIADO EN ESPAÑOL Y LITERATURA</t>
  </si>
  <si>
    <t>CECAR</t>
  </si>
  <si>
    <t>CENTRO DE DESARROLLO INTEGRAL VIDA EN SINAI-PROYECTO 6</t>
  </si>
  <si>
    <t>01-01-2005  /   01.01.2005</t>
  </si>
  <si>
    <t xml:space="preserve">SE SOLICITA SUBSANAR, LAS  CERTIFICACIONES DE LOS FOLIOS 192 Y 194  FUNCIONES  Y EN LAS CERTIFICACIONES DE FOLIOS 193 Y 195 POR CUANTO NO ES POSIBLE ESTABLECER FECHA DE INICIO, FECHA DE FINALIZACIÓN </t>
  </si>
  <si>
    <t>IE LICEO MIGUEL ANTONIO CARO</t>
  </si>
  <si>
    <t>CENTRO EDUCATIVO SAN ISIDRO</t>
  </si>
  <si>
    <t>01-02-1997  /    30/11/  2007</t>
  </si>
  <si>
    <t>COLEGIO EL PORVENIR</t>
  </si>
  <si>
    <t>1/180</t>
  </si>
  <si>
    <t>JAZMIN SUAREZ CORREA</t>
  </si>
  <si>
    <t xml:space="preserve">PROFESIONAL EN DESARROLLO FAMILIAR </t>
  </si>
  <si>
    <t>FUNDACION UNIVERSITARIA LUIS AMIGO</t>
  </si>
  <si>
    <t>UNION TEMPORAL CONTRUYENDO FUTURO</t>
  </si>
  <si>
    <t>01-03-2012   /  28-02-2013</t>
  </si>
  <si>
    <t xml:space="preserve">SE ACREDITA EXPERIENCIA SIN TENER EN CUENTA LA  CERTIFICACION A FOLIO 172  </t>
  </si>
  <si>
    <t>06-05-2010    / 09-02- 2012</t>
  </si>
  <si>
    <t>PROFESIONAL DE APOYO PSICOSOCIAL GRUPO 6</t>
  </si>
  <si>
    <t>SANDRA MILENA ROZO</t>
  </si>
  <si>
    <t>UNIVERSIDAD COOPERATIVA DE COLOMBIA</t>
  </si>
  <si>
    <t>15-01.2013   /            31-12-2013</t>
  </si>
  <si>
    <t>ASOCIACION DE BACHILLERES DE LA COMUNIDAD PARROQUIAL SAN NICOLAS DE TOLENTINO</t>
  </si>
  <si>
    <t>15-10-2011  / 30-11-2012</t>
  </si>
  <si>
    <t>15-02-2014 /  31-10-2014</t>
  </si>
  <si>
    <t>SADIA LUZ ANAYA TEHERAN</t>
  </si>
  <si>
    <t>TRABAJADORA SOCIAL</t>
  </si>
  <si>
    <t>CORPORACION UNIVERSITARIA DEL SINU</t>
  </si>
  <si>
    <t>GIMNASIO MI ALEGRE INFANCIA</t>
  </si>
  <si>
    <t>10-02-2010  /    31-05-2011</t>
  </si>
  <si>
    <t>SE ACREDITA EXPERIENCIA SIN TENER EN CUENTA LAS  CERTIFICACIONES DE LOS FOLIOS 223, 224, 225, 226, 227</t>
  </si>
  <si>
    <t>01-06-2011  / 28-06-2013</t>
  </si>
  <si>
    <t>LILA MARGARITA RESPTREPO GARCIA</t>
  </si>
  <si>
    <t>MUNICIPIO SAN PEDRO DE URABA</t>
  </si>
  <si>
    <t>17-08-2010  /3-12-2010</t>
  </si>
  <si>
    <t>FUERZAS MILITARES DE COLOMBIA</t>
  </si>
  <si>
    <t>GOBERNACION DE BOLIVAR</t>
  </si>
  <si>
    <t>13-07-2009  / 30-10-2009</t>
  </si>
  <si>
    <t>13-07 -2008   / 29-10-2008</t>
  </si>
  <si>
    <t>FUNDACION REMANSO DE AMOR</t>
  </si>
  <si>
    <t>1-01-2009  / 1   8-05-2009</t>
  </si>
  <si>
    <t>LILIANA DEL PILAR GARCIA CAVADIA</t>
  </si>
  <si>
    <t>FUNDACION PARA EL DESARROLLO INTEGRAL DE LA FAMILIA</t>
  </si>
  <si>
    <t>21/03/2003 /    31 -12-2003</t>
  </si>
  <si>
    <t>GIMANISO EL MUNDO DEL CONOCIMEINTO</t>
  </si>
  <si>
    <t>GOBERNACION DE CORDOBA</t>
  </si>
  <si>
    <t>1-01-2006  /           31-12-2006</t>
  </si>
  <si>
    <t>1-01-2007  /           31-12-2007</t>
  </si>
  <si>
    <t>COORDINADOR GRUPO  7</t>
  </si>
  <si>
    <t>1/117</t>
  </si>
  <si>
    <t>SE SOLICITA SUBSANAR, PORQUE LA CERTIFICACION NO PERMITE IDENTIFICAR FUNCIONES. FOLIO 105 ESTE PROFESIONAL SE PRESENTA PARA EL MISMO CARGO EN EL GRUPO 6 PERO NO SOPREPASA LA PROPORCION DE CUPOS</t>
  </si>
  <si>
    <t>PROFESIONAL DE APOYO PSICOSOCIAL GRUPO 7</t>
  </si>
  <si>
    <t>DIANA RAQUEL PEREZ MAZO</t>
  </si>
  <si>
    <t>01-03.2009   / 30-08-2009</t>
  </si>
  <si>
    <t>COORDINADOR GRUPO 25</t>
  </si>
  <si>
    <t>ERNILDA FRANCO USTA</t>
  </si>
  <si>
    <t>UNIVERSIDAD PONTIFICIA BOLIVARIANA</t>
  </si>
  <si>
    <t>07-02-2011   / 31 / 10/2011</t>
  </si>
  <si>
    <t>PROFESIONAL DE APOYO PSICOSOCIAL GRUPO 25</t>
  </si>
  <si>
    <t>AIDA NORIEGA VILLADIEGO</t>
  </si>
  <si>
    <t>FUNDACION PARA EL DESARROLLONDE LAS ASOCIACIONES DE PURISIMA</t>
  </si>
  <si>
    <t>01 -01-2010  / 30 -12-2011</t>
  </si>
  <si>
    <t>ANDREA HERNANDEZ ROZO</t>
  </si>
  <si>
    <t>01-07-2011 /         31-07-2013</t>
  </si>
  <si>
    <t>1/40</t>
  </si>
  <si>
    <t>CARLOS EDUARDO ROMERO VARELA</t>
  </si>
  <si>
    <t>LICENCIADO EN CULTURA FISICA, RECREACION Y DEPORTES</t>
  </si>
  <si>
    <t>CENTRO EDUCATIVO DE PROCESOS INTEGRALES A POBLACIONES EN SITUACION DE DISCAPACIDAD</t>
  </si>
  <si>
    <t>01-02-2008   / 30-11-2012</t>
  </si>
  <si>
    <t>KRISTIEL  RAMOS LEYTON</t>
  </si>
  <si>
    <t>ALTA CONSEJERIA PARA LA REINTEGRACION</t>
  </si>
  <si>
    <t>19-11-2009    /30-07-2010  -  2-03-2009    /30-11-2009                  01-07-2010 / 31-12-2010  /13-01-2011    31-12-2011</t>
  </si>
  <si>
    <t>ORIANA OLASCOAGA ESTRELLA</t>
  </si>
  <si>
    <t>CORPORACION AMIGOS DE LA TIERRA</t>
  </si>
  <si>
    <t>1-06-2007   / 28-02-2008</t>
  </si>
  <si>
    <t>MARIOLIS ZABALETA GONZALEZ</t>
  </si>
  <si>
    <t>21-02-2014  / 31-10-2014</t>
  </si>
  <si>
    <t>SE SOLICITA SUBSANAR YA QUE NO ES POSIBLE INDENTIFICAR FECHA DE GRADO, NI UNIVERSIDAD DONDE CURSO ESTUDIOS PROFESIONALES, NO OBSTANTE EL COMITÉ EVALUADOR VERIFICA QUE CUENTA CON TARJETA PROFESIONAL EN EL FOLIO 469. TOMO III</t>
  </si>
  <si>
    <t>COORDINADOR GRUPO 26</t>
  </si>
  <si>
    <t>MILADYS DE CARMEN PALACIO PADILLA</t>
  </si>
  <si>
    <t>FUNDACION ELIAS BECHARA ZAINUM</t>
  </si>
  <si>
    <t>1-02-2004  /    31-12-2010</t>
  </si>
  <si>
    <t>SE ACREDITA LAS EXPERIENCIA PRESENTADA EN LOS FOLIOS 507-508-509-511-512</t>
  </si>
  <si>
    <t>EDUARDO JOSE ESPITIA BRAVO</t>
  </si>
  <si>
    <t>INGENIERO INDUSTRIAL</t>
  </si>
  <si>
    <t>UNIVERSIDAD SIMON BOLIVAR</t>
  </si>
  <si>
    <t>FUNDACION PARA EL DESARROLLO CARIBE</t>
  </si>
  <si>
    <t>15-01-2013   / 15-02-2014</t>
  </si>
  <si>
    <t>TERESA DEL CARMEN CASTRO DE LA BARRERA</t>
  </si>
  <si>
    <t>ADMINISTRADORA FINANCIERA</t>
  </si>
  <si>
    <t>UNIVERSIDAD DEL TOLIMA</t>
  </si>
  <si>
    <t>10-09-2012  /28-06-2013</t>
  </si>
  <si>
    <t>SE ACREDITA SIN TENER EN CUENTA LAS CERTIFICACIONES DE LOS FOLIOS  549 YA QUE NO PERMITE IDENTIFICAR FECHA DE INICIO Y FINALIZACION Y EN LAS CERTIFICACIONES DE FOLIO 551 Y 553  NO  SE IDENTIFICA N FUNCIONES</t>
  </si>
  <si>
    <t>DIOCESIS D E MONTERIA</t>
  </si>
  <si>
    <t>19-07-2010   / 01-09-2011</t>
  </si>
  <si>
    <t>CRISTOBAL VERGARA LAZARO</t>
  </si>
  <si>
    <t>ADMINISTRADOR DE EMPRESAS</t>
  </si>
  <si>
    <t>11/122004</t>
  </si>
  <si>
    <t>15-10-20013   /31-07-2014</t>
  </si>
  <si>
    <t>SE SOLICITA SUBSANAR TODA VEZ QUE LAS EXPERIENCIAS EN LOS FOLIOS 570-571  NO CUMPLEN CON LO SOLICITADO EN LOS PLIEGOS</t>
  </si>
  <si>
    <t>1/14</t>
  </si>
  <si>
    <t>ENILDA ROSA GARCIA REYES</t>
  </si>
  <si>
    <t>LICENCIADA EN EDUCACION PRE-ESCOLAR</t>
  </si>
  <si>
    <t>15-01-2013   / 31-07-2014</t>
  </si>
  <si>
    <t>PROFESIONAL DE APOYO PSICOSOCIAL GRUPO 26</t>
  </si>
  <si>
    <t>CINDY  YOHANA PEREZ VELASQUEZ</t>
  </si>
  <si>
    <t>PSICOLOGA SOCIAL COMUNITARIA</t>
  </si>
  <si>
    <t>UNAD</t>
  </si>
  <si>
    <t>2-03-2009  /    30-11-2009          1 -   02-2010 /31-1272010</t>
  </si>
  <si>
    <t>SILVYA ARANGO COGOLLO</t>
  </si>
  <si>
    <t>CENTRO DE FORMAICON INTEGRAL NUESTRA SEÑORA DEL ROSARIO</t>
  </si>
  <si>
    <t>13-01-2011   /31-12-2013</t>
  </si>
  <si>
    <t>ESTEFANY PAOLA POLO FUENTES</t>
  </si>
  <si>
    <t>PSISOLOGO</t>
  </si>
  <si>
    <t xml:space="preserve">29-07-2013   /20-11-2013              </t>
  </si>
  <si>
    <t>NO CIMPLE</t>
  </si>
  <si>
    <t>SE SOLICITA SUBSANAR TODA VEZ QUE EL TIEMPO DE PRACTICA NO CUMPLE SEGÚN EL PERFIL SOLICITADO EN LOS PLIEGOS</t>
  </si>
  <si>
    <t>MIDIANIS MEDINA LOPEZ</t>
  </si>
  <si>
    <t>EJERCITO NACIONAL</t>
  </si>
  <si>
    <t>01-08-2011           /31-12-2012</t>
  </si>
  <si>
    <t>MARIA ALEJANDRA PERNETH CALVO</t>
  </si>
  <si>
    <t>SE SOLICITA SUBSANAR POR CUANTO LA EXPERIENCIA APORTADA NO CUMPLE CON LOS REQUISITOS EXIGIDOS PARA EL PERFIL. FOLIOS 709-710-711 Y 713</t>
  </si>
  <si>
    <t>FUNDACION COMUNITARIA PARA EL DESARROLLO INTEGRAL Y AMBIENTAL DE CORDOBA -FUCODESA- GRUPO 6</t>
  </si>
  <si>
    <t>23-2013-237</t>
  </si>
  <si>
    <t>963-964</t>
  </si>
  <si>
    <t>13-2010-134</t>
  </si>
  <si>
    <t>965-966</t>
  </si>
  <si>
    <t>FUNDACION COMUNITARIA PARA EL DESARROLLO INTEGRAL Y AMBIENTAL DE CORDOBA -FUCODESA- GRUPO 7</t>
  </si>
  <si>
    <t>23-2013-106</t>
  </si>
  <si>
    <t>968-969</t>
  </si>
  <si>
    <t>23-2009-146</t>
  </si>
  <si>
    <t>970-971</t>
  </si>
  <si>
    <t>FUNDACION COMUNITARIA PARA EL DESARROLLO INTEGRAL Y AMBIENTAL DE CORDOBA -FUCODESA- GRUPO 25</t>
  </si>
  <si>
    <t>23-2012-337</t>
  </si>
  <si>
    <t>973-974</t>
  </si>
  <si>
    <t>23-2008-067</t>
  </si>
  <si>
    <t>FUNDACION COMUNITARIA PARA EL DESARROLLO INTEGRAL Y AMBIENTAL DE CORDOBA -FUCODESA- GRUPO 26</t>
  </si>
  <si>
    <t>23-2011-114</t>
  </si>
  <si>
    <t>978-979</t>
  </si>
  <si>
    <t>GRUPO 6</t>
  </si>
  <si>
    <t>TOTAL PUNTAJE 
CRITERIO 1</t>
  </si>
  <si>
    <t xml:space="preserve">6 meses adicionales al mínimo requerido </t>
  </si>
  <si>
    <t xml:space="preserve">12 meses adicionales al mínimo requerido </t>
  </si>
  <si>
    <t xml:space="preserve">18 meses adicionales al mínimo requerido </t>
  </si>
  <si>
    <t>GRUPO 7</t>
  </si>
  <si>
    <t>GRUPO25</t>
  </si>
  <si>
    <t>GRUPO 26</t>
  </si>
  <si>
    <t>1/544</t>
  </si>
  <si>
    <t>JORJANIS CRUZ ACEVEDO</t>
  </si>
  <si>
    <t>LICENCIADO EN EDUCACION BASICA CON ENFASIS EN HUMANIDADES, LENGUA CASTELLANA E INGLES</t>
  </si>
  <si>
    <t>24-05-2012           31-10-2014</t>
  </si>
  <si>
    <t>ROQUELINA ISABEL GONZALEZ POLO</t>
  </si>
  <si>
    <t>LICENCIADO EN EDUCACION PREESCOLAR</t>
  </si>
  <si>
    <t>HOGAR INFANTIL DIVINO NIÑO</t>
  </si>
  <si>
    <t>1-02-1995            1-02-1997</t>
  </si>
  <si>
    <t>JOHANA ESTELA OJEDA FIGUEREDO</t>
  </si>
  <si>
    <t>CONTADURIA  , PRESUPUESTO Y GESTION TRIBUTARIA</t>
  </si>
  <si>
    <t>POLITECNICO INDES</t>
  </si>
  <si>
    <t>COORDINADORCOORDINADOR GENERAL DEL PROYECTO POR CADA MIL CUPOS OFERTADOS O FRACIÓN INFERIOR GRUPO 7</t>
  </si>
  <si>
    <t>ARLETH MACHADO PATERNINA</t>
  </si>
  <si>
    <t>ASOCIACION DE BACHILLERES SAN NICOLAS DE TOLENTINO</t>
  </si>
  <si>
    <t>1-03-2009      12-12-2010</t>
  </si>
  <si>
    <t>1-08-2014      31-10-2014</t>
  </si>
  <si>
    <t>15-01-2013      31-12-2013</t>
  </si>
  <si>
    <t>PROFESIONAL DE APOYO PEDAGÓGICO  POR CADA MIL CUPOS OFERTADOS O FRACIÓN INFERIOR - GRUPÓ 7</t>
  </si>
  <si>
    <t>MARIA DEL CARMEN JARAMILLO ALVAREZ</t>
  </si>
  <si>
    <t>LICENCIADO EN EDUCCAION INFANTIL CON ENFASIS EN TECNOLOGIA E INFORMATICA</t>
  </si>
  <si>
    <t>24-09-2008         12-12-2008              1-02-2010      15-12-2010              01-04-2009     11-12-2009</t>
  </si>
  <si>
    <t>FINANCIERO  POR CADA CINCO MIL CUPOS OFERTADOS O FRACIÓN INFERIOR - GRUPO 7</t>
  </si>
  <si>
    <t>IVAN DARIO RUIZ PUENTE</t>
  </si>
  <si>
    <t>CONTADOR</t>
  </si>
  <si>
    <t>COORDINADORCOORDINADOR GENERAL DEL PROYECTO POR CADA MIL CUPOS OFERTADOS O FRACIÓN INFERIOR - GRUPO 25</t>
  </si>
  <si>
    <t>1/540</t>
  </si>
  <si>
    <t>MARIA KAROLINA KERGUELEN VALVERDE</t>
  </si>
  <si>
    <t>FUNDACION UNIVERSITARIA SAN MARTIN</t>
  </si>
  <si>
    <t>FUNDACION PARA EL DESARROLLO INTEGRAL Y AMBIENTAL DE CORODBA -FUCODESA-</t>
  </si>
  <si>
    <t>15-10-2012     31-10-2014</t>
  </si>
  <si>
    <t>PROFESIONAL DE APOYO PEDAGÓGICO  POR CADA MIL CUPOS OFERTADOS O FRACIÓN INFERIOR -GRUPO 25</t>
  </si>
  <si>
    <t>NELSY JUDITH MADARIAGA BALLESTEROS</t>
  </si>
  <si>
    <t>LICENCIADA EN EDUCACION BASICA CON ENFASIS EN HUMANIDADES Y LENGUA CASTELLANA</t>
  </si>
  <si>
    <t>15-10-2013  - 30-10-2014</t>
  </si>
  <si>
    <t>25-04-2011      26-06-2006</t>
  </si>
  <si>
    <t>FINANCIERO  POR CADA CINCO MIL CUPOS OFERTADOS O FRACIÓN INFERIOR  - GRUPO 25</t>
  </si>
  <si>
    <t>ANA JOSEFA ISSA MADERA</t>
  </si>
  <si>
    <t>CONTADOR PUBLICO</t>
  </si>
  <si>
    <t>COORDINADORCOORDINADOR GENERAL DEL PROYECTO POR CADA MIL CUPOS OFERTADOS O FRACIÓN INFERIOR - GRUPO 26</t>
  </si>
  <si>
    <t>1/814</t>
  </si>
  <si>
    <t>NORA ESTHER BARON AVILEZ</t>
  </si>
  <si>
    <t>LICENCIADA EN EDUCACION INFANTIL, CON ENFASIS EN RECREACION Y DEPORTES</t>
  </si>
  <si>
    <t>DIOCESIS DE MONTERIA</t>
  </si>
  <si>
    <t xml:space="preserve">16-03-2005     16-06-2005           15-09-2005            15-01-2006      28-02-2006    28-12-2006           28-02-2007         28-12-2007            1-03-2008       30-12-2008        1-03-2009           30-12-2009         15-02-2010          15-12-2010            11-01-2011            01-09 -2011           </t>
  </si>
  <si>
    <t>PROFESIONAL DE APOYO PEDAGÓGICO  POR CADA MIL CUPOS OFERTADOS O FRACIÓN INFERIOR - GRUPO 26</t>
  </si>
  <si>
    <t>LINA MARIA MARMOL GONZALEZ</t>
  </si>
  <si>
    <t>LICENCIADA EN EDUCCAION PREESCOLAR</t>
  </si>
  <si>
    <t>10-02-2010    15-02-2010     11-04-2011      30-05-2011     08-08-2011            16-12-2011              6-02-2012            12-03-2012</t>
  </si>
  <si>
    <t>GIMNASIO PEQUEÑOS GENIOS</t>
  </si>
  <si>
    <t>01-02-1991         30-11-1994</t>
  </si>
  <si>
    <t>FINANCIERO  POR CADA CINCO MIL CUPOS OFERTADOS O FRACIÓN INFERIOR  -GRUPO 26</t>
  </si>
  <si>
    <t>MILADIS DEL CRISTO VIDES GARRIDO</t>
  </si>
  <si>
    <t>ESTA HOJA DE VIDA NO ES TENIDA EN CUENTA POR CUANTO NO APORTA DIPLOMA QUE ACREDITE ESTUDIOS PROFESIONALES</t>
  </si>
  <si>
    <t>GRUPO 25</t>
  </si>
  <si>
    <t>NOVIEMBRE 26 DE 2014</t>
  </si>
  <si>
    <t>GRUPO - 02</t>
  </si>
  <si>
    <t>GRUPO - 04</t>
  </si>
  <si>
    <t>GRUPO -05</t>
  </si>
  <si>
    <t>RESULTADOS EVALUACION COMPONENTE TECNICO GRUPO -02</t>
  </si>
  <si>
    <t>RESULTADOS EVALUACION COMPONENTE TECNICO GRUPO -04</t>
  </si>
  <si>
    <t>RESULTADOS EVALUACION COMPONENTE TECNICO GRUPO -05</t>
  </si>
  <si>
    <t>RESULTADOS FACTORES DE PONDERACION GRUPO 32</t>
  </si>
  <si>
    <t>23/2012/292</t>
  </si>
  <si>
    <t>80 Y 81</t>
  </si>
  <si>
    <t>NOS TIENE EN CUENTA EL TIEMPO TODA VEZ QUE SE ENCUENTRAN TRASLAPADOS</t>
  </si>
  <si>
    <t>23/2012/055</t>
  </si>
  <si>
    <t>82 Y 83</t>
  </si>
  <si>
    <t>23/2012/155</t>
  </si>
  <si>
    <t>11.33</t>
  </si>
  <si>
    <t xml:space="preserve">84 Y 85 </t>
  </si>
  <si>
    <t>NOS TIENE EN CUENTA EL NUMEROEL TIEMPO  TODA VEZ QUE SE ENCUENTRAN TRASLAPADOS</t>
  </si>
  <si>
    <t>23/2012/336</t>
  </si>
  <si>
    <t>86 y 87</t>
  </si>
  <si>
    <t xml:space="preserve">NO SE TIENEN EN CUENTA 19.4 MESES POR QUE SE ENCUENTRAN TRASLAPADOS </t>
  </si>
  <si>
    <t>23/2012/349</t>
  </si>
  <si>
    <t xml:space="preserve">88, 89, 90  Y91  </t>
  </si>
  <si>
    <t xml:space="preserve">NO SE TIENEN EN CUENTA 124 MESES POR QUE SE ENCUENTRAN TRASLAPADOS </t>
  </si>
  <si>
    <t>23/2014/257</t>
  </si>
  <si>
    <t>NO SE TIENEN EN CUENTA 0.23 MESESS POR QUE SE ENCUENTRAN TRASLAPADOS</t>
  </si>
  <si>
    <t>23/2014/162</t>
  </si>
  <si>
    <t>8.23</t>
  </si>
  <si>
    <t xml:space="preserve">93 Y 94 </t>
  </si>
  <si>
    <t>NO SE TIENE EN CUENTA 8.23 MESES POR QUE SE ENCUENTRA TRASLAPADO</t>
  </si>
  <si>
    <t>32,46</t>
  </si>
  <si>
    <t xml:space="preserve">CDI INSTITUCIONAL SIN ARRIENDO -GRUPO 2 </t>
  </si>
  <si>
    <t>INSTITUCIONAL SIN ARRIENDO - GRUPO 2</t>
  </si>
  <si>
    <t xml:space="preserve">MANZA 12 LOTE 1 BARRIO LA PALMA  - CDI LA PALAMA </t>
  </si>
  <si>
    <t xml:space="preserve">CORREGIMIENTO EL SABANAL -CDI LA PALMA </t>
  </si>
  <si>
    <t>CALIPAL BARRIO LOS GARZONES - CDI LOS GARZONES LE PRINC</t>
  </si>
  <si>
    <t xml:space="preserve">CALLE 18 AW N°28-45 B. EL DORADO - CDI EL DORADO </t>
  </si>
  <si>
    <t>MANZ 56 URBANIZACION VILLA MELISSA - CDI VILLA MELISSA</t>
  </si>
  <si>
    <t>MANZ 88 LOTE 0 ETAPA 4 B. LA PRADERA - CDI LA PRADERA</t>
  </si>
  <si>
    <t xml:space="preserve">CALLE 29 KRA 28 ENTRADA A LA PRADERA - CDI AMOR DE MI SABANA </t>
  </si>
  <si>
    <t>CALLE 1 C N°13-20 BARRIO LOS ARAUJOS- CDI LOS ARAUJOS</t>
  </si>
  <si>
    <t xml:space="preserve">BARRIO NUEVA BELEN -CDI MIS PRIMERAS AVENTURAS </t>
  </si>
  <si>
    <t xml:space="preserve">CDI INSTITUCIONAL SIN ARRIENDO -GRUPO 4 </t>
  </si>
  <si>
    <t>INSTITUCIONAL SIN ARRIENDO - GRUPO 4</t>
  </si>
  <si>
    <t xml:space="preserve">CALL 2 N° 10-04 - CDI MI PROGRESO </t>
  </si>
  <si>
    <t>CDI INSTITUCIONAL SIN ARRIENDO -GRUPO 4</t>
  </si>
  <si>
    <t xml:space="preserve">CARRERA 3 N° 2b-32 CENTRO - CDI CANALETES MANITOS CREATIVAS </t>
  </si>
  <si>
    <t xml:space="preserve">CORREGIMIENTO SI SE VAN - CDI SI SE VAN </t>
  </si>
  <si>
    <t>INSTITUCIONAL SIN ARRIENDO - GRUPO  4</t>
  </si>
  <si>
    <t>CORREGIMIENTO POPAYAN -CALLE PRINCIPAL CDI POPAYAN</t>
  </si>
  <si>
    <t xml:space="preserve">CDI FAMILIAR GRUPO 4 </t>
  </si>
  <si>
    <t>CORREGIMIENTO POPAYAN CALLE PRINCIPLA- CDI POPAYAN</t>
  </si>
  <si>
    <t>CORREGIMIENTO CORDOBITA CENTRAL -CDI CORDOBITA CENTRAL- EL FLORAL-AGUAS BLANCAS</t>
  </si>
  <si>
    <t>CORREGIMIENTO VIEJO LOCO - CDI VIEJO LOCO Y JUAN TAU</t>
  </si>
  <si>
    <t>VEREDA EL TOMATE -CDI PUEBLO REGAO, EL TOMATE Y GUAIMARAL</t>
  </si>
  <si>
    <t>VEREDA EL LIMON -CDI EL LIMON Y NUEVO JERICO</t>
  </si>
  <si>
    <t>CORREGIMIENTO TIERRA NEGRA - CDI TIERRA NEGRA Y CHUCUNATE</t>
  </si>
  <si>
    <t xml:space="preserve">CORREGIMIENTO CADILLO -CDI PALO FRUTA Y EL GALON </t>
  </si>
  <si>
    <t>CORREGIMIENTO LA LORENZA -CDI LA LORENZA</t>
  </si>
  <si>
    <t>VEREDA CUCHILLO BLANCECO- CDI CHILLO BLANCO Y CORDOBITA</t>
  </si>
  <si>
    <t xml:space="preserve">VEREDA QUEBRADA DE URANGO CDI QUEBRADA DE URANGO Y LA PALMA </t>
  </si>
  <si>
    <t>CDI CON ARRIENDO - GRUPO 5</t>
  </si>
  <si>
    <t>CALLE PRINCIPAL CDI SEMILLITAS DE PAZ</t>
  </si>
  <si>
    <t xml:space="preserve">CDI INSTITUCIONAL SIN ARRIENDO -GRUPO 5 </t>
  </si>
  <si>
    <t>INSTITUCIONAL SIN ARRIENDO - GRUPO 5</t>
  </si>
  <si>
    <t xml:space="preserve">BARRIO VILLA LUZ AL LADO DE AGUACOR- CDI LOS CORDOBA </t>
  </si>
  <si>
    <t>BARRIO VILLA LUZ - AL LADO DE AGUA COR -CDI GALILEA</t>
  </si>
  <si>
    <t xml:space="preserve">CDI FAMILIAR GRUPO 5 </t>
  </si>
  <si>
    <t xml:space="preserve">CORREGIMIENTO MORINDO -CDI MORINDO SANTANA </t>
  </si>
  <si>
    <t>VEREDA EL EBANO -CDI EL EBANO</t>
  </si>
  <si>
    <t xml:space="preserve">CORREGIMIENTO PUERTO REY -TERECERA CALLE -CDI PTO REY </t>
  </si>
  <si>
    <t xml:space="preserve">VEREDA LA PONDERANCIA - CALLE PRINCIPACDI LA APONDERANCIA  </t>
  </si>
  <si>
    <t xml:space="preserve">VEREDA LA SALADA - CDI LA SALADA </t>
  </si>
  <si>
    <t xml:space="preserve">VEREDA  BUENAVISTA CDI BUENAVISTA </t>
  </si>
  <si>
    <t>* Dirección, barrio - vereda, Centro Zonal</t>
  </si>
  <si>
    <t xml:space="preserve">COORDINADOR - GRUPO 2 </t>
  </si>
  <si>
    <t xml:space="preserve">YOVADYS MARGOTH CORDERO CACERES </t>
  </si>
  <si>
    <t xml:space="preserve">LICENCIADO EN PREESCOLAR </t>
  </si>
  <si>
    <t xml:space="preserve">UNIVERSIDAD DEL SINU </t>
  </si>
  <si>
    <t xml:space="preserve">GIMNASIO MI ALEGRE INFANCIA </t>
  </si>
  <si>
    <t>05/09/2008 - 28/06/2013</t>
  </si>
  <si>
    <t>COORDIN ADORA PEDAGOGICA</t>
  </si>
  <si>
    <t xml:space="preserve">COORDINADORA - GRUPO 2 </t>
  </si>
  <si>
    <t>DIANA CNCEPCION ENAMORADO BADEL</t>
  </si>
  <si>
    <t xml:space="preserve">GOBERNACIONE CORDOBA
COLEGIO PORVENIR 
GIMNASIO BILINGÜE BURBUJITAS
LICEO PUPO JIMENEZ HERMANITAS LA CONCEPCION
HOGAR INFANTIL PUPO JIMENEZ
HOGAR INFANTIL PUPO JIMENEZ 
ASOCIACION DE BACHILLERES DE LA COMUNIDAD PARROQUIAL SAN NICOLAS DE TOLENTINO-CASITA DE LOS NIÑOS  </t>
  </si>
  <si>
    <t>03/02/1988 - 22/01/199
02/01/1994 -31/12/1996
01/02/2005 - 30/11/2006
-----------------------------
01/02- 31/12 2007-2008-209
01/01/2010 -31/12/2010</t>
  </si>
  <si>
    <t xml:space="preserve">SECRETARIA DE OFICINA 
DOCENTE
DOCENTE
DOCENTE 
DOCENTE
DOCENTE
COORDINADORA PEDAGOGICA 
</t>
  </si>
  <si>
    <t>NO SE TIENE EN CUENTA LA EXPERIENCIA APORTADA EN EL FOLIO 25 TODA VEZ QUE LA ACREDITA COMO SECRETARIA Y LA CERTIFICACION PRESENTA ENMENDADADURA 
NO SE TOMA LA EXPERIENCIA DE LA CERTIFICACION DEL FOLIO 127,129 TODA VEZ QUE NO ACREDITA EL TIEMPO LABORADO - DEBE SUBSANAR LA CERTIFICACION .</t>
  </si>
  <si>
    <t>ARLETH PATRICIA ALEGRE CABRERA</t>
  </si>
  <si>
    <t xml:space="preserve">LICENCIADA EN EDUCACION BASICA CON ENFASIS EN HUMANIDADES -LEGUA CASTELLANAS </t>
  </si>
  <si>
    <t xml:space="preserve">UNIVERSIDAD DE CORDOBA </t>
  </si>
  <si>
    <t xml:space="preserve">LICEO LOS ANGELES
LICEO LOS ANGELES
UNION TEMPORAL  CONSTRUYENDO FUTURO
 </t>
  </si>
  <si>
    <t>01/02 - 30/11/ 2011 -2012
01/02 -23/10/ 2010
16/05-28/06/2013</t>
  </si>
  <si>
    <t xml:space="preserve">COORDIN ADORA PEDAGOGICA Y ACADEMICA
COORDINADORA DE DISCIPLINA
COORDINADORA  
</t>
  </si>
  <si>
    <t>MARTHA EMILIA BRUNO LOPEZ</t>
  </si>
  <si>
    <t xml:space="preserve">NA </t>
  </si>
  <si>
    <t>UNION TEMPORAL CONSTRUYENDO FUTURO</t>
  </si>
  <si>
    <t>02/01/-31/12/2010-2011-2012</t>
  </si>
  <si>
    <t>COORDINADORA PEDAGOGICA</t>
  </si>
  <si>
    <t xml:space="preserve">COORDINADORA- GRUPO 2 </t>
  </si>
  <si>
    <t xml:space="preserve">BEATRIZ ELENA PASTRANA </t>
  </si>
  <si>
    <t>LICENCIADA EN EDUCACION BASICA CON ENFASIS EN ESPAÑA Y LITERATURA</t>
  </si>
  <si>
    <t xml:space="preserve">GIMNASIO MI ALEGRE INFANCIA
INSTITUCION EDUCATIVA SANTA MARIA
  COLEGIO AMERICANO </t>
  </si>
  <si>
    <t>01/04/2009 -28/06/2013
17/03-28/06/2013
04/02/-28/11/2007
02/01/1999 -31/12/2000</t>
  </si>
  <si>
    <t>COORDINADORA PEDAGOGICA
DOCENTE AUXILIAR 
DOCENTE</t>
  </si>
  <si>
    <t xml:space="preserve">NO SE TUVO EN CUENTA LA EXPERIENCIA APORTADA EN EL FOLIO 178 TODA VEZ QUE NO ESPECIFICA EL TIEMPO DE LABOR </t>
  </si>
  <si>
    <t>MARIA DEL PILAR GONZALEZ TORRES</t>
  </si>
  <si>
    <t xml:space="preserve">TRABAJADORA SOCIAL </t>
  </si>
  <si>
    <t>31/07/1007</t>
  </si>
  <si>
    <t xml:space="preserve">GIMNASIO MI ALEGRE INFANCIA
ASOCIACION DE BACHILLERES DE LA COMUNIDAD PARROQUIAL SAN NICOLAS DE TOLENTINO
DIOCESIS DE MONTERIA   </t>
  </si>
  <si>
    <t>10/09/-15/12/2012- 18/03/28/06/2013
06/02-22/03/2013
12/04/2010-01/09/2011</t>
  </si>
  <si>
    <t xml:space="preserve">DOCENTE
COORDINADORA PEDAGOGICA
COORDINADORA PEDAGOGICA </t>
  </si>
  <si>
    <t>SUBSANAR LOS CERTIFICADOS DE PROCURADURIA ,CONTRALORIA Y POLICIA NACIONAL, FOTOCOPIA DE CEDULA</t>
  </si>
  <si>
    <t xml:space="preserve">JORGE ELIECER BENITEZ GARCIA </t>
  </si>
  <si>
    <t>LICENCIADO EN PEDAGOGIA REEDUCATIVA</t>
  </si>
  <si>
    <t xml:space="preserve">FUNDACION UNIVERSITARIA LUIS AMIGO </t>
  </si>
  <si>
    <t xml:space="preserve">GIMNASIO MI ALEGRE INFANCIA
FUNDACION LA MANO DE DIOS
 </t>
  </si>
  <si>
    <t xml:space="preserve">10/05/2010- 11/05/2012
04/05/2010 -20/04/2011
</t>
  </si>
  <si>
    <t xml:space="preserve">COORDINADOR PEDAGOGICO
COORDINADOR PEDAGOGICA </t>
  </si>
  <si>
    <t xml:space="preserve"> NO SE TIENE EN CUENTA LA EXPERIENCIA CERTIFICADA EN EL FOLIO 241, TODA VEZ QUE SE ENCEUNTRA EL TIEMPO TRASLAPADADO CON LA CERTIFICACION DEL FOLIO 240, NI LAS CEERTIFICACIONES 246 POR QUE NO ES ATENCION A NIÑOS Y NIÑAS </t>
  </si>
  <si>
    <t>1/020</t>
  </si>
  <si>
    <t>MARTHA LUCIA REYES CUADRADO</t>
  </si>
  <si>
    <t xml:space="preserve">LICENCIADO EN EDUCACION INFANTIL CON ENFASIS EN TECNOLOGIA </t>
  </si>
  <si>
    <t>30/12/200</t>
  </si>
  <si>
    <t xml:space="preserve">GIMNASIO MI ALEGRE INFANCIA 
FUNDACION COMUNITARIA PARA EL DESARROLLO INTEGRAL Y AMBIENTAL DE CORDOBA </t>
  </si>
  <si>
    <t>03/03/2008- 29/11/2010
15/10/2013-15/12/2014</t>
  </si>
  <si>
    <t xml:space="preserve">COORDINADORA PEDAGOGICA
COORDINADORA PEDAGOGICA </t>
  </si>
  <si>
    <t>ALBA PATRICIA LICONA PERNET</t>
  </si>
  <si>
    <t xml:space="preserve">LICENCIADA EN EDUCAION PREESCOLAR </t>
  </si>
  <si>
    <t xml:space="preserve">UNIVERSIDAD LUIS AMIGO </t>
  </si>
  <si>
    <t xml:space="preserve">FUNDACION HORIZONTE AZUL 
FUNDACION COMUNITARIA PARA  EL DESARROLLO INTEGRAL Y AMBIENTAL DE CORDOBA </t>
  </si>
  <si>
    <t>01/07/2012-01/09/2013
15/10/2013-15/12/2014</t>
  </si>
  <si>
    <t xml:space="preserve">COORDINADORA 
COORDINADORA PEDAGOGICA </t>
  </si>
  <si>
    <t xml:space="preserve">TANIA PATRICIA BORJA ANAYA </t>
  </si>
  <si>
    <t xml:space="preserve">PSICOLOGA </t>
  </si>
  <si>
    <t xml:space="preserve">UNIVERSIDAD COOPERATIVA DE COLOMBIA </t>
  </si>
  <si>
    <t xml:space="preserve">GIMNASIO MI ALEGRE INFANCIA
FUNDACION NUEVO HORIZONTE  </t>
  </si>
  <si>
    <t>08/08/2011-23/05/2013
01/01/-31/12/2008</t>
  </si>
  <si>
    <t xml:space="preserve">PSICOLOGA
PSICOLOGA </t>
  </si>
  <si>
    <t>NO SE TIENE EN CUENTA LA EXPERIENCIA APORTADA EN EL FOLIO 305
SUBSANAR LAS CERTIFICACIONES PROCURADURIA-CONTRALORIA-POLICIA</t>
  </si>
  <si>
    <t>LUCY ANDREA VELASQUEZ INCAPIE</t>
  </si>
  <si>
    <t xml:space="preserve">UNIVERSIDAD PONTIFICIA BOLIVARIANA </t>
  </si>
  <si>
    <t xml:space="preserve">DIOCESIS DE MONTERIA
JARDIN INFANTIL MI BELLO MUNDO
FUNDACION LAICOS SIN LIMITES
UNIVERSIDAD PONTIFICIA BOLIVARIANA    </t>
  </si>
  <si>
    <t>01/04/2008- 30/12/2008
15/07/2012- 15/12/2012
15/01-15/12/2010-15/01/2011-15/12/2011
07/10-31/12/2013 -01/01-31/07/2014</t>
  </si>
  <si>
    <t>PSICOLOGA 
PSICOLOGA
PSICOLOGA
COGESTORA SOCIAL</t>
  </si>
  <si>
    <t xml:space="preserve">LUZ AIDA VEGA RICO </t>
  </si>
  <si>
    <t xml:space="preserve">UNIVERSIDAD DE CORDOBA
FUNDACION PARA EL DESARROLLO CARIBE FUDECA 
</t>
  </si>
  <si>
    <t xml:space="preserve">06/07-21/12/2011 Y 30/11/2011-21/12/2012
01/04-31/10/2014
</t>
  </si>
  <si>
    <t>MARIA ANDREA DEL PILAR HERNANDEZ DURAN</t>
  </si>
  <si>
    <t xml:space="preserve">FUNDACION COMUNITARIA PARA EL DESARROLLO INTEGRAL Y AMBIENTAL DE CORDOBA </t>
  </si>
  <si>
    <t>15/01/-31/12/2013 -15/01-31/07/2014</t>
  </si>
  <si>
    <t>APOYO PSICOSOCIAL
APOYO PSICOSOCIAL</t>
  </si>
  <si>
    <t>LUCIA MARGARITA QUINTERO ARTUZ</t>
  </si>
  <si>
    <t>15/10/2013-15/12/2014</t>
  </si>
  <si>
    <t xml:space="preserve">APOYO PSICOSOCIAL
</t>
  </si>
  <si>
    <t>EVIE ROSITH CERRA GARCES</t>
  </si>
  <si>
    <t>157/01/2013-15/12/2014</t>
  </si>
  <si>
    <t>APOYO PSICOSOCAL</t>
  </si>
  <si>
    <t xml:space="preserve">BEATRIZ ELENA MACIAS RODRIGUEZ </t>
  </si>
  <si>
    <t xml:space="preserve">CORPORACION UNIVERSITARIA DEL CARIBE </t>
  </si>
  <si>
    <t>15/01-31/12/2013 -15/01-15/12/2014</t>
  </si>
  <si>
    <t>APOYO PSICOSOCIAL</t>
  </si>
  <si>
    <t>TATIANA MILENA TORRES RHENALS</t>
  </si>
  <si>
    <t>15/01/ -15/12/2014</t>
  </si>
  <si>
    <t xml:space="preserve">SILENE SOFIA DIAZ GONZALEZ </t>
  </si>
  <si>
    <t>TALENTO HUMANO ADICIONAL GRUPO 31</t>
  </si>
  <si>
    <t>TALENTO HUMANO ADICIONAL GRUPO 32</t>
  </si>
  <si>
    <t>FUNDACION DESARROLLO CARIBE</t>
  </si>
  <si>
    <t>RESULTADOS EVALUACION COMPONENTE TECNICO GRUPO 24</t>
  </si>
  <si>
    <t xml:space="preserve"> </t>
  </si>
  <si>
    <t>RESULTADOS EVALUACION COMPONENTE TECNICO FRUPO 27</t>
  </si>
  <si>
    <t>RESULTADOS FACTORES DE PONDERACION GRUPO 24</t>
  </si>
  <si>
    <t>RESULTADOS FACTORES DE PONDERACION GRUPO 27</t>
  </si>
  <si>
    <t/>
  </si>
  <si>
    <t>23/2012/338</t>
  </si>
  <si>
    <t>$2202707987</t>
  </si>
  <si>
    <t>51,52 y 53</t>
  </si>
  <si>
    <t>la certificaciòn se toma hasta el 30 de septiembre del 2014, acogiendo lo establecido en los pliegos. La certificaciòn da un total de 21 meses y 12 dìas, los cuales se convierten en fracciòn de mes en 21,4.De igual forma se hace la claridad que en calculo del tiempo de experiencia se tomò hasta el 30 de septiembre tal como lo estipulan los pliegos.Asì mismo el valor de ejecuciòn se tomò en relaciòn al tiempo de experiencia validado.</t>
  </si>
  <si>
    <t>UNION TEMPORAL SEMBRANDO FUTURO POR CORDOBA</t>
  </si>
  <si>
    <t>23/2010/227</t>
  </si>
  <si>
    <t>$2079947472</t>
  </si>
  <si>
    <t>51,54 Y 55</t>
  </si>
  <si>
    <t>La para la validaciòn de la experiencia no fue tenida en cuenta la certificaciòn relacionada en los folios 54 y 55  y en el formato 6 linea 3, toda vez que el objeto contractual no cumple con lo establecido en los pliegos de condiciones en cuanto a la atencion de primera infancia  relacionada con servicios  que incluyan en su desarrollo el componente de educacion inicial y/o servicios educativos en el nivel preescolar.Adicional a lo anterior se hace la observacion que el formato 6 para el grupo 24 en su fila 3 informa como fecha de inicio el dia 15 de julio de 2009 y fecha de terminaciòn 25 de diciembre del 2009, lo cual no coincide con la certificacion en su folio 55.</t>
  </si>
  <si>
    <t>23/2013/257</t>
  </si>
  <si>
    <t>$2660929858</t>
  </si>
  <si>
    <t>56,57 Y 58</t>
  </si>
  <si>
    <t xml:space="preserve">La certificaciòn no es tenida en cuenta, toda vez que tiene traslapo con la ejecuciòn de la primera certificaciòn. Lo anterior de acuerdo a lo establecido en el pliego </t>
  </si>
  <si>
    <t>1569</t>
  </si>
  <si>
    <t>CDI INSTITUCIONAL CON ARRIENDO- GRUPO 27</t>
  </si>
  <si>
    <t>CDI INSTITUCIONAL CON ARRIENDO</t>
  </si>
  <si>
    <t xml:space="preserve">BARRIO SAN JOSE  EN SAN JOSE DE URE </t>
  </si>
  <si>
    <t>CDI SIN ARRIENDO - GRUPO 27</t>
  </si>
  <si>
    <t>CORREA DORADA-SAN JOSE DE URE</t>
  </si>
  <si>
    <t>LA  INFORMACION DE LA MODALIDAD NO FUE DILIGENLA  INFORMACION DE LA MODALIDAD NO FUE DILIGENCIADA EN EL FORMATO 11 SOLO SE ALLEGO LA CARTA DE COMPROMISO INFRAESTRUCTURA CDI INSTITUCIONAL SIN ARRIENDO FOLIO 61, SE SOLICITA SUBSANAR TENIENDO EN CUENTA QUE EL GRUPO QUE SE PRESENTO ES EL NUMERO 27 LA APARTADA  Y EL FORMATO 11 Y LA CARTA DE COMPROMISO DEBE CORRESPONDER AL GRUPO 27 EN EL FORMATO 11 SOLO SE ALLEGO LA CARTA DE COMPROMISO INFRAESTRUCTURA CDI INSTITUCIONAL SIN ARRIENDO FOLIO 61.</t>
  </si>
  <si>
    <t>SAN JOSE DE URE</t>
  </si>
  <si>
    <t>LA  INFORMACION DE LA MODALIDAD NO FUE DILIGENCIADA EN EL FORMATO 11 SOLO SE ALLEGO LA CARTA DE COMPROMISO INFRAESTRUCTURA CDI INSTITUCIONAL SIN ARRIENDO FOLIO 61, SE SOLICITA SUBSANAR TENIENDO EN CUENTA QUE EL GRUPO QUE SE PREENTO ES EL NUMERO 27 LA APARTADA  Y EL FORMATO 11 Y LA CARAT DE COMPROMISO DEBE CORRESPONDER AL GRUPO 27.LA  INFORMACION DE LA MODALIDAD NO FUE DILIGENCIADA EN EL FORMATO 11 SOLO SE ALLEGO LA CARTA DE COMPROMISO INFRAESTRUCTURA CDI INSTITUCIONAL SIN ARRIENDO FOLIO 61.</t>
  </si>
  <si>
    <t>CDI FAMILIAR - GRUPO 27</t>
  </si>
  <si>
    <t>PUEBLO FLECHA</t>
  </si>
  <si>
    <t>LA  INFORMACION DE LA MODALIDAD NO FUE DILIGENCIADA EN EL FORMATO 11 SOLO SE ALLEGO LA CARTA DE COMPROMISO MODALIDAD FAMILIAR FOLIO 62, SE SOLICITA SUBSANAR TENIENDO EN CUENTA QUE EL GRUPO QUE SE PRESENTO ES EL NUMERO 27 LA APARTADA  Y EL FORMATO 11 Y LA CARAT DE COMPROMISO DEBE CORRESPONDER AL GRUPO 27</t>
  </si>
  <si>
    <t>VIERA ABAJO</t>
  </si>
  <si>
    <t>CORREGIMIENTO BRAZO IZQUIERDO</t>
  </si>
  <si>
    <t>CDI FAMILIAR- GRUPO 27</t>
  </si>
  <si>
    <t>VEREDA LA DORADA</t>
  </si>
  <si>
    <t>CDI FAMILIAR- GRUPO 24</t>
  </si>
  <si>
    <t>CDI FAMILIAR  PORREMIA -TIERRALTA</t>
  </si>
  <si>
    <t>RESGUARDO INDIGENA PORREMIA RIO VERDE</t>
  </si>
  <si>
    <t>LA  INFORMACION DE LA MODALIDAD NO FUE DILIGENCIADA EN EL FORMATO 11 SOLO SE ALLEGO LA CARTA DE COMPROMISO MODALIDAD FAMILIAR FOLIO 63, SE SOLICITA SUBSANAR EL DORMETO 11 DILIGENCIADO</t>
  </si>
  <si>
    <t>CDI FAMILIAR - GRUPO 24</t>
  </si>
  <si>
    <t>CDI FAMILIAR PAILAS -TIERRALTA</t>
  </si>
  <si>
    <t>INSTITUCION EDUCATIVA VEREDA PAILAS</t>
  </si>
  <si>
    <t>CDI FAMILIAR SAN CLEMENTE</t>
  </si>
  <si>
    <t>VEREDA SAN CLEMENTE</t>
  </si>
  <si>
    <t>CDI FAMILIAR PALMIRA</t>
  </si>
  <si>
    <t>VEREDA PALMIRA</t>
  </si>
  <si>
    <t>CDI FAMILIAR TEJIENDO SSUEÑOS</t>
  </si>
  <si>
    <t>VEEREDA NUEVA UNION</t>
  </si>
  <si>
    <t>CDI FAMILIAR MI PEQUEÑO MUNDO</t>
  </si>
  <si>
    <t>VEREDA TUIS TUIS</t>
  </si>
  <si>
    <t>CDI FAMILIAR MUNDO MAGICO</t>
  </si>
  <si>
    <t>VEREDA VILLA PROVIDENCIA</t>
  </si>
  <si>
    <t>LA  INFORMACION DE LA MODALIDAD NO FUE DILIGENCIADA EN EL FORMATO 11 SOLO SE ALLEGO LA CARTA DE COMPROMISO MODALIDAD FAMILIAR FOLIO 63, SE SOLICITA SUBSANAR EL FORMATO 11 DILIGENCIADO</t>
  </si>
  <si>
    <t>CDI FAMILIAR GENIOS DE ILUSION</t>
  </si>
  <si>
    <t>VEREDA CANUTILLAL</t>
  </si>
  <si>
    <t>CDI FAMILIAR FUENTES DE ILUSION</t>
  </si>
  <si>
    <t>CORREGIMIENTO SAN FELIPE DE CADILLO</t>
  </si>
  <si>
    <t>CDI FAMILIAR MONTAÑAS DE ILUSION No. 2</t>
  </si>
  <si>
    <t>VEREDA SALTILLO PALMIRAS</t>
  </si>
  <si>
    <t>CDI FAMILIAR GUADRA</t>
  </si>
  <si>
    <t>RESGUARDO INDIGENA COMUNIDAD DE BEGUIDO</t>
  </si>
  <si>
    <t>CDI FAMILIAR GOTAS DE ROCIO</t>
  </si>
  <si>
    <t>BARRIO SAN JOSE CALLE 17 No.11-35</t>
  </si>
  <si>
    <t>CDI FAMILIAR GOTICAS DE AMOR</t>
  </si>
  <si>
    <t>BARRIO LA PAZ CALLE PRINCIPAL</t>
  </si>
  <si>
    <t>CDI FAMILIAR NIÑOS SINUANOS</t>
  </si>
  <si>
    <t>BARRIO MONTEVIDEO CALLE 4</t>
  </si>
  <si>
    <t>CDI FAMILIAR MONTAÑAS DE ILUSION</t>
  </si>
  <si>
    <t>CSA JUNTA DE ACCION COMUNAL VEREDA SAN RAFAEL DE PALMIRA</t>
  </si>
  <si>
    <t>EXPERIENCIA PROFESIONAL 
EMPRESA / FECHA DE INICIO Y TERMINACON / FUNCIONES</t>
  </si>
  <si>
    <t>COORDINADOR - GRUPO  24</t>
  </si>
  <si>
    <t>CESAR AUGUSTO BRAVO GENEY</t>
  </si>
  <si>
    <t>ECONOMISTA</t>
  </si>
  <si>
    <t>UNIVERSIDAD DEL ATLANTICO</t>
  </si>
  <si>
    <t>FUNDACION NUEVOS CAMINOS</t>
  </si>
  <si>
    <t>01/11/2013 AL 31/12/2013 - 20/01/2014 AL 31/10/2014</t>
  </si>
  <si>
    <t xml:space="preserve">1.Inscribir a niños y niñas llevando la carpeta con la documentacion necesaria (ficha integral,registro civil,copia de carnet de salud,certificaco de vacunacion,salud oral,crecimiento)         2.Realizar verificacion de los registros y documentaciòn de los niños y niñas inscritos.  3.Coordinar con entidades como el icbf actividades en pro de  garantizar los derechos en cuanto a salud,protecciòn, educaciòn, desarrollo entre otros.  4.Realizar un plan de capacitaciòn     apropiado para las necesidades formativas del personal.. 5.Elaborar y presentar oportunamente los informes requeridos por las partes interesadas  6.Informar a la direccion las necesidades de recursos requeridos para el cumplimiento de los standares de la estrategia nacional de atencion integral a la primera infancia 7.Dirigir y apoyar las actividades pedgogicas.  8. Establecer loss comites de educaciòn, salud,nutriciòn,reecreaciòn,convocar sus reuniones y evidenciar su operaciòn.9.Llevar control de los implementos entregados a las maestras y servicios generales. 10 Fomentar acciones de buen trato,nutricion,salud, e integraciòn de la comunidad para mejor convivencia. 11.Coordinar la ejecuciòn de las actividades de sus programas o servicios de acuerdo a los roles y responsabilidades establecidas en el sistema de gestiòn de calidad de laa fundaciòn. 12. Orientar todas las actividades al cumplimiento y compromiso al sistema de gestiòn de calidad.       13.realizar otras funciones que le sean asignadas relacionadas con su àrea.                                                                                                                                                                                              </t>
  </si>
  <si>
    <t>De las tres certificaciones que se anexan como soporte de la hoja de vida del economista Cesar Bravo Geney no cuentan con la experiencia establecida en el perfil del cargo folios 76, 77 ni con funciones especificas a saber:"coordinador o jefe en programas o proyectos sociales para la infancia o centros educativo, por lo cual no seràn tenidos en cuenta y se solicita subsanar .</t>
  </si>
  <si>
    <t>COORDINADOR- GRUPO 24</t>
  </si>
  <si>
    <t>GIRLEZA ANGULO GARCIA</t>
  </si>
  <si>
    <t>ADMINISTRADORA DE EMPRESAS</t>
  </si>
  <si>
    <t xml:space="preserve">1.Inscribir a niños y niñas llevando la carpeta con la documentacion necesaria (ficha integral,registro civil,copia de carnet de salud,certificaco de vacunacion,salud oral,crecimiento)         2.Realizar verificacion de los registros y documentaciòn de los niños y niñas inscritos.  3.Coordinar con entidades como el icbf actividades en pro de  garantizar los derechos en cuanto a salud,protecciòn, educaciòn, desarrollo entre otros.  4.Realizar un plan de capacitaciòn     apropiado para las necesidades formativas del personal.. 5.Elaborar y presentar oportunamente los informes requeridos por las partes interesadas  6.Informar a la direccion las necesidades de recursos requeridos para el cumplimiento de los standares de la estrategia nacional de atencion integral a la primera infancia 7.Dirigir y apoyar las actividades pedgogicas.  8. Establecer loss comites de educaciòn, salud,nutriciòn,reecreaciòn,convocar sus reuniones y evidenciar su operaciòn.9.Llevar control de los implementos entregados a las maestras y servicios generales. 10 Fomentar acciones de buen trato,nutricion,salud, e integraciòn de la comunidad para mejor convivencia. 11.Coordinar la ejecuciòn de las actividades de sus programas o servicios de acuerdo a los roles y responsabilidades establecidas en el sistema de gestiòn de calidad de laa fundaciòn. 12. Orientar todas las actividades al cumplimiento y compromiso al sistema de gestiòn de calidad.       13.realizar otras funciones que le sean asignadas relacionadas con su àrea.               </t>
  </si>
  <si>
    <t>ALEXANDRA LEONOR HERRERA SUAREZ</t>
  </si>
  <si>
    <t>01/11/2013 AL 31/12/2013 - 20/01/2014 AL 31/10/2015</t>
  </si>
  <si>
    <t>La certificaciòn del folio 108 no serà tenida en cuenta toda vez que no se ajusta a lo establecido en los pliegos de condiciones.</t>
  </si>
  <si>
    <t>1/100</t>
  </si>
  <si>
    <t>ORLI TATIANA MENDOZA ALVAREZ</t>
  </si>
  <si>
    <t>ADMINISTRADORA DE EMPRESAS Y ESPECIALISTA EN GERENCIA DE MARKETING</t>
  </si>
  <si>
    <t>UNIVERSIDAD DEL SINU- UNIVERSIDAD PONTIFICA BOLIVARIANA</t>
  </si>
  <si>
    <t>26/05/2005   - 15/12/2009</t>
  </si>
  <si>
    <t>01/11/2013 AL 31/12/2013 - 20/01/2014 AL 31/10/2016 y del 01Nov de 2014 a la fecha</t>
  </si>
  <si>
    <t>PROFESIONAL DE APOYO PSICOSOCIAL - GRUPO 24</t>
  </si>
  <si>
    <t>LINA PATRICIA MUÑOZ HERNANDEZ</t>
  </si>
  <si>
    <t>PSICOLOGA-ESPECIALISTA PSICOLOGIA ORGANIZACIONAL</t>
  </si>
  <si>
    <t>CORPORACION UNIVERSITARIA DEL CARIBE - UNIVERSIDAD SAN BUENAVENTURA</t>
  </si>
  <si>
    <t>16/12/2005- 18/06/2014</t>
  </si>
  <si>
    <t>0143 DEL 05 DE ABRIL DE 2006</t>
  </si>
  <si>
    <t>DEFENSA CIVIL SECCIONAL SUCRE</t>
  </si>
  <si>
    <t>La siguientes certificaciones no seràn tenidas en cuenta por no contar con las especificaciones establecidas en los pliegos de condiciones  a saber: Defensa Civil folio 148 .</t>
  </si>
  <si>
    <t>COMISARIA DE FAMILIA DEL MUNICIPIO DE LA APARTADA</t>
  </si>
  <si>
    <t>18/02/2009 AL 18/08/2009</t>
  </si>
  <si>
    <t>CONSORCIO ALEGRIA DE VIVIR II</t>
  </si>
  <si>
    <t>01/11/2014 (23 DIAS)</t>
  </si>
  <si>
    <t xml:space="preserve">1.Inscribir a niños y niñas llevando la carpeta con la documentacion necesaria (ficha integral,registro civil,copia de carnet de salud,certificaco de vacunacion,salud oral,crecimiento)         2.Realizar verificacion de los registros y documentaciòn de los niños y niñas inscritos.  3.Coordinar con entidades como el icbf actividades en pro de  garantizar los derechos en cuanto a salud,protecciòn, educaciòn, desarrollo entre otros.  4.Realizar un plan de capacitaciòn     apropiado para las necesidades formativas del personal.. 5.Elaborar y presentar oportunamente los informes requeridos por las partes interesadas  6.Informar a la direccion las necesidades de recursos requeridos para el cumplimiento de los standares de la estrategia nacional de atencion integral a la primera infancia 7.Dirigir y apoyar las actividades pedgogicas.  8. Establecer loss comites de educaciòn, salud,nutriciòn,reecreaciòn,convocar sus reuniones y evidenciar su operaciòn.9.Llevar control de los implementos entregados a las maestras y servicios generales. 10 Fomentar acciones de buen trato,nutricion,salud, e integraciòn de la comunidad para mejor convivencia. 11.Coordinar la ejecuciòn de las actividades de sus programas o servicios de acuerdo a los roles y responsabilidades establecidas en el sistema de gestiòn de calidad de laa fundaciòn. 12. Orientar todas las actividades al cumplimiento y compromiso al sistema de gestiòn de calidad.       13.realizar otras funciones que le sean asignadas relacionadas con su àrea.            </t>
  </si>
  <si>
    <t>MANEXCA IPS-I</t>
  </si>
  <si>
    <t>La siguiente certificacion no seràn tenidas en cuenta por no contar con las especificaciones establecidas en los pliegos de condiciones  a saber: IPS MANEXCA FOLIO 152.SE SOLICITA SUBSANAR</t>
  </si>
  <si>
    <t>20/01/2014 AL 31/10/2014</t>
  </si>
  <si>
    <t xml:space="preserve">1.Inscribir a niños y niñas llevando la carpeta con la documentacion necesaria (ficha integral,registro civil,copia de carnet de salud,certificaco de vacunacion,salud oral,crecimiento)         2.Realizar verificacion de los registros y documentaciòn de los niños y niñas inscritos.  3.Coordinar con entidades como el icbf actividades en pro de  garantizar los derechos en cuanto a salud,protecciòn, educaciòn, desarrollo entre otros.  4.Realizar un plan de capacitaciòn     apropiado para las necesidades formativas del personal.. 5.Elaborar y presentar oportunamente los informes requeridos por las partes interesadas  6.Informar a la direccion las necesidades de recursos requeridos para el cumplimiento de los standares de la estrategia nacional de atencion integral a la primera infancia 7.Dirigir y apoyar las actividades pedgogicas.  8. Establecer loss comites de educaciòn, salud,nutriciòn,reecreaciòn,convocar sus reuniones y evidenciar su operaciòn.9.Llevar control de los implementos entregados a las maestras y servicios generales. 10 Fomentar acciones de buen trato,nutricion,salud, e integraciòn de la comunidad para mejor convivencia. 11.Coordinar la ejecuciòn de las actividades de sus programas o servicios de acuerdo a los roles y responsabilidades establecidas en el sistema de gestiòn de calidad de laa fundaciòn. 12. Orientar todas las actividades al cumplimiento y compromiso al sistema de gestiòn de calidad.       13.realizar otras funciones que le sean asignadas relacionadas con su àrea.     </t>
  </si>
  <si>
    <t>FUNDACION ACCION Y DESARROLLO PARA EL CRECIMIENTO HUMANO" FADC"</t>
  </si>
  <si>
    <t>1/06/2013 AL 31/12/2013</t>
  </si>
  <si>
    <t>La siguiente certificacion no seràn tenidas en cuenta por no contar con las especificaciones establecidas en los pliegos de condiciones  a saber:  FUNDACION ACCION Y DESARROLLO PARA EL CRECIMIENTO HUMANO FOLIO 154</t>
  </si>
  <si>
    <t>SAIDA DEL CARMEN  BERNAL DORIA</t>
  </si>
  <si>
    <t>INPEC</t>
  </si>
  <si>
    <t>La siguiente certificacion no seràn tenidas en cuenta por no contar con las especificaciones establecidas en los pliegos de condiciones  a saber: IINPEC FOLIO 187.</t>
  </si>
  <si>
    <t>Secretaria de Salud Municipio   de Tierra Alta</t>
  </si>
  <si>
    <t>01/06/2009 al 30/11/2009</t>
  </si>
  <si>
    <t>La siguiente certificacion no seràn tenidas en cuenta por no contar con las especificaciones establecidas en los pliegos de condiciones  a saber: Secretaria de Salud FOLIO 190.</t>
  </si>
  <si>
    <t>Fundacion Nacional para el desarrollo tecnico y tecnologico- comunitario de colomnia</t>
  </si>
  <si>
    <t>01/02/2009 AL 30/07/2009</t>
  </si>
  <si>
    <t>La siguiente certificacion no seràn tenidas en cuenta por no contar con las especificaciones establecidas en los pliegos de condiciones  a saber: Fundaciòn Nacional para el desarrollo tecnico y tecnologico- comunitario de colomnia FOLIO 191</t>
  </si>
  <si>
    <t>Red Almamater - ICBF</t>
  </si>
  <si>
    <t>01/07/2011 al 31/12/2011</t>
  </si>
  <si>
    <t>08/06/2010 al 31/12/2010</t>
  </si>
  <si>
    <t>01/02/2011 al 30/06/2011</t>
  </si>
  <si>
    <t>25/01/2012 AL 24 /07/2012</t>
  </si>
  <si>
    <t>07/09/2012 AL 06 /11/2012</t>
  </si>
  <si>
    <t>Fundacion solidaria para el desarrollo social e institucional de la region Caribe</t>
  </si>
  <si>
    <t>19/09/2012 AL 19 /12/2012</t>
  </si>
  <si>
    <t>La presente certificacion no seràn tenidas en cuenta por no ajustarse esta esxperiencia al objeto  de la presente convocatoria   a saber:  FOLIO   197.</t>
  </si>
  <si>
    <t>SAIDITH DEL CARMEN TORRES ALVAREZ</t>
  </si>
  <si>
    <t>CONCORSIO ALEGRIA DE VIVIR</t>
  </si>
  <si>
    <t>05/05/2014 AL 31/10/2014</t>
  </si>
  <si>
    <t xml:space="preserve">.Inscribir a niños y niñas llevando la carpeta con la documentacion necesaria (ficha integral,registro civil,copia de carnet de salud,certificaco de vacunacion,salud oral,crecimiento)         2.Realizar verificacion de los registros y documentaciòn de los niños y niñas inscritos.  3.Coordinar con entidades como el icbf actividades en pro de  garantizar los derechos en cuanto a salud,protecciòn, educaciòn, desarrollo entre otros.  4.Realizar un plan de capacitaciòn     apropiado para las necesidades formativas del personal.. 5.Elaborar y presentar oportunamente los informes requeridos por las partes interesadas  6.Informar a la direccion las necesidades de recursos requeridos para el cumplimiento de los standares de la estrategia nacional de atencion integral a la primera infancia 7.Dirigir y apoyar las actividades pedgogicas.  8. Establecer loss comites de educaciòn, salud,nutriciòn,reecreaciòn,convocar sus reuniones y evidenciar su operaciòn.9.Llevar control de los implementos entregados a las maestras y servicios generales. 10 Fomentar acciones de buen trato,nutricion,salud, e integraciòn de la comunidad para mejor convivencia. 11.Coordinar la ejecuciòn de las actividades de sus programas o servicios de acuerdo a los roles y responsabilidades establecidas en el sistema de gestiòn de calidad de laa fundaciòn. 12. Orientar todas las actividades al cumplimiento y compromiso al sistema de gestiòn de calidad.       13.realizar otras funciones que le sean asignadas relacionadas con su àrea.     </t>
  </si>
  <si>
    <t>ANGELICA MARIA ALEMAN CUELLO</t>
  </si>
  <si>
    <t>SAN BUENEVENTURA</t>
  </si>
  <si>
    <t>FUNDACION Caribe Alegre y saludabe</t>
  </si>
  <si>
    <t>28/04/2014 al 28/07/2014</t>
  </si>
  <si>
    <t xml:space="preserve">La presente ceritificacion no sera tenida en cuenta debido a que no cumple lo establecido een los pliegos. </t>
  </si>
  <si>
    <t>FUNDACION COLOMBIA GRANDE</t>
  </si>
  <si>
    <t>27/10/2012 AL 27/12/2012</t>
  </si>
  <si>
    <t>FUNDEICO (FUNDACION PARA EL DESARROLLO INTEGRAL DE COLOMBIA)</t>
  </si>
  <si>
    <t>CONSORCIO TU FUTURO ES AHORA II</t>
  </si>
  <si>
    <t xml:space="preserve">Inscribir a niños y niñas llevando la carpeta con la documentacion necesaria (ficha integral,registro civil,copia de carnet de salud,certificaco de vacunacion,salud oral,crecimiento)         2.Realizar verificacion de los registros y documentaciòn de los niños y niñas inscritos.  3.Coordinar con entidades como el icbf actividades en pro de  garantizar los derechos en cuanto a salud,protecciòn, educaciòn, desarrollo entre otros.  4.Realizar un plan de capacitaciòn     apropiado para las necesidades formativas del personal.. 5.Elaborar y presentar oportunamente los informes requeridos por las partes interesadas  6.Informar a la direccion las necesidades de recursos requeridos para el cumplimiento de los standares de la estrategia nacional de atencion integral a la primera infancia 7.Dirigir y apoyar las actividades pedgogicas.  8. Establecer loss comites de educaciòn, salud,nutriciòn,reecreaciòn,convocar sus reuniones y evidenciar su operaciòn.9.Llevar control de los implementos entregados a las maestras y servicios generales. 10 Fomentar acciones de buen trato,nutricion,salud, e integraciòn de la comunidad para mejor convivencia. 11.Coordinar la ejecuciòn de las actividades de sus programas o servicios de acuerdo a los roles y responsabilidades establecidas en el sistema de gestiòn de calidad de laa fundaciòn. 12. Orientar todas las actividades al cumplimiento y compromiso al sistema de gestiòn de calidad.       13.realizar otras funciones que le sean asignadas relacionadas con su àrea.     </t>
  </si>
  <si>
    <t>1711/2013 al 31/10/2014</t>
  </si>
  <si>
    <t>YEINI ROSA BEDOYA ORTEGA</t>
  </si>
  <si>
    <t>UNVERSIDAD COOPERATIVA DE COLOMBIA</t>
  </si>
  <si>
    <t xml:space="preserve">se solicita SUBSANAR EL FOLIO 242, toda vez que no cumple con el requisito de contar con tituto de profesional y como estudiante no se evidencia el Semestre cursado y el estado de sus practicas universitarias </t>
  </si>
  <si>
    <t>01/8/2014 AL 31/10/2014</t>
  </si>
  <si>
    <t>GIMNACIO MI ALEGRE INFANCIA</t>
  </si>
  <si>
    <t>8/08/2011 AL 16/12/2011 - 23/04/2012 AL 29/06/2012 -  3/07/2012 AL  15/12/2012 -  18/03 AL 28/06/2013,</t>
  </si>
  <si>
    <t>PROFESIONAL DE APOYO PSICOSOCIAL- GRUPO 24</t>
  </si>
  <si>
    <t>YORLEDIS YOHANA GUEVARA GUEVARA</t>
  </si>
  <si>
    <t>DESARROLLISTA FAMILIAR</t>
  </si>
  <si>
    <t>FUNDACION UNIVERSITARIO LUIS AMIGO</t>
  </si>
  <si>
    <t>FISCALIA GENERAL DE LA NACON</t>
  </si>
  <si>
    <t>01/03/2004  AL 30/06/2006</t>
  </si>
  <si>
    <t>Desarrollar talleres preventivos en la comunidad de violencia Intrafamiliar y delito sexual, atenciòn a usuarios victimas de violencia intrafamiliar y orientaciòn a los mismos.</t>
  </si>
  <si>
    <t>20/01/2014 AL 31/10/2014,  01/11/2014</t>
  </si>
  <si>
    <t>COMFACOR</t>
  </si>
  <si>
    <t>01/09/007 AL 30/04/2008</t>
  </si>
  <si>
    <t>Esta certificacion no ser tenida en cuenta toda vez que no cumple con lo establecido en el pliego FOLIO 257</t>
  </si>
  <si>
    <t>12/12/2008 AL 11/10/2009</t>
  </si>
  <si>
    <t>1.Aplicar correctamente las metodologias  diseñadas por Juntos para el componente de acompañamiento ,que seran parte integral del contrato. 2.Levantar la linea de base familiar y toda la informacion de seguimiento y gestion de los logros basicos durante su acompañamiento. 3 Apoyar a las familias para que puedan alcanzar los logros basicos pendientes. 4.Mantener informado al coordinador local  sobre los requerimientos de las familias a su cargo y contribuirà  que los programas socialess lleguen a las familias. 5.Desarrollar las actividades de acompañamiento  comunitario que le sean asignadas  segun elrupos al  plan de trabajo aprobado 6.Presentar los informes requeridos por el coordinador local. 7Apoyar la divulgaciòn y desarrollo de juntos al grupo de familias que le sean asignados por el coordinador local de juntos. 8. Participar en las capacitaciones programadas para los cogestores sociales. 9. Las actividades de coordinaciòn que sean requeridas por las autoridades locales y acciòn social. 10. Hacer monitoreo permanente a las familias a su cargo. 11.Apoyar en conjunto con el coordinador local el plan de cobertura de familias. 12.Apoyar y resolver inquietudes de las familias en el marco de juntos.13.Preparar los informes que se requieran para el pago mensual. 14.Ingresar la informaciòn de laas familias al sistema de informcion juntos segun la metodologia e instructivo respectivos. 15. Monitorear el proceso de avances de familias a su cargo. 16.Reportar al coordinador local las dificultades y nudos citicos para la implementaciòn del componente de acompañ.amiento. 17.Recibir y atender las peticioness, quejas y sugerenciaas de las familias en la implementaciòn de juntos. 18.Aceptaar los procesos de evaluaciòn  que le sean aplicados como cogestor  social de juntos. 19.Adelantar las actividades que le sean asignadas por el supervisor del contrato. 20: Dar cumplimiento a lo establecido con el articulo 50 de la ley 789 de 2002 en lo relacioonado a aportes parafiscales.21.Las demas derivadas inherentes y necesarias para el desarrollo del objeto contractual.</t>
  </si>
  <si>
    <t>CORPORACION OBSERVATORIO PARA LA PAZ</t>
  </si>
  <si>
    <t>15/07/2012 AL 31/12/2012</t>
  </si>
  <si>
    <t>Esta certificacion no ser tenida en cuenta toda vez que no cumple con lo establecido en el pliego FOLIO 259</t>
  </si>
  <si>
    <t>ROCIO ATENCIO OROZCO</t>
  </si>
  <si>
    <t>CORPORACION UNIVERSITARIA DEL CARIBE</t>
  </si>
  <si>
    <t>MUNICIPIO SAN ANDRES DE SOTAVENTO</t>
  </si>
  <si>
    <t>09/01/2008 AL 9/07/2009</t>
  </si>
  <si>
    <t>23/09/2008 AL 23/12/2009</t>
  </si>
  <si>
    <t>18/01/2010 AL 19/09/2010</t>
  </si>
  <si>
    <t>22/03/2011 AL 22/07/2011</t>
  </si>
  <si>
    <t>21/11/2011 AL 31/12/2011</t>
  </si>
  <si>
    <t>FUNDACION NUEVA ILUSION</t>
  </si>
  <si>
    <t>05/05/2009 AL 5/12/2009</t>
  </si>
  <si>
    <t>30/09/2010 AL 30/11/2010</t>
  </si>
  <si>
    <t>01/08/2011 AL 30/11/2011</t>
  </si>
  <si>
    <t>30/07/2012 AL 30/11/2012</t>
  </si>
  <si>
    <t>INSTITUCION EDUCATIVA ALIANZA SAN ANDRES</t>
  </si>
  <si>
    <t>3/08/2009 AL 30/11/2009</t>
  </si>
  <si>
    <t>12/03/ AL 21/12/2012</t>
  </si>
  <si>
    <t>10/04 AL 06/10/2013</t>
  </si>
  <si>
    <t>CABILDO MAYOR REGIONAL DEL PUEBLO ZENU</t>
  </si>
  <si>
    <t>COORDINADOR -GRUPO 27</t>
  </si>
  <si>
    <t>15/15/2005</t>
  </si>
  <si>
    <t>10/09/2012 AL 28/06/2013</t>
  </si>
  <si>
    <t>01/06  AL 15/12 DE 2003;01/03 AL 30/06 DEL 2004;5/08 AL 20/10 DE 2004;16/03 AL 16/05 DE 2005;15/09 /2005 AL 15/01/2006</t>
  </si>
  <si>
    <t>COORDINADOR - GRUPO 27</t>
  </si>
  <si>
    <t>1/143</t>
  </si>
  <si>
    <t>LISETH JOHANA LOZANO LARA</t>
  </si>
  <si>
    <t>LICENCIADA EN CIENCIAS RELIGIOSAS</t>
  </si>
  <si>
    <t>UNIVERSIDAD PONTIFICIA JAVERIANA</t>
  </si>
  <si>
    <t>COLEGIO SANTO DOMINGO SAVIO</t>
  </si>
  <si>
    <t>7 AÑOS</t>
  </si>
  <si>
    <t>PROFESIONAL DE APOYO PSICOSOCIAL - GRUPO 27</t>
  </si>
  <si>
    <t>MARELVIS ROZO LEMUS</t>
  </si>
  <si>
    <t xml:space="preserve">20/01/2014 31/10/2014 - 01/11/2014 </t>
  </si>
  <si>
    <t>AURA MARIA ACEVEDO CORENA</t>
  </si>
  <si>
    <t>UNIVERSIDAD PONTIFICA BOLIVARIANA</t>
  </si>
  <si>
    <t>CONCENTRACION EDUCATIVA DEL SUR DE MONTELIBANO</t>
  </si>
  <si>
    <t>01/08/2006 AL 9/05/2007</t>
  </si>
  <si>
    <t>COORDINADOR FAMILIAR - GRUPO 27</t>
  </si>
  <si>
    <t>1/250</t>
  </si>
  <si>
    <t>DEISY MERARI DOMINGUEZ JARAMILLO</t>
  </si>
  <si>
    <t>LICENCIADA EN EDUCACION BASICA</t>
  </si>
  <si>
    <t>CORPORACION UNIVERSITARIA DDEL CARIBE CECAR</t>
  </si>
  <si>
    <t>CONSORCIO POR UNA INFANCIA FELIZ II</t>
  </si>
  <si>
    <t>CEENTRO EEDUCATIVO LA ESPERANZA</t>
  </si>
  <si>
    <t>3 AÑOS DEL 2005 AL 2007 COMO DOCENTE</t>
  </si>
  <si>
    <t>LAS CERTIFICACIONES DE LOS FOLIOS 383 Y 384 NO SERAN TENIDAS EN CUENTA TODA VEZ QUE LAS FUNCIONES NO APLICAN PARA EL PERFIL.</t>
  </si>
  <si>
    <t>CENTRO  EDUCATIVO LUZ DIVINA</t>
  </si>
  <si>
    <t>3 AÑOS DEL 2001 AL 2003 COMO DOCENTE</t>
  </si>
  <si>
    <t>ERICA PATRICIA SIERRA FLOREZ</t>
  </si>
  <si>
    <t>01/05/2014 AL 31/10/2014 Y DESDE EL 01/11/2014</t>
  </si>
  <si>
    <t>SE SOLICITA ACLARAR EL SEMESTRE UNIVERSITARIO QUE CURSA EN LA ACTUALIDAD Y LAS PRACTICAS UNIVERSITARIAS EN TIEMPO REALIZADAS Y CERTIFICADAS -SUBSANAR FOLIO 391</t>
  </si>
  <si>
    <t>CORPORACION INTERNACIONAL DE ORIENTACION EDUCATIVA Y ATENCION INTEGRAL</t>
  </si>
  <si>
    <t>31/01/2014 AL 07/11/2014</t>
  </si>
  <si>
    <t>Esta certificacion no sera tenida en cuenta por no estar ajustada a lo establecido en los pliegos.</t>
  </si>
  <si>
    <t>LINETH ROCIO HUMANEZ RAMOS</t>
  </si>
  <si>
    <t>UNIVERSIDAAD PONTIFICA BOLIVARIANA</t>
  </si>
  <si>
    <t>FUNDACION PARA EL DESARROLLO DE LA SALUD DE LA UNIVERSIDAD INDUSTRIAL DE SANTANDER</t>
  </si>
  <si>
    <t>01/09/2008 AL 31/05/2009 Y DEL 15/10/2009 AL 18/12/2009</t>
  </si>
  <si>
    <t>Se debe aclarar  en la propuesta tecnica lo referente al grupo 27 referido en la carta de presentaciòn y lo cuaal està en contraposicion con lo planteado en la propuesta tecnica la cual refiere al grupo 28 san jose de ure</t>
  </si>
  <si>
    <t>FUNDACION DESARROLLO CARIBE-GRUPO 24</t>
  </si>
  <si>
    <t>UNION TEMPORAL RESPLANDOR DE VIDA</t>
  </si>
  <si>
    <t>ICBF-REGIONAL BOLIVAR</t>
  </si>
  <si>
    <t>13-26-10-0634</t>
  </si>
  <si>
    <t>LA EXPERIENCIA ADICIONAL NO SERA TENIDA EN CUENTA ATENDIENDO  QUE NO CUMPLE CON LOS CRITERIOS ESTABLECIDOS  EN LOS PLIEGOS  DE CONDICIONES, TODA VEZ QUE ACREDITAN EXPERIENCIA EN RECUPERACION NUTRICIONAL AMBULATORIA Y ESTA NO ESTA DENTRO DEL CONCEPTO DE ATENCIÒN A LA PRIMERA INFANCIA Y FAMILIA</t>
  </si>
  <si>
    <t>UNION TEMPORAL SEMBRANDO FUTUROS</t>
  </si>
  <si>
    <t>ICBF-REGIONAL CORDOBA</t>
  </si>
  <si>
    <t>23-2009-339</t>
  </si>
  <si>
    <t>432 Y 433</t>
  </si>
  <si>
    <t>FUNDACION DESARROLLO CARIBE-GRUPO 27</t>
  </si>
  <si>
    <t>ESTA EXPERIENCIA NO SERA TENIDA EN CUENTA TODA VEZ QUE ES UN CONTRATO EJECUTADO Y DEBIA SER SOPORTADO CON EL ACTA DE LIQUIDACIÒN DEL MISMO,.</t>
  </si>
  <si>
    <t>11,3</t>
  </si>
  <si>
    <t>COORDINADORCOORDINADOR GENERAL DEL PROYECTO POR CADA MIL CUPOS OFERTADOS O FRACIÓN INFERIOR -GRUPO 24 TIERRALTA</t>
  </si>
  <si>
    <t>1/1000</t>
  </si>
  <si>
    <t>ENILDA DEL CARMEN TOVAR PEÑATE</t>
  </si>
  <si>
    <t>LIDENCIADA EN EDUCACION INFANTIL CON ENFASIS EN EDUCACION ETICA Y VALORES</t>
  </si>
  <si>
    <t>10/02/2010 AL 28/06/2013</t>
  </si>
  <si>
    <t>LA CERTIFICACION DEL FOLIO 450 NO SERA TENIDA EN CUENTA TODA VEZ QUE NO CUMPLE CON LA EXPERIENCIA ESTABLECIDA EN LOS PLIEGOS.</t>
  </si>
  <si>
    <t>PROFESIONAL DE APOYO PEDAGÓGICO  POR CADA MIL CUPOS OFERTADOS O FRACIÓN INFERIOR - GRUPO 24</t>
  </si>
  <si>
    <t>MARIA INES BERDELLA LOPEZ</t>
  </si>
  <si>
    <t>LICENCIADA EN EDUCACION INFANTIL</t>
  </si>
  <si>
    <t>22/1271999</t>
  </si>
  <si>
    <t>01/02/2011 AL 31/12/2011 - 15/01/2012 AL 31/12/2012 - 05/01/2013 AL 31/12/2013</t>
  </si>
  <si>
    <t>FINANCIERO  POR CADA CINCO MIL CUPOS OFERTADOS O FRACIÓN INFERIOR - GRUPO 24</t>
  </si>
  <si>
    <t>DANIELLE ANDREA LOPEZ BUELVAS</t>
  </si>
  <si>
    <t>TECNICO LABORAL POR COMPETENCIA EN CONTABILIDAD Y FINANZAS</t>
  </si>
  <si>
    <t>TECNOLOGICO SAN AGUSTIN</t>
  </si>
  <si>
    <t>LA CERTIFICACION DEL FOLIO 480 NO SERA TENIDA EN CUENTA TODA VEZ QUE NO CUMPLE CON EL PERFIL ESTABLECIO EN LOS PLIEGOS.</t>
  </si>
  <si>
    <t>COORDINADORCOORDINADOR GENERAL DEL PROYECTO POR CADA MIL CUPOS OFERTADOS O FRACIÓN INFERIOR -GRUPO 27 LA APARTADA - GRUPO 27</t>
  </si>
  <si>
    <t>1/860</t>
  </si>
  <si>
    <t>YOLEIMIS PATERNINA CUJIA</t>
  </si>
  <si>
    <t>LICENCIADA EEN ETNOEDUCACION PARA BASICA CON ENFASIS EN LENGUA CASTELLANA Y BILINGUISMO</t>
  </si>
  <si>
    <t>05/01/2011 AL 31/12/2012 - 05/01/2013 AL 31/12/2013</t>
  </si>
  <si>
    <t>PROFESIONAL DE APOYO PEDAGÓGICO  POR CADA MIL CUPOS OFERTADOS O FRACIÓN INFERIOR - GRUPO 27</t>
  </si>
  <si>
    <t>NESTOR ANTONIO MONTALVO FUENTES</t>
  </si>
  <si>
    <t>LICENCIADO EN EDUCACION BASICA CON ENFASIS EN ARTISTICA Y MUSICA</t>
  </si>
  <si>
    <t>ASODESI</t>
  </si>
  <si>
    <t>24/01/2011 AL 17/12/2011 - 25/01/22010 AL 3/12/2010</t>
  </si>
  <si>
    <t>FINANCIERO  POR CADA CINCO MIL CUPOS OFERTADOS O FRACIÓN INFERIOR - GRUPO 27</t>
  </si>
  <si>
    <t>NORA CECILIA CALDERON SENCIO</t>
  </si>
  <si>
    <t>CONTADORA PUBLICA</t>
  </si>
  <si>
    <t>COOPROFESIONALES</t>
  </si>
  <si>
    <t xml:space="preserve">01/03/2008 AL 31/12/2010 - </t>
  </si>
  <si>
    <t xml:space="preserve">FUNDACION PARA EL DESARROLLO INTEGRAL SOCIAL Y SOSTENIBLE - FUNDEIN </t>
  </si>
  <si>
    <t>31 Y 32</t>
  </si>
  <si>
    <t>NOVIEMBRE 25 DE 2014</t>
  </si>
  <si>
    <t>RESULTADOS EVALUACION COMPONENTE TECNICO GRUPO 31</t>
  </si>
  <si>
    <t>RESULTADOS EVALUACION COMPONENTE TECNICO GRUPO 32</t>
  </si>
  <si>
    <t>RESULTADOS FACTORES DE PONDERACION GRUPO 31</t>
  </si>
  <si>
    <t>FUNDEIN</t>
  </si>
  <si>
    <t>106 Y 113</t>
  </si>
  <si>
    <t>108 Y 114</t>
  </si>
  <si>
    <t>LA EXPERIENCIA ACREDITADA CON EL FOLIO 108 Y 104 NO HA SIDO TENIDA EN CUENTA TODA VEZ QUE SE ENCUENTRA ACREDITADA EN LOS FOLIOS 106 Y 113</t>
  </si>
  <si>
    <t>109 Y 115</t>
  </si>
  <si>
    <t>LA EXPERIENCIA ACREDITADA CON EL FOLIO 109 Y 115 NO HA SIDO TENIDA EN CUENTA TODA VEZ QUE SE ENCUENTRA ACREDITADA EN LOS FOLIOS 106 Y 113</t>
  </si>
  <si>
    <t>110 Y  116</t>
  </si>
  <si>
    <t>CDI  INSTITUCIONAL CON ARRIENDO - GRUPO 31</t>
  </si>
  <si>
    <t xml:space="preserve">INSTITUCIONAL CON ARRIENDO </t>
  </si>
  <si>
    <t>CORREGIMIENTO EL PALMAR- MONTELIBANO</t>
  </si>
  <si>
    <t xml:space="preserve">CDI  INSTITUCIONAL CON ARRIENDO </t>
  </si>
  <si>
    <t>CORREGIMIENTO TIERRADENTRO - MONTELIBANO</t>
  </si>
  <si>
    <t>BATRRIO ALTAMIRA  MONTELIBANO</t>
  </si>
  <si>
    <t>CORREGIMIENTO PICA PICA -MONTELIBANO</t>
  </si>
  <si>
    <t xml:space="preserve">CDI FAMILIAR </t>
  </si>
  <si>
    <t xml:space="preserve">MODALIDDAD FAMILIAR </t>
  </si>
  <si>
    <t xml:space="preserve">MONTELIBANO - DEJANDO HUELLAS </t>
  </si>
  <si>
    <t xml:space="preserve">MODALIDAD FAMILIAR </t>
  </si>
  <si>
    <t>MONTELIBANO- PASITOS GIGANTES</t>
  </si>
  <si>
    <t>MONTELIBANO- PRIMAVERA</t>
  </si>
  <si>
    <t>MODLIDAD FAMILIAR</t>
  </si>
  <si>
    <t xml:space="preserve">MONTELIBANO - SEMILLAS DE MOSTAZA </t>
  </si>
  <si>
    <t xml:space="preserve">MONTELIBANO - CAMINOS DE AMOR </t>
  </si>
  <si>
    <t>MONTELIBANO - CARACOLES</t>
  </si>
  <si>
    <t>CDI FAMILIA</t>
  </si>
  <si>
    <t xml:space="preserve">MONTELIBANO - CARITAS FELICES </t>
  </si>
  <si>
    <t>MONTELIBANO - BULLICIOSOS</t>
  </si>
  <si>
    <t>MONTELIBANO - TREN DE LA ALEGRIA</t>
  </si>
  <si>
    <t>MONTELIBANO- LA PRIMAVERA</t>
  </si>
  <si>
    <t>MONTELIBANO- LA ESPERANZA</t>
  </si>
  <si>
    <t xml:space="preserve">MONTELIBANO - BENDICION </t>
  </si>
  <si>
    <t>MONELIBANO - MI RINCONCITO</t>
  </si>
  <si>
    <t xml:space="preserve">CDI INSTITUCIONAL SIN ARRIENDO  </t>
  </si>
  <si>
    <t xml:space="preserve">MODALIDAD INSTITUCIONAL SIN ARRIENDO </t>
  </si>
  <si>
    <t>CARRERA 5 N° 23-60 B- LA LUCHA - CDI CISNES -MONTELIBANO</t>
  </si>
  <si>
    <t xml:space="preserve">CDI INSTITUCIONAL SIN ARRIENDO </t>
  </si>
  <si>
    <t xml:space="preserve">CALLE 6 N°° 20-06 BARRIO PARAISO -CDI PORVENIR- MONTELIBANO </t>
  </si>
  <si>
    <t>CRA 18 N° 13-18 B. MUSA  C DI JARDIN DE DIOS -MONTELIBANO</t>
  </si>
  <si>
    <t>CORRMINETO SAN FRANCISCO DE RAYO - CDI LAS MARGARITAS -MONTELIBANO</t>
  </si>
  <si>
    <t xml:space="preserve">COORDINADOR -GRUPO 31 </t>
  </si>
  <si>
    <t>LUZ ESTELLA BELLO ORTIZ</t>
  </si>
  <si>
    <t xml:space="preserve">LICENCIADA EN EDUCACION INFANTIL CON EFANSIS EN CIENCIAS NATURALES </t>
  </si>
  <si>
    <t>UNIERSIDAD DE CORDOBA</t>
  </si>
  <si>
    <t>16/10/2013 -31/12/2014
16/03/2010 - 15 /12/2010
10/07/2007 - 31 /12/2008
19/03/2003- 12/12/2003</t>
  </si>
  <si>
    <t>DOCENTE
DOCENTE 
DIRECTORA 
DOCENTE</t>
  </si>
  <si>
    <t>ESTELL JOSEFA ZUÑIGA CORREA</t>
  </si>
  <si>
    <t>UNIVERSIDAD ANTONIO NARIÑO</t>
  </si>
  <si>
    <t xml:space="preserve">FUNDEIN
 FUNDACION EDUCATIVA  DELA DIOCESIS DE MONTELIBANO
HOGAR INFANTIL LOS CISNES
LICEO CRISTIANO LA ESPERANZA  </t>
  </si>
  <si>
    <t xml:space="preserve">02/02/2013- 31/12/2014
01/04/2011 - 15/12/2011
05/01/2009-30/05/2010
02/02/2001 - 05/12/2005
</t>
  </si>
  <si>
    <t xml:space="preserve">DOCENTE
DOCENTE 
DIRECTORA 
DOCENTE
</t>
  </si>
  <si>
    <t>JUAN CARLOS PALACIO CARDOZO</t>
  </si>
  <si>
    <t xml:space="preserve">LICENCIADO EN CIENCIAS RELIGIOSAS Y ETICA </t>
  </si>
  <si>
    <t xml:space="preserve">FUNDACION UNIVERSITARIA JUAN DE CASTELLANOS </t>
  </si>
  <si>
    <t xml:space="preserve">FUNDEIN
FUNDACION EDUCATIVA DIOCESIS DE MONTELIBANO
INSTITUCION EDUCATIVA EL ROSARIO   
</t>
  </si>
  <si>
    <t xml:space="preserve">25/11/2013 -31/12/2014
01/03/2008- 30/042012
10/06/2008 - 30/12/2009
07/02/200- 20/12/2005
</t>
  </si>
  <si>
    <t xml:space="preserve">COORDINADOR 
COORDINADOR 
CAPELLAN 
DOCENTE
</t>
  </si>
  <si>
    <t xml:space="preserve">COORDINADOR-GRUPO 32 </t>
  </si>
  <si>
    <t>EVIS CRUZ WILCHES PASTRANA</t>
  </si>
  <si>
    <t xml:space="preserve">ADMINISTRADORA DE EMPRESA </t>
  </si>
  <si>
    <t xml:space="preserve">LA FUNDACION UNIVERSITARIA SAN MARTIN </t>
  </si>
  <si>
    <t xml:space="preserve">COOTRADEMACOCOOPERATIVA MADRES COMUNITARIAS MONTELIBANO
COOTRADEMACOCOOPERATIVA MADRES COMUNITARIAS MONTELIBANO
CLINICA REGIONAL SAN JORGE </t>
  </si>
  <si>
    <t>02/05/2013-31/10/2014
01/10/2012-31/12/2012
18/03/2011-30/09/2012
01/03/2008 -17/03/2011</t>
  </si>
  <si>
    <t xml:space="preserve">COORDINADORA
COORDINADORA
COORDINADORA
SECRETARIA CAJERA </t>
  </si>
  <si>
    <t>CUMPLE CON EL PERFIL PERO NO SE TUVO EN CUENTA LA CERTIFICACION DE FOLIO 353 DEBIDO A QUE NO CORRESPONDE A LA ATENCION DE NIÑOS Y NIÑAS Y/ FAMILIA S</t>
  </si>
  <si>
    <t xml:space="preserve">COORDINADOR -GRUPO 32 </t>
  </si>
  <si>
    <t xml:space="preserve">YAISA ELENA JIMENEZ VANEGAS </t>
  </si>
  <si>
    <t xml:space="preserve">FUNDACION PARA EL DESARROLLO INTEGRAL SOCIAL Y SOSTENIBLE 
OPERADORA DE EMPLEOS TEMPORALES LTDA </t>
  </si>
  <si>
    <t>04/02/2013 - 30/12/2014
03/11/2012 - 11/12/2012</t>
  </si>
  <si>
    <t xml:space="preserve">COORDINADORA
COORDINADORA  </t>
  </si>
  <si>
    <t xml:space="preserve">ORFA LUCIA RICARDO CUARTAS </t>
  </si>
  <si>
    <t xml:space="preserve">ASISTENCIA AL INFANTE </t>
  </si>
  <si>
    <t>SYSTECOM</t>
  </si>
  <si>
    <t xml:space="preserve">FUNDACION PARA EL DESARROLLO INTEGRAL SOCIAL Y SOSTENIBLE
FUNDACION ACCION INTEGRAL COMUNITARIA  
</t>
  </si>
  <si>
    <t>0470272012- 30/12/2014
04/03/2004 - 15/12/2014</t>
  </si>
  <si>
    <t xml:space="preserve">SE RELACIONA LA EXPERIENCIA DEL FOLIO 174 PERO NO SE TIENE EN CUENTA DADO QUE NO CORRESPONDE A LA ATENCION DIRECTA DE NIÑOS Y NIÑAS Y FAMILIA </t>
  </si>
  <si>
    <t>1/278</t>
  </si>
  <si>
    <t>MARTHA ALIRIA PEREZ MONTIEL</t>
  </si>
  <si>
    <t xml:space="preserve">LICENCIADA EN EDUCACIONCON CON ENFASIS EN HUMANIDADESLENGUA CASTELLANA E INGLES </t>
  </si>
  <si>
    <t xml:space="preserve">FUNDACION PARA EL DESARROLLO INTEGRAL  SOCIAL Y SOSTENIBLE </t>
  </si>
  <si>
    <t xml:space="preserve">157/10/2013-31/12/2014
15/01/2010 -14/10/2013
</t>
  </si>
  <si>
    <t xml:space="preserve">COORDINADORA 
AUXILIAR ADMINISTRATIVO </t>
  </si>
  <si>
    <t>PROFESIONAL DE APOYO PSICOSOCIAL -31</t>
  </si>
  <si>
    <t xml:space="preserve">MERILDA ROSA ENRIQUEZ VELEZ </t>
  </si>
  <si>
    <t>TRABAJADOR SOCIAL</t>
  </si>
  <si>
    <t xml:space="preserve">UNIVERSIDADEL SINU </t>
  </si>
  <si>
    <t>ALCLADIA SAN JOSE DE URE
 ALCLADIA SAN JOSE DE URE
ALCLADIA SAN JOSE DE URE
ALCLADIA SAN JOSE DE URE</t>
  </si>
  <si>
    <t>24/01/2014 - 29/12/2014
26/03/2013- 29/12/2013
18/05/2012 -30/12/2012
02/01/2012- 31 /12/2012</t>
  </si>
  <si>
    <t>TRABAJADOR SOCIAL
TRABAJADOR SOCIAL 
TRABAJADOR SOCIAL
TRABAJADOR SOCIAL</t>
  </si>
  <si>
    <t>SE  SOLICITA SUBSANAR LA HOJA DE VIDA TODA VEZ QUE LA EXPERIENCIA RELACIONADA, NO COINCIDE CON LAS CERTIFICACIONES APORTADAS. PERO AL GUAL CUMPE CON EL TIEMPO REQUERIDO  PARA AEL CARGO DE PSICOLOGO</t>
  </si>
  <si>
    <t xml:space="preserve">PROFESIONAL DE APOYO PSICOSOCIAL -GRUPO 31 </t>
  </si>
  <si>
    <t>MILVA LUZ PASCUALES FERNANDEZ</t>
  </si>
  <si>
    <t xml:space="preserve">FUNDACION FALKOR
CONSORCIO C&amp;R
COOPERATIVA DE TRABAJAO ASOCIADO
COOPERATIVA DE TRABAJAO ASOCIADO
CORPORACION INTERUNIVERSITARIA DE SERVICIOS
CONSORCIO SOCIAL 2012 
COORPORACION CRECER CON AMOR 
UNIVERSIDAD COOPERATIVA DE COLOMBIA
ASESORIAS Y SOLUCIONES INTEGRALES
INGENIERIAS Y DISEÑOS
ALCLADIA MUNICIPAL DE MONTELIBANO </t>
  </si>
  <si>
    <t>27/01/2014 - 26/02/2014
04/11/2009-31/12/2009
06/09/2010-30/11/2010
18/05/2010- 17/06/2010
06/05/2009 - 14/07/2009
04/10/2012 -17/12/2012
10/01/2013-02/07/2013
02/01/2007-01/06/2007
16/10/2009-20/11/2009
15/02/2011-15/08/2011
04/01/2007 -15/06/2007</t>
  </si>
  <si>
    <t xml:space="preserve">PSICOLOGA
SUPERVISORA DE CONTRATOS 
INTERVENTOR A DE CONTRATO 
SUPERVISORA E INTERVENTOR DE CONTRATO
COGESTORA
PSICOLOGA
PSICOLOGA
PRACTICAS  UNIVERSITARIAS
PSICOLOGA
PSICOLOGA
PSICOLOGA
PSICOLOGA  </t>
  </si>
  <si>
    <t xml:space="preserve">PROFESIONAL DE APOYO PSICOSOCIAL-GRUPO 31 </t>
  </si>
  <si>
    <t xml:space="preserve">LICETH LUCIA REYES ARGUMEDO </t>
  </si>
  <si>
    <t xml:space="preserve">FUNDACION PACTOS
COLEGIO SAGRADO CORAZON DE JESUS
MUNICIPIO DE PUEBLO NUEVO  </t>
  </si>
  <si>
    <t>01/10/2013- 31/12/2013
04/06/2012- 07/06/2013
23/06/2012 - 11/12/2012</t>
  </si>
  <si>
    <t xml:space="preserve">PSICOLOGA
PSICORIENTADORA
PRACTICAS PSICOSOCIAL  </t>
  </si>
  <si>
    <t>TATIANA MILENA LLORENTE ROMERO</t>
  </si>
  <si>
    <t xml:space="preserve">VISION MUNDIAL
INSTITUCION EDUCATIVA JUAN XIII
INSTITUCION EDUCATIVA SAN JORGE </t>
  </si>
  <si>
    <t>01/02/2013 - 30/05/2013
10/07/20132-30/11/2013
20/02/2012- 15/05/2012</t>
  </si>
  <si>
    <t>PSICOLOGA
PSICOLOGA
PSICOLOGA</t>
  </si>
  <si>
    <t xml:space="preserve">PROFESIONAL DE APOYO PSICOSOCIAL GRUPO 31 </t>
  </si>
  <si>
    <t>CIELO MAGALIS SALCEDO ALVAREZ</t>
  </si>
  <si>
    <t>ANTONIO NARIÑO</t>
  </si>
  <si>
    <t xml:space="preserve">COMFACOR
ALCLADIA MUNICIPAL DE MONTELIBANO
 </t>
  </si>
  <si>
    <t>18/06/2008-31/12/2008
01/08/2006 - 31/127/2006</t>
  </si>
  <si>
    <t>ROSA INES ALVAREZ JARAMILLO</t>
  </si>
  <si>
    <t xml:space="preserve">FUNDACION ACCION Y DESARROLLO PARA EL CRECIMIENTO HUMANO
IPS MEDICINA VITAL 
 </t>
  </si>
  <si>
    <t>0170672013 -31/12/2013
01/11/2011 -01/11/2013</t>
  </si>
  <si>
    <t xml:space="preserve">PSICOLOGA
PSICOLOGA ORGANIZACIONAL </t>
  </si>
  <si>
    <t xml:space="preserve">SE RELACIONA LA EXPERIENCIA APORTADA EN EL L FOLIO 310 PERO NO SE LE TIENE EN CUENTA TODA VEZ QUE NO ES ATENCION DIRECTA DE NIÑOS Y NIÑAS Y FAMILIA </t>
  </si>
  <si>
    <t xml:space="preserve">PROFESIONAL DE APOYO PSICOSOCIAL- GRUPO 32 </t>
  </si>
  <si>
    <t>ANGELICA MARIA GOMEZ HERNANDEZ</t>
  </si>
  <si>
    <t>UNIVERSIDAD NACIONAL ABIERTA Y A DISTANCIA</t>
  </si>
  <si>
    <t xml:space="preserve">INSTITUCION EDUCATIVA MARIA GORETTI
UNIVERSIDAD PONTIFICA BOLIVARIANA
REACER S.A
RENACER S.A.
CONCENTRACION EDUCATIVA DEL SUR DE MONTELIBANO
FUNDEIN 
 </t>
  </si>
  <si>
    <t>12/08/2008 - 05/11/2008
10/03/2009 -11/10/2009
11-15/05/2010
14-16/08/2010
01/03/2008 -15/06/2008
04/02/2012 -31/12/2014</t>
  </si>
  <si>
    <t xml:space="preserve">PSICOLOGA
PSICOLOGA
PSICOLOGA ORGANIZACIONAL 
PSICOLOGA ORGANIZACIONAL
PSICOLOGA
PSICOLOGA </t>
  </si>
  <si>
    <t xml:space="preserve">SUBSANAR LA HOJA DE VIDA TODA VEZ QUE LAS CERTIFICIONES DE  LOS FOLIOS 410,414 NO SE ENCUENTRAN RELACIONADAS  Y LOS FOLIOS 412 Y 413 NO SE RELACIONAN EN LA HOJA VIDA PERO LAS APORTA COMO EXPERIENCIA Y ESTA NO SE TENDRA EN CUENTA TODA VEZ QUE NO ES ATENCION DIRECTA A NIÑOS Y NIÑAS Y FAMILIA </t>
  </si>
  <si>
    <t xml:space="preserve">PROFESIONAL DE APOYO PSICOSOCIAL - GRUPO 32 </t>
  </si>
  <si>
    <t>MIBSAN ELI OCHOA ORTEGA</t>
  </si>
  <si>
    <t>CONCENTRACION EDUCATIVA DEL SUR DE MONTELIBANO
FUNDACION UNIVERSITARIA CATOLICA DEL NORTE 
FUNDEIN</t>
  </si>
  <si>
    <t>14/02/2011 -05/12/2011
13/08/2012-30/05/2013
01/02/2013 -31/12/2014</t>
  </si>
  <si>
    <t xml:space="preserve">PSICOLOGO
PSICOLOGO
PSICOLOGO
</t>
  </si>
  <si>
    <t xml:space="preserve">ESTAS HOJAS DE VIDA SON ADICIONALES A LAS HABILITANTES </t>
  </si>
  <si>
    <t>PROFESIONAL DE APOYO PSICOSOCIAL-GRUPO 32</t>
  </si>
  <si>
    <t>MARTHA ISABEL PEREZ ALVAREZ</t>
  </si>
  <si>
    <t xml:space="preserve">COORPORACION UNIVERSITARIA DEL SINU </t>
  </si>
  <si>
    <t xml:space="preserve">DIOCESIS DE MONTERIA
SOLIDARIDAD EMPRESARIAL  </t>
  </si>
  <si>
    <t>11-07-2011 -31/12/12/2012
01/03/2008 -31/01/2011</t>
  </si>
  <si>
    <t>TRABAJADOR SOCIAL
PROMOTORA SOCIAL
T
T</t>
  </si>
  <si>
    <t xml:space="preserve">AURA MARIA  ACEVEDO CORENA </t>
  </si>
  <si>
    <t>INSTITUCION EDUCATIVA MARIA GORETI 
COOPERATIVA DE TRABAJO FENIX</t>
  </si>
  <si>
    <t>15/02/2009 - 19/12/2009
29/06/2010 -28/02/2011</t>
  </si>
  <si>
    <t>PSICOLOGA
PSICOLOGA</t>
  </si>
  <si>
    <t xml:space="preserve">FUNDACION PARA EL DESARROLLO INTEGRAL SOCIAL Y SOSTENIBLE </t>
  </si>
  <si>
    <t>5.3</t>
  </si>
  <si>
    <t>20,3</t>
  </si>
  <si>
    <t>PUNTAJE ADICIONAL GRUPO 31</t>
  </si>
  <si>
    <t>PUNTAJE ADICIONAL GRUPO 32</t>
  </si>
  <si>
    <t>COORDINADORCOORDINADOR GENERAL DEL PROYECTO POR CADA MIL CUPOS OFERTADOS O FRACIÓN INFERIOR</t>
  </si>
  <si>
    <t xml:space="preserve">COORDINADOR GRUPO 31 </t>
  </si>
  <si>
    <t>1/1078</t>
  </si>
  <si>
    <t xml:space="preserve"> LEIDA LUZ LOPEZ CONDE</t>
  </si>
  <si>
    <t xml:space="preserve">LICENCIADA PREESCOLAR </t>
  </si>
  <si>
    <t xml:space="preserve">FUNDACION NUESTRA SEÑORA DE LOS DESAMPAROS
INSTITUCION EDUCATIVA BELEN
HOGAR LOS CISNES  </t>
  </si>
  <si>
    <t>01/02/2011 -11/11/2012
17/05/2004 - 18/08/2005
02/02/2006 -30/06/2007</t>
  </si>
  <si>
    <t>DOCENTE 
DOCENTE
DIRECTORA</t>
  </si>
  <si>
    <t xml:space="preserve">PSICOLOGA  -GRUPO 31 </t>
  </si>
  <si>
    <t>EMMA MARGARITA PORTO HOYOS</t>
  </si>
  <si>
    <t xml:space="preserve">UNIVERSIDAD METROPOLITANA </t>
  </si>
  <si>
    <t>SENA
ICBF</t>
  </si>
  <si>
    <t>04/05/2009 -03/12/2009
16/04/2007 -30/06/2007</t>
  </si>
  <si>
    <t xml:space="preserve">FINANCIERO-GRUPO 31 </t>
  </si>
  <si>
    <t>YORJANI SANTODOMINGO PEÑA</t>
  </si>
  <si>
    <t>RELACIONES INDUSTRIALES</t>
  </si>
  <si>
    <t>INSTITUTO ADMINISTRATIVO Y FINANZAS DE CARTAGENA</t>
  </si>
  <si>
    <t xml:space="preserve">EMPRESA CERRO MATOSO
</t>
  </si>
  <si>
    <t xml:space="preserve">04/01/2003 -28/03/2013
</t>
  </si>
  <si>
    <t xml:space="preserve">AUXILIAR ADMINISTRATIVA
 </t>
  </si>
  <si>
    <t xml:space="preserve">NO SE TIENE EN CUENTA LA EXPERIENCIA APORTADA EN EL FOLIO 51 DEBIDO A QUE NO EXPECIFICA LAS FUNCIONES </t>
  </si>
  <si>
    <t xml:space="preserve">PEDAGOGA  -GRUPO 31 </t>
  </si>
  <si>
    <t>LUZ MADIS CHICA YANEZ</t>
  </si>
  <si>
    <t>LICENCIADA EN EDUCACION BASICA PRIMARIA</t>
  </si>
  <si>
    <t xml:space="preserve">UNIVRSIDAD PONTIFICA JAVERIANA </t>
  </si>
  <si>
    <t xml:space="preserve">INSTITUCION EDUCATIVA SAN JOREGE </t>
  </si>
  <si>
    <t>10/04/2003 -31/12/2010</t>
  </si>
  <si>
    <t xml:space="preserve">DOCENTE </t>
  </si>
  <si>
    <t>PSICOLOGA  -GRUPO 32</t>
  </si>
  <si>
    <t xml:space="preserve">JAIRO ARTURO GONZALEZ TUIRAN </t>
  </si>
  <si>
    <t>FUNDEIN 
COMISARIA DE FAMILIA DE MONTELIBANO</t>
  </si>
  <si>
    <t>01/01/2009 - 15/12/2012
03/08/1994- 31 /10 /1997</t>
  </si>
  <si>
    <t>PSICOLOGO
PSICOLOGO</t>
  </si>
  <si>
    <t xml:space="preserve">AUXILIAR FINANCIERO - GRUPO 32 </t>
  </si>
  <si>
    <t>LIVIS RICARDO NARVAEZ</t>
  </si>
  <si>
    <t xml:space="preserve">ADMINISRADOR DE EMPRESA </t>
  </si>
  <si>
    <t>UNIVERSIDA SAN MARTIN</t>
  </si>
  <si>
    <t>11/03/2013 -21/07/2014</t>
  </si>
  <si>
    <t>SECRETARIA</t>
  </si>
  <si>
    <t xml:space="preserve">PEDAGOGA  -GRUPO 32 </t>
  </si>
  <si>
    <t>LILIANA MARGARITA ORDOSGOITIA CUELLO</t>
  </si>
  <si>
    <t>LICENCIADA PREESCOLAR</t>
  </si>
  <si>
    <t xml:space="preserve">UNIVERSIDAD DE LA SABANA </t>
  </si>
  <si>
    <t xml:space="preserve">FUNDACION NUESTRA SEÑORA DE LOS DESAMPAROS
</t>
  </si>
  <si>
    <t>02/02/2012 -04/06/2012</t>
  </si>
  <si>
    <t>DOCENTE</t>
  </si>
  <si>
    <t>COORDINADORA -GRUPO -32</t>
  </si>
  <si>
    <t>CARMEN TERESA GONZALEZ CORDERO</t>
  </si>
  <si>
    <t>04/02/2012 -31-12-2014</t>
  </si>
  <si>
    <t xml:space="preserve">COORDINADOR </t>
  </si>
  <si>
    <t>ASOCIACION DE BACHILERES DE LA COMUNIDAD PARROQUIAL SAN NICOLAS DE TOLENTINO</t>
  </si>
  <si>
    <t>RESULTADOS EVALUACION COMPONENTE TECNICO GRUPO 30</t>
  </si>
  <si>
    <t>RESULTADOS EVALUACION COMPONENTE TECNICO GRUPO 35</t>
  </si>
  <si>
    <t>RESULTADOS EVALUACION COMPONENTE TECNICO GRUPO 37</t>
  </si>
  <si>
    <t>RESULTADOS EVALUACION COMPONENTE TECNICO GRUPO 50</t>
  </si>
  <si>
    <t>RESULTADOS EVALUACION COMPONENTE TECNICO GRUPO 51</t>
  </si>
  <si>
    <t>RESULTADOS EVALUACION COMPONENTE TECNICO GRUPO 53</t>
  </si>
  <si>
    <t>RESULTADOS FACTORES DE PONDERACION</t>
  </si>
  <si>
    <t>GRUPO 30</t>
  </si>
  <si>
    <t>GRUPO 35</t>
  </si>
  <si>
    <t>GRUPO 37</t>
  </si>
  <si>
    <t>GRUPO 50</t>
  </si>
  <si>
    <t>GRUPO 51</t>
  </si>
  <si>
    <t>GRUPO 53</t>
  </si>
  <si>
    <t>23-2013-260</t>
  </si>
  <si>
    <t xml:space="preserve">La fecha de inicio del contrato en el formato 6 -Folio 73, no coincide con la de la certificación que se encuentra en folio 114.      Se toma lo establecido en la certificación del supervisor. Se aclara que se toma como tiempo de esta certificación hasta el 30 de septiembre del 2014, de acuerdo a lo establecido en los pliegos.                                  </t>
  </si>
  <si>
    <t>23-2013-298</t>
  </si>
  <si>
    <t>La certificación y la experiencia relacionada frentea al contrato del folio  116 y 117,  Formato 6 - Folio 73 no son tenidas en cuenta, toda vez que tienen traslapo en tiempo con la certificación aportada en los folios 114 y 115.  Lo anterior con base en lo estipulado en los pliegos de condiciones.</t>
  </si>
  <si>
    <t>MEN-ICETEX</t>
  </si>
  <si>
    <t>FPI-23-042</t>
  </si>
  <si>
    <t>FONADE</t>
  </si>
  <si>
    <t>Se solicita aclarar toda vez que la certificación tiene unas fechas de suspension y prorroga que no permiten determinar la cantidad de tiempo real ejecutado en el contrato.</t>
  </si>
  <si>
    <t>CDI CON ARRIENDO - GRUPO 35</t>
  </si>
  <si>
    <t>CARRERA 11 N° 8-56 BARRIO LA CRUZ FRENTE AL CLUB PASATIEMPO -SAHAGUN</t>
  </si>
  <si>
    <t>ACTUALMENTE FUNCIONA CDI</t>
  </si>
  <si>
    <t xml:space="preserve"> CDI CON ARRIENDO- GRUPO 35</t>
  </si>
  <si>
    <t>CARRERA 18 N° 2 SUR -8 BARRIO 3 DE MAYO AL LADO DEL ESTADIO - SAHAGUN</t>
  </si>
  <si>
    <t>CALLE 22 N° 1J -36 BARRIO SAN JOSE DIAGONAL AL CDI MI PRINCIES BARAJI-SAHAGUN</t>
  </si>
  <si>
    <t>CALLE 2E N° 12-38  BARRIO VENECIA -SAHAGUN</t>
  </si>
  <si>
    <t>CDI SIN ARRIENDO - GRUPO 30</t>
  </si>
  <si>
    <t>VILLA ESPERANZA</t>
  </si>
  <si>
    <t>LA INFORMACION DE LA MODALIDAD CDI INSTITUCIONAL CON ARRIENDO FUE APORTADA EN LA CARTA DE COMPROMISO DE GESTION DE INFRAESTRUCTURA- FOLIO 142-143. SE SOLICITA  SUBSANAR DILIGENCIANDO EL FORMARO 11.</t>
  </si>
  <si>
    <t>CALLE PRINCIPAL BARRIO BRISAS</t>
  </si>
  <si>
    <t>CARRERA 6 N° 13-16 AYAPEL</t>
  </si>
  <si>
    <t>CDI SIN ARRIENDO - GRUPO 53</t>
  </si>
  <si>
    <t>CORREGIMIENTO LOS CARRETOS - SAN ANDRES DE SOTAVENTO</t>
  </si>
  <si>
    <t>BARRIO VILLA ELIA CALLE PRINCIPAL - SAN ANDRES DE SOTAVENTO</t>
  </si>
  <si>
    <t>TRANSVERSAL 7 D N° 9A-24 CENTRO-SAN ANDRES DE SOTAVENTO</t>
  </si>
  <si>
    <t>CDI SIN ARRIENDO - GRUPO 51</t>
  </si>
  <si>
    <t>TUCHIN</t>
  </si>
  <si>
    <t>MODALIDAD FAMILIAR - GRUPO 37</t>
  </si>
  <si>
    <t>CALLE 2 DS N° 14-24 COREA SAHAGUN</t>
  </si>
  <si>
    <t>LA INFORMACION DE LA MODALIDAD FAMILIAR NO FUE DILIGENCIADA EN EL FORMATO 11, SOLO SE ANEXA LA CARTA DE INTENCION DE GESTION-FOLIO 144 AL 147. SE SOLICITAN SUBSANAR DILIGENCIANDO EL FORMATO 11</t>
  </si>
  <si>
    <t>MODALIDAD FAMILIAR- GRUPO 37</t>
  </si>
  <si>
    <t>CASA DE KATRI ESCOBAR UNA CUADRA ANTES DEL COLEGIO EL DIVIDIVI -SAHAGUN</t>
  </si>
  <si>
    <t>MODALIDAD FAMILIAR - GRUPON 37</t>
  </si>
  <si>
    <t>COLEGIO LOS GALANES- CALLE PRINCIPAL SAHAGUN</t>
  </si>
  <si>
    <t>COLEGIO LA LLANADA CALLE PRINCIPAL - SEDE 1 Y COLEGIO PALOQUEMAO  SEDE 2-SAHAGUN</t>
  </si>
  <si>
    <t>COLEGIO SABANETA SEDE 1 -COLEGIOM PITALITO SEDE 2-SAHAGUN</t>
  </si>
  <si>
    <t>COLEGIO ESCOBALITO - VEREDA ESCOBALITO SAHAGUN</t>
  </si>
  <si>
    <t>COLEGIO VEREDA SABANA DE LA FUENTE-SAHAGUN</t>
  </si>
  <si>
    <t>COLEGIO NUEVA ESPERANZA N° 1 - VEREDA LOS PLACERES -SAHAGUN</t>
  </si>
  <si>
    <t>COLEGIO RURAL MIXTO BAJO GRANDE EL GUAYABO-SAHAGUN</t>
  </si>
  <si>
    <t>CASA COMUNAL KM 32  LA YE- EL VIAJANO -SAHAGUN</t>
  </si>
  <si>
    <t>COLEGIO GUAYABAL LA YE- VEREDA GUAYABAL SAHAGUN</t>
  </si>
  <si>
    <t>CANCHA DE TEJO DEL BARRIO ISLA DE CAPRI - CALLE PRINCIPAL -SAHAGUN</t>
  </si>
  <si>
    <t>SEDE N° 1 COLEGIO LA CULEBRA -CALLE PRINCIPAL LA CULEBRA-SEDE 2 CASA DE LA SEÑORA JUANA AVILEZ- CASERÍO MAL ABRIGO CALLE PRINCIPAL -SAHAGUN</t>
  </si>
  <si>
    <t>MODALIDAD FAMILIAR - GRUPO  37</t>
  </si>
  <si>
    <t>POLIDEPORTIVO AL LADO DE LA CASA CULTURAL CORREGIMIENTO DE LA YE-SAHAGUN</t>
  </si>
  <si>
    <t>COLEGIO ARENAS DEL NORTE, VEREDA ARENAS DEL NORTE CALLE PRINCIPAL SAHAGUN</t>
  </si>
  <si>
    <t>INSTITUCION EDUCATIVA KM 9 VIA SAN MARCOS. ORILLA DE LA CARRETERA DE LA YE A SAN MARCOS-SAHAGUN</t>
  </si>
  <si>
    <t>CARRERA 1E N° 15-23 BARRIO NUEVA GRANADA SAHAGUN</t>
  </si>
  <si>
    <t>MODALIDAD FAMILIAR -GRUPO 37</t>
  </si>
  <si>
    <t>DIAGONAL 13M N° 2 A -45 BARRIO NUEVA GRANADA</t>
  </si>
  <si>
    <t>CALLE 32 N° 7-33 BARRIO BERNARDO DUQUE- SAHAGUN</t>
  </si>
  <si>
    <t>CARRERA 3M N° 12-04 BARRIO MIRAFLOREZ -SAHAGUN</t>
  </si>
  <si>
    <t>INSTITUCION EDUCATIVA NACIONAL SEDE BOSQUE BARAJI, CALLE BOSQUE BARAJI CALLE 4</t>
  </si>
  <si>
    <t>SEDE DEPORTIVA VETERANOS DE SAHAGUN-CALLE PRINCIPAL DE LAS ALPUJARRAS</t>
  </si>
  <si>
    <t>CENTRO RECREATIVO LA RANCHA - BARRIO BELALZAR DETRÁS DEL HOTAL DUBAI -SAHAGUN</t>
  </si>
  <si>
    <t>CENTRO EDUCATIVO PISAFLOREZ, CALLE PRINCIPAL VEREDA PISAFLOREZ-SAHAGUN</t>
  </si>
  <si>
    <t>IE MORROCOY- CALLE PRINCIPAL-VEREDA MORROCOY-SAHAGUN</t>
  </si>
  <si>
    <t>SEDE 1- IE EL REMOLINO-CALLE PRINCIPAL- VEREDA EL REMOLINO SAHAGUN</t>
  </si>
  <si>
    <t>SEDE 2 IE CALLE NUEVA-CASERIO CALLE NUEVA SAHAGUN</t>
  </si>
  <si>
    <t>AL LADO DE LA IE GUAIMARO-VEREDA LOMA SANTANA-SAHAGUN</t>
  </si>
  <si>
    <t>CARRERA 1B N° 18-52 BARRIO BELALCAZAR -SAHAGUN</t>
  </si>
  <si>
    <t>COLEGIO SANANDRESITO A ORILLAS DE LA TRONCAL DE OCCIDENTE LA YE EL VIAJANO</t>
  </si>
  <si>
    <t>IE KM 35 A ORILLAS DE LA TRONCAL DE OCCIDENTE LA YE -EL VIAJANO SAHAGUN</t>
  </si>
  <si>
    <t>MODALIDAD FAMILIAR - GRU´PO 37</t>
  </si>
  <si>
    <t>IE EL VIAJANO A ORILLAS DE LA TRONCAL DE OCCIDENTE-SAHAGUN</t>
  </si>
  <si>
    <t>MODALIDAD FAMILIAR - GRUPO 50</t>
  </si>
  <si>
    <t>VILLANUEVA -SAHAGUN</t>
  </si>
  <si>
    <t>SABANUEVA -SAHAGUN</t>
  </si>
  <si>
    <t>NUEVA VIDA SAHAGUN</t>
  </si>
  <si>
    <t>MODALIDAD FAMILIAR - GRUPO SO</t>
  </si>
  <si>
    <t>SAN JUAN DE LA CRUZ - SAHAGUN</t>
  </si>
  <si>
    <t>VEREDA MOLINA -SAHAGUN</t>
  </si>
  <si>
    <t>CUMPLE PROPORCION
SI /NO</t>
  </si>
  <si>
    <t>COORDINADOR - GRUPO 30</t>
  </si>
  <si>
    <t>LUZ ESTELA LOPEZ JIMENEZ</t>
  </si>
  <si>
    <t>LICENCIATURA EN EDUCACION BASICA CON ENFASIS EN CIENCIAS SOCIALES</t>
  </si>
  <si>
    <t>NO CUMPLE</t>
  </si>
  <si>
    <t>SE SOLICITA SUBSANAR, PORQUE LA CERTIFICACION NO PERMITE IDENTIFICAR FUNCIONES, FECHA DE INICIO Y TERMINACION. FOLIO-172</t>
  </si>
  <si>
    <t>SE SOLICITA SUBSANAR, PORQUE LA CERTIFICACION NO PERMITE IDENTIFICAR FUNCIONES, FECHA DE INICIO Y TERMINACION. FOLIO-174</t>
  </si>
  <si>
    <t>UNIVERSIDAD COOPERATIVA</t>
  </si>
  <si>
    <t>1/08/2013-16/11/2013</t>
  </si>
  <si>
    <t>SE SOLICITA SUBSANAR, PORQUE LA CERTIFICACION NO PERMITE IDENTIFICAR FUNCIONES, TERMINACION. FOLIO-175</t>
  </si>
  <si>
    <t>SE SOLICITA SUBSANAR, PORQUE LA CERTIFICACION NO PERMITE IDENTIFICAR FUNCIONES, FECHA DE INICIO Y TERMINACION. FOLIO-177</t>
  </si>
  <si>
    <t>SE SOLICITA SUBSANAR, PORQUE LA CERTIFICACION NO PERMITE IDENTIFICAR FUNCIONES, FECHA DE INICIO Y TERMINACION. FOLIO-176</t>
  </si>
  <si>
    <t>SE SOLICITA SUBSANAR, PORQUE LA CERTIFICACION NO PERMITE IDENTIFICAR FUNCIONES, FECHA DE INICIO Y TERMINACION. FOLIO-178</t>
  </si>
  <si>
    <t>PROGRAMA ONDAS</t>
  </si>
  <si>
    <t>SE SOLICITA SUBSANAR, PORQUE LA CERTIFICACION NO PERMITE IDENTIFICAR FUNCIONES, FECHA DE INICIO Y TERMINACION. FOLIO-179</t>
  </si>
  <si>
    <t>1/104</t>
  </si>
  <si>
    <t>AILEEN LIZETH DE LA BARRRERA PANTOJA</t>
  </si>
  <si>
    <t>LICENCIADA EN EDUCACION BASICA CON ENFASIS EN HUMANIDADES LENGUA CASTELLANA E INGLES</t>
  </si>
  <si>
    <t>UNIVERSIDAD CECAR</t>
  </si>
  <si>
    <t>FEDESCO</t>
  </si>
  <si>
    <t>SE SOLICITA SUBSANAR, PORQUE LA CERTIFICACION NO PERMITE IDENTIFICAR , FECHA DE INICIO Y TERMINACION. FOLIO-201</t>
  </si>
  <si>
    <t>COORDINADOR - GRUPO35</t>
  </si>
  <si>
    <t>CARLOS ALBERTO MERCADO REGINO</t>
  </si>
  <si>
    <t>LICENCIADO EN EDUCACION BASICA CON ENFASIS EN TECNOLOGIA E INFORMATICA</t>
  </si>
  <si>
    <t>COOTRADEMACOC</t>
  </si>
  <si>
    <t>20/08/2012 -30/09/2013</t>
  </si>
  <si>
    <t>1/11/2013-31/10/2014</t>
  </si>
  <si>
    <t>INSTITUCION EDUCATIVA GIMNASIO DEL SAN JORGE LIMITADA</t>
  </si>
  <si>
    <t>27/03/2010 -14/08/2012</t>
  </si>
  <si>
    <t>COMPLE</t>
  </si>
  <si>
    <t>COORDINADOR - GRUPO 35</t>
  </si>
  <si>
    <t>YOLIMA ESTHER POSADA SALGADO</t>
  </si>
  <si>
    <t>LICENCIADO EN EDUCACION BASICA CON ENFASIS EN HUMANIDADES E INGLES</t>
  </si>
  <si>
    <t xml:space="preserve">10/02/2010 - 15 /12/2010  /     10/01/2011-10/02/2011     7 08/08/2011 - 15/12/2011          </t>
  </si>
  <si>
    <t>SE SOLICITA SUBSANAR, PORQUE LA CERTIFICACION NO PERMITE IDENTIFICAR FUNCIONES. FOLIO 290</t>
  </si>
  <si>
    <t>CORPORACION PARA EL DESARROLLO INTEGRAL Y PROYECTOS DIVERSIFICADOS</t>
  </si>
  <si>
    <t>1/1/2009 - 31/12/2009</t>
  </si>
  <si>
    <t>SE SOLICITA SUBSANAR, PORQUE LA CERTIFICACION NO PERMITE IDENTIFICAR FUNCIONES. FOLIO 291</t>
  </si>
  <si>
    <t>MARYS DEL SOCORRO VERGARA MADRID</t>
  </si>
  <si>
    <t>TECNICO - PRIMERA INFANCIA SENA PSICOLOGO SOCIAL COMUNITARIO</t>
  </si>
  <si>
    <t>SENA                                                        UNAD</t>
  </si>
  <si>
    <t xml:space="preserve">7/10/2012                         22/12/2006                    </t>
  </si>
  <si>
    <t>ESCUELA DE CAPACITACION PARA LA FORMACION DE VIGILANTES Y ESCOLTAS</t>
  </si>
  <si>
    <t>SE SOLICITA SUBSANAR, PORQUE LA CERTIFICACION NO PERMITE IDENTIFICAR FUNCIONES, FECHA DE INICIO . FOLIO-314</t>
  </si>
  <si>
    <t>ACADEMINA NACIONAL DE SEGURIDAD PRIVADA LAS AMERICAS</t>
  </si>
  <si>
    <t>SANDRA ANAYA DE LEON</t>
  </si>
  <si>
    <t>08/08/2008 - 31/10/2008</t>
  </si>
  <si>
    <t>CENTRO EDUCATIVO CORPOINFANTIL</t>
  </si>
  <si>
    <t>SE SOLICITA SUBSANAR, PORQUE LA CERTIFICACION NO PERMITE IDENTIFICAR FUNCIONES, FECHA DE INICIO Y FINALIZACION . FOLIO-317</t>
  </si>
  <si>
    <t>ALCALDIA DE SAHAGUN</t>
  </si>
  <si>
    <t>24/3/2010 - 31/12/2011</t>
  </si>
  <si>
    <t>SE SOLICITA SUBSANAR, PORQUE LA CERTIFICACION NO PERMITE IDENTIFICAR FUNCIONES,  FOLIO-318</t>
  </si>
  <si>
    <t>VISION EMPLEOS TEMPORALES</t>
  </si>
  <si>
    <t>3/07/2012 - 31/12/2012</t>
  </si>
  <si>
    <t>SE SOLICITA SUBSANAR, PORQUE LA CERTIFICACION NO PERMITE IDENTIFICAR FUNCIONES,  FOLIO-319</t>
  </si>
  <si>
    <t>ANGIE PAOLA REINO ARROYO</t>
  </si>
  <si>
    <t>IE EL NACIONAL- SAHAGUN</t>
  </si>
  <si>
    <t>LAS CERTIFICACIONES DE LOS FOLIOS  342, 343  Y 344 NO SON TENIDAS EN CUENTA POR CUANTO NO CUMPLEN EN MOSTRAR LAS FECHAS DE INICIO Y FINALIZACION, Y FUNCIONES</t>
  </si>
  <si>
    <t>ESCUELA NORMAL SUPERIOR LACIDES IRIARTE</t>
  </si>
  <si>
    <t>3/1/2013 - 30/10/2013</t>
  </si>
  <si>
    <t>1/11/2013 - 31/10/2014</t>
  </si>
  <si>
    <t>COORDINADOR- GRUPO 53</t>
  </si>
  <si>
    <t>LISA MARIA TUIRAN LOBO</t>
  </si>
  <si>
    <t>LICENCIADA EN EDUCACION FISICA, RECREACION Y DEPORTES</t>
  </si>
  <si>
    <t>12/ 06/2013 - 31/07/2014</t>
  </si>
  <si>
    <t>SE SOLICITA SUBSANAR, PORQUE LA CERTIFICACION NO PERMITE IDENTIFICAR FUNCIONES,  FOLIO-978</t>
  </si>
  <si>
    <t>COORDINADOR - GRUPO 53</t>
  </si>
  <si>
    <t>WALTER MANUEL RAMOS DORIA</t>
  </si>
  <si>
    <t>LICENCIADO EN EDUCACION PRIMARIA Y PROMOCION A LA COMUNIDAD</t>
  </si>
  <si>
    <t>UNIVERSIDAD SANTO TOMAS</t>
  </si>
  <si>
    <t>FUNDACION CRISTIANA SOCIAL</t>
  </si>
  <si>
    <t>10/01/2000-30/12/2007</t>
  </si>
  <si>
    <t>LAS CERTIFICACIONES DE LOS FOLIOS  985, 986 Y 987  NO SON TENIDAS EN CUENTA POR CUANTO NO CUMPLEN EN MOSTRAR LAS FECHAS DE INICIO Y FINALIZACION, Y FUNCIONAES</t>
  </si>
  <si>
    <t>MUNICIPIO DE TUCHIN</t>
  </si>
  <si>
    <t>5/12/2008     17/09/2010</t>
  </si>
  <si>
    <t>15/01/1988 - 30/12/1999</t>
  </si>
  <si>
    <t>25/01/2013 - 30/09/2014</t>
  </si>
  <si>
    <t>COORDINADOR - GRUPO 51</t>
  </si>
  <si>
    <t>1/153</t>
  </si>
  <si>
    <t>ETIS DEL CARMEN ORTIZ OSPINO</t>
  </si>
  <si>
    <t>LICENCIADO EN ETNOEDUCACION</t>
  </si>
  <si>
    <t>COTRADEMACOC</t>
  </si>
  <si>
    <t>12/11/2012 - 15/12/2014</t>
  </si>
  <si>
    <t>COORDINADOR - GRUPO 37</t>
  </si>
  <si>
    <t>KAREN INDIRA HASBUN MARTINEZ</t>
  </si>
  <si>
    <t>UNIVERSIDAD AUTONOMA DEL CARIBE</t>
  </si>
  <si>
    <t>JARDIN INFANTIL MI ESTRELLITA DE COROZAL SUCRE</t>
  </si>
  <si>
    <t>10/01/2011 - 16/11/2012</t>
  </si>
  <si>
    <t>SE SOLICITA SUBSANAR, PORQUE LA CERTIFICACION NO PERMITE IDENTIFICAR FUNCIONES,  FOLIO-450</t>
  </si>
  <si>
    <t>01/11/2013 - 31/10/2014</t>
  </si>
  <si>
    <t>LUIS JOSE DUMAR RIVERA</t>
  </si>
  <si>
    <t>ADMINISTRACION DE EMPRESAS</t>
  </si>
  <si>
    <t>LAS CERTIFICACIONES DE LOS FOLIOS  466 Y 467  NO SON TENIDAS EN CUENTA POR CUANTO NO CUMPLEN EN MOSTRAR LAS FECHAS DE INICIO Y FINALIZACION, Y FUNCIONAES</t>
  </si>
  <si>
    <t>DISTRIBUCIONES DUMA</t>
  </si>
  <si>
    <t>LORENZO RAFAEL TENORIO NARANJO</t>
  </si>
  <si>
    <t>TECNOLOGO EN GESTION INDUSTRIAL</t>
  </si>
  <si>
    <t>1/1/2011 - 1/1/2013</t>
  </si>
  <si>
    <t>8/8/2011 - 15/12/2011                         23/4/2012 - 29/06 /2012                                  3/07/2012 - 15/12/2012</t>
  </si>
  <si>
    <t>SARA CATALINA AGUADO RAMOS</t>
  </si>
  <si>
    <t>LICENCIADO EN EDUCACION CON ENFASIS EN ESPAÑOL Y LITERATURA</t>
  </si>
  <si>
    <t>10/02/2010 -15/12/2010 /               08/08/2011 -         15/12/2011    /23/04/2012                  15/12/2012                            18/03/2013-28/06/2013</t>
  </si>
  <si>
    <t>SE ACREDITA LA EXPERIENCIA SIN TENER EN CUENTA, LAS  CERTIFICACIONES DE LOS FOLIOS  547,548 Y 549, POR CUANTO NO ES POSIBLE ESTABLECER FECHA DE INICIO, FECHA DE FINALIZACIÓN Y FUNCIONESSE ACREDITA LA EXPERIENCIA SIN TENER EN CUENTA, LAS  CERTIFICACIONES DE LOS FOLIOS  547,548 Y 549, POR CUANTO NO ES POSIBLE ESTABLECER FECHA DE INICIO, FECHA DE FINALIZACIÓN Y FUNCIONESSE ACREDITA LA EXPERIENCIA SIN TENER EN CUENTA, LAS  CERTIFICACIONES DE LOS FOLIOS  547,548 Y 549, POR CUANTO NO ES POSIBLE ESTABLECER FECHA DE INICIO, FECHA DE FINALIZACIÓN Y FUNCIONESSE ACREDITA LA EXPERIENCIA SIN TENER EN CUENTA, LAS  CERTIFICACIONES DE LOS FOLIOS  547,548 Y 549, POR CUANTO NO ES POSIBLE ESTABLECER FECHA DE INICIO, FECHA DE FINALIZACIÓN Y FUNCIONESSE SOLICITA SUBSANAR, PORQUE LA CERTIFICACION NO PERMITE IDENTIFICAR FUNCIONES,  FOLIO-450</t>
  </si>
  <si>
    <t>01/05/2000-30/08/2000</t>
  </si>
  <si>
    <t>SE ACREDITA LA EXPERIENCIA SIN TENER EN CUENTA, LAS  CERTIFICACIONES DE LOS FOLIOS  547,548 Y 549, POR CUANTO NO ES POSIBLE ESTABLECER FECHA DE INICIO, FECHA DE FINALIZACIÓN Y FUNCIONES</t>
  </si>
  <si>
    <t>MUNCIPIO DE SAHAGUN</t>
  </si>
  <si>
    <t>21/2/1989 - 17/09/1990</t>
  </si>
  <si>
    <t>SE SOLICITA SUBSANAR, PORQUE LA CERTIFICACION NO PERMITE IDENTIFICAR FUNCIONES,  FOLIO-525</t>
  </si>
  <si>
    <t>SE SOLICITA SUBSANAR, PORQUE LA CERTIFICACION NO PERMITE IDENTIFICAR FECHA DE INICIO Y FINALIZACION FUNCIONES,  FOLIO-526</t>
  </si>
  <si>
    <t>1/1/2013 -                 31/10/2014</t>
  </si>
  <si>
    <t>COORDINADOR- GRUPO 37</t>
  </si>
  <si>
    <t>LEISER ANZUATEGUI SALGADO</t>
  </si>
  <si>
    <t>ADMINISTRADOR  DE EMPRESAS</t>
  </si>
  <si>
    <t>UNION TEMPORAL AMOR POR LOS NIÑOS</t>
  </si>
  <si>
    <t>HOTEL S&amp;S DE SAHAGUN</t>
  </si>
  <si>
    <t>1/9/2007 -   15/6/2008</t>
  </si>
  <si>
    <t>EDER DAVID CONTRERAS PEREZ</t>
  </si>
  <si>
    <t>LICENCIADO EN INFORMATICA Y MEDIOS AUDIOVISUALES</t>
  </si>
  <si>
    <t xml:space="preserve">1/08/2012 -31/12/2012                   </t>
  </si>
  <si>
    <t>1/08/2012 -31/12/2012                      7/02/2011 - 30/08/2012</t>
  </si>
  <si>
    <t>LA CERTIFICACION DE FOLIO 560 NO ES TENIDA EN CUENTA, POR CUANTO NO APLICA PARA EL PERFIL</t>
  </si>
  <si>
    <t>1/195</t>
  </si>
  <si>
    <t>YEIMY NUÑEZ DIAZ</t>
  </si>
  <si>
    <t>CIENCIAS BASICAS EN INGENIERIA-GEOGRAFO</t>
  </si>
  <si>
    <t>ESTA HOJA DE VIDA NO ES TENIDA EN CUENTA POR CUANTO EL PERFIL PROFESIONAL CORRESPONDE A CIENCIAS BASICAS  EN INGENIERIA. FOLIO 583</t>
  </si>
  <si>
    <t>COORDINADOR - GRUPO 50</t>
  </si>
  <si>
    <t>1/255</t>
  </si>
  <si>
    <t>LUZ ESTELA OYOLA OYOLA</t>
  </si>
  <si>
    <t>CORPORACION UNIVERSITARIA DE LA COSTA -CUN-</t>
  </si>
  <si>
    <t>FUNDACION PARA LA GESTION Y EL DESARROLLO DE LA SALUD COLOMBIANA</t>
  </si>
  <si>
    <t>5/03/2006 - 29/12/2007</t>
  </si>
  <si>
    <t>PROFESIONAL DE APOYO PSICOSOCIAL - GRUPO 30</t>
  </si>
  <si>
    <t>DELCI ELENA MONTES VERGARA</t>
  </si>
  <si>
    <t>PSICOLOGO SOCIAL COMUNITARIO</t>
  </si>
  <si>
    <t>FUNDACION DESPERTARES</t>
  </si>
  <si>
    <t>1/01/2008 - 25/08/2008</t>
  </si>
  <si>
    <t>SE ACREDITA LA EXPERIENCIA SIN TENER EN CUENTA, LAS  CERTIFICACIONES DE LOS FOLIO 219 POR CUANTO NO ES POSIBLE ESTABLECER  FUNCIONES</t>
  </si>
  <si>
    <t>HOME NURSE</t>
  </si>
  <si>
    <t>11/7/2011 - 30/07/2013</t>
  </si>
  <si>
    <t>HILDA DEL CARMEN VERONA BERTEL</t>
  </si>
  <si>
    <t>FUNDACION EDUCATIVA JABES</t>
  </si>
  <si>
    <t xml:space="preserve">4/05/2005 -       30/11/2005                  2/02/2006              28711/2006              6/09/2010 - 30/ 09/2010                                           </t>
  </si>
  <si>
    <t>SE ACREDITA LA EXPERIENCIA SIN TENER  EN CUENTA LAS CERTIFICACIONES DE LOS FOLIOS 229, 230, 231, 232, 233, 234 Y 235  POR CUANTO LAS FUNCIONES NO APLICAN PARA EL PERFIL</t>
  </si>
  <si>
    <t>PROFESIONAL DE APOYO PSICOSOCIAL - GRUPO 35</t>
  </si>
  <si>
    <t>MILENA SOFIA LOPEZ TOBIO</t>
  </si>
  <si>
    <t xml:space="preserve">PSICOLOGO  </t>
  </si>
  <si>
    <t>1/11/2013 -31/10/2014</t>
  </si>
  <si>
    <t>PROFESIONAL DE APOYO PSICOSOCIAL -G RUPO 35</t>
  </si>
  <si>
    <t>DINEYIS MALFAIDA FLOREZ ALVAREZ</t>
  </si>
  <si>
    <t>TECNICO EN PSICOLOGIA Y TRABAJO SOCIAL COMUNITARIO</t>
  </si>
  <si>
    <t>ESTA HOJA DE VIDA NO ES TENIDA EN CUENTA POR CUANTO  NO CUMPLE CON EL PERFIL SOLICITADO  FOLIOS 377 AL 395</t>
  </si>
  <si>
    <t>YASENIS MARIA VEGA AGAMEZ</t>
  </si>
  <si>
    <t>ESTA HOJA DE VIDA NO ES TENIDA EN CUENTA POR CUANTO  NO CUMPLE CON EL PERFIL SOLICITADO  FOLIOS  396 A 412.</t>
  </si>
  <si>
    <t>NEYIS MARGITH SERPA VEGA</t>
  </si>
  <si>
    <t>JARDIN INFANTIL ARNOLDO MUSKUS</t>
  </si>
  <si>
    <t>SE ACREDITA LA EXPERIENCIA SIN TENER  EN CUENTA LAS CERTIFICACIONES DE LOS FOLIOS  426,427 Y 428  POR CUANTO  NO PERMITEN IDENTIFICAR FECHAS DE INICIO Y FINALIZACION Y FUNCIONES.</t>
  </si>
  <si>
    <t>PROFESIONAL DE APOYO PSICOSOCIAL - GRUPO 51</t>
  </si>
  <si>
    <t>MERLIS DEL CARMEN MENDOZA LLORENTE</t>
  </si>
  <si>
    <t>15/01/2013 - 31/10/2014</t>
  </si>
  <si>
    <t>SE ACREDITA SIN TENER  EN CUENTA LAS CERTIFICACIONES DE LOS FOLIOS 954 Y 955  POR CUANTO LAS FUNCIONES NO APLICAN PARA EL PERFIL</t>
  </si>
  <si>
    <t>PROFESIONAL DE APOYO PSICOSOCIAL - GRUPO 53</t>
  </si>
  <si>
    <t>LIDIS GREGORIA VILLALBA ROIMERO</t>
  </si>
  <si>
    <t>15/01/2013 -          31/10/2013</t>
  </si>
  <si>
    <t>SE ACREDITA SIN TENER  EN CUENTA LA CERTIFICACION DEL FOLIO 1006  POR CUANTO LAS FUNCIONES NO APLICAN PARA EL PERFIL</t>
  </si>
  <si>
    <t>1 POR 81</t>
  </si>
  <si>
    <t>MARIFLOR OROZCO VERGARA</t>
  </si>
  <si>
    <t>CORPORACION EDUCATIVA MAYOR DEL DESARROLLO SIMON BOLIVAR</t>
  </si>
  <si>
    <t>PROFESIONAL DE APOYO PSICOSOCIAL - GRUPO 37</t>
  </si>
  <si>
    <t>MARLEN MARGOTH MONTIEL SALGADO</t>
  </si>
  <si>
    <t>SE ACREDITA SIN TENER EN CUENTA  LAS CERTIFICACIONES DE LOS FOLIOS  620-622-623-624  POR CUANTO LAS FUNCIONES NO APLICAN PARA EL PERFIL</t>
  </si>
  <si>
    <t>DURLEY KATHERINE TENORIO</t>
  </si>
  <si>
    <t>NICOLAS ANTONIO REINO DIAZ</t>
  </si>
  <si>
    <t>SE ACREDITA SIN TENER  EN CUENTA LAS CERTIFICACIONES DE LOS FOLIOS  680- 681 - 682-683  POR CUANTO LAS FUNCIONES NO APLICAN PARA EL PERFIL</t>
  </si>
  <si>
    <t>YEIMY YADITH BULA CONTRERAS</t>
  </si>
  <si>
    <t>KATERINE AMPARO MORALE SOVIEDO</t>
  </si>
  <si>
    <t>PROFESIONAL DE APOYO PSICOSOCIAL  - GRUPO 37</t>
  </si>
  <si>
    <t>MARIA DE LOS MILAGROS VERVEL FUENTES</t>
  </si>
  <si>
    <t>CLAUDIA ESTELA BARON MONT</t>
  </si>
  <si>
    <t>SE ACREDITA SIN TENER EN CUENTA  LAS CERTIFICACIONES DE LOS FOLIOS  779-782  POR CUANTO LAS FUNCIONES NO APLICAN PARA EL PERFIL</t>
  </si>
  <si>
    <t>NORA LUZ OVIEDO GONZALEZ</t>
  </si>
  <si>
    <t>UNIVERSIDAD DE ANTIOQUIA</t>
  </si>
  <si>
    <t>MUNICIPIO DE MONTELIBANO</t>
  </si>
  <si>
    <t>1/07/2006 - 31/12/2007</t>
  </si>
  <si>
    <t>ROSA PAOLA GONZALEZ PINTO</t>
  </si>
  <si>
    <t>FUNDACION TELLER DE SUEÑOS</t>
  </si>
  <si>
    <t>SE CAREDITA SIN TENER EN CUENTA LA  CERTIFICACION DE FOLIO 818, YA QUE NO PERMITE IDENTIFICAR FECHA DE INICIO Y FINALIZACION</t>
  </si>
  <si>
    <t>MARIA RUZBY MARQUEZ OSORIO</t>
  </si>
  <si>
    <t>COMISARIA DE  FAMILIA DE SAHAGUN</t>
  </si>
  <si>
    <t>16/07/2012 - 30/04/2013</t>
  </si>
  <si>
    <t>SE SOLICITA SUBSANAR, PORQUE LA CERTIFICACION NO PERMITE IDENTIFICAR  FUNCIONES EN FOLIO 828 Y  LA CERTIFICACION A FOLIO  829 NO ES LEGIBLE TOMO IV</t>
  </si>
  <si>
    <t>ROSA MARIA GARAVITO MONTIEL</t>
  </si>
  <si>
    <t xml:space="preserve">ESTA HOJA DE VIDA NO ES TENIDA EN CUENTA POR CUANTO  LA EXPERIENCIA APORTADA NO ES ESPECIFICA . FOLIOS 841 -842 -843 </t>
  </si>
  <si>
    <t>PROFESIONAL DE APOYO PSICOSOCIAL -  GRUPO 37</t>
  </si>
  <si>
    <t>MERLIDES EMILSE DIAZ GUERRA</t>
  </si>
  <si>
    <t>INSTITUCION EDUCATIVA LA YE</t>
  </si>
  <si>
    <t>1/02/2011 -30/11/2012</t>
  </si>
  <si>
    <t>PROFESIONAL DE APOYO PSICOSOCIAL -GRUPO 50</t>
  </si>
  <si>
    <t>MARTHA LUCIA CARDOZO MARTINEZ</t>
  </si>
  <si>
    <t>15/01/2012 - 15/12/2012</t>
  </si>
  <si>
    <t>SEACREDITA SIN TENER EN CUENTA LAS CERTIFICACIONES DE LOS FOLIOS  888- 889-890  POR CUANTO LAS FUNCIONES NO APLICAN PARA EL PERFIL</t>
  </si>
  <si>
    <t>PROFESIONAL DE APOYO PSICOSOCIAL - GRUPO 50</t>
  </si>
  <si>
    <t>1/105</t>
  </si>
  <si>
    <t>KETY JAILER PATERNINA ARRIETA</t>
  </si>
  <si>
    <t>ALCALDIA DE GALERAS-SUCRE</t>
  </si>
  <si>
    <t>SE SOLICITA SUBSANAR, PORQUE LA CERTIFICACION NO PERMITE IDENTIFICAR  FECHA DE INICIO - FECHA DE FINALIZACION Y FUNCIONES EN FOLIO 913- 914 -915</t>
  </si>
  <si>
    <t>296-2008</t>
  </si>
  <si>
    <t>297-2008</t>
  </si>
  <si>
    <t>Esta experiencia no es tenida en cuenta, debido a quye hay traslapo con la experiencia acreditada en los folios 1034-1035</t>
  </si>
  <si>
    <t>375-2008</t>
  </si>
  <si>
    <t>Esta experiencia no es tenida en cuenta, debido a que hay traslapo con la experiencia acreditada en los folios 1034-1035</t>
  </si>
  <si>
    <t>079-2009</t>
  </si>
  <si>
    <t>197-2009</t>
  </si>
  <si>
    <t>Esta experiencia no es tenida en cuenta, debido a que hay traslapo con la experiencia acreditada en los folios 1040-1041</t>
  </si>
  <si>
    <t>1/304</t>
  </si>
  <si>
    <t>LISETH SOFIA DOMINGUEZ PEREZ</t>
  </si>
  <si>
    <t>LICENCIADO EN CIENCIAS RELIGIOSAS</t>
  </si>
  <si>
    <t>UNIVERSIDAD JAVERIANA</t>
  </si>
  <si>
    <t>LA CERTIFICACION NO PERMITE IDENTIFICAR FECHA DE INICIO Y FINALIZACION,  FOLIO-1071 TOMO VII, POR LO ANTERIOR NO  SE VALIDA</t>
  </si>
  <si>
    <t>GOBERNACION DE SUCRE</t>
  </si>
  <si>
    <t>11/07/2011 -  29/09/2011</t>
  </si>
  <si>
    <t>LA CERTIFICACION NO PERMITE IDENTIFICAR FUNCIONES,  FOLIO-1072TOMO VII, POR LO ANTERIOR NO SE VALIDA</t>
  </si>
  <si>
    <t>GIMNASIO DE LA COSTA</t>
  </si>
  <si>
    <t xml:space="preserve"> LA CERTIFICACION NO PERMITE IDENTIFICAR FUNCIONES,  FOLIO-1070 OMO VII, POR LO ANTERIOR NO SE VALIDA</t>
  </si>
  <si>
    <t>PROFESIONAL DE APOYO PEDAGÓGICO  POR CADA MIL CUPOS OFERTADOS O FRACIÓN INFERIOR -GRUPO 30</t>
  </si>
  <si>
    <t>ANDREA PATRICIA MORENO PEREIRA</t>
  </si>
  <si>
    <t>LICENCIADO EN EDUCACION BASICA CON ENFASIS EN HUMANIDADES E INLGES</t>
  </si>
  <si>
    <t xml:space="preserve"> LA CERTIFICACION NO PERMITE IDENTIFICAR FECHA DE INICIO Y FINALIZACION,  FOLIO-1053. TOMO VII, POR LO ANTERIOR NO SE VALIDA</t>
  </si>
  <si>
    <t>FINANCIERO  POR CADA CINCO MIL CUPOS OFERTADOS O FRACIÓN INFERIOR - GRUPO 30</t>
  </si>
  <si>
    <t>ANGELICA TOVAR PALENCIA</t>
  </si>
  <si>
    <t>COORDINADOR GENERAL DEL PROYECTO POR CADA MIL CUPOS OFERTADOS O FRACIÓN INFERIOR GRUPO 35</t>
  </si>
  <si>
    <t>1/700</t>
  </si>
  <si>
    <t>ELBA ROSA ESTRADA BOLEMO</t>
  </si>
  <si>
    <t>LICENCIADO EN EDUCACION INFANTIL CON ENFASIS EN  TECNOLOGIA E INFORMATICA</t>
  </si>
  <si>
    <t>CORPORACION EDUCATIVA PARA EL DESARROLLO INTEGRAL Y PROYECTO DIVERSIFICADO</t>
  </si>
  <si>
    <t>5/5/2009 - 17/05/2011</t>
  </si>
  <si>
    <t>ALCALDIA MUNICIPAL DE SAHAGUN</t>
  </si>
  <si>
    <t xml:space="preserve"> LA CERTIFICACION NO PERMITE IDENTIFICAR FECHA DE INICIO Y FINALIZACION Y FUNCIONES FOLIO-1139 TOMO VII, POR LO ANTERIOR NO SE VALIDA</t>
  </si>
  <si>
    <t>PROFESIONAL DE APOYO PEDAGÓGICO  POR CADA MIL CUPOS OFERTADOS O FRACIÓN INFERIOR - GRUPO 35</t>
  </si>
  <si>
    <t>CLAUDIA LUCIA MONCADA PATERNINA</t>
  </si>
  <si>
    <t>LICENCIADO EN EDUCACION INFANTIL CON ENFASIS EN EDUCACION ARTISTICA</t>
  </si>
  <si>
    <t>ASOCIACION HCB 3 DE MAYO, 16 DE JUNIO Y BELALCAZAR</t>
  </si>
  <si>
    <t xml:space="preserve"> LA CERTIFICACION NO PERMITE IDENTIFICAR FECHA DE INICIO Y FINALIZACION,  FOLIO-1101. TOMO VII, POR LO ANTERIOR NO SE VALIDA</t>
  </si>
  <si>
    <t>FINANCIERO  POR CADA CINCO MIL CUPOS OFERTADOS O FRACIÓN INFERIOR - GRUPO 35</t>
  </si>
  <si>
    <t>BETTY DEL CARMEN MARTINEZ VERGARA</t>
  </si>
  <si>
    <t>TECNICO PROFESIONAL EN CONTABILLIDAD Y FINANZAS</t>
  </si>
  <si>
    <t>CORPORACION DE EDUCACION SUPERIOR INSTITUTO DE ADMINISTRACION Y FINANZAS DE CARTAGENA</t>
  </si>
  <si>
    <t xml:space="preserve"> NO SE VALIDA POR NO CUMPLIR CON EL PERFIL ESTABLECIDO</t>
  </si>
  <si>
    <t>COORDINADORCOORDINADOR GENERAL DEL PROYECTO POR CADA MIL CUPOS OFERTADOS O FRACIÓN INFERIOR - GRUPO 37</t>
  </si>
  <si>
    <t>YANETH DEL ROSARIO QUINTANA NARANJO</t>
  </si>
  <si>
    <t>LICENCIADA EN EDUCACION INFANTIL CON ENFASIS EN EDUCACION ARTISCICA</t>
  </si>
  <si>
    <t>GIMNASIO MIXTO CARRUSEL DE LA ALEGRIA</t>
  </si>
  <si>
    <t xml:space="preserve"> LA CERTIFICACION NO PERMITE IDENTIFICAR FECHA DE INICIO Y FINALIZACION Y FUNCIONES FOLIO-1160-1161 TOMO VII, POR LO ANTERIOR NO SE VALIDA</t>
  </si>
  <si>
    <t>HOGAR INFANTIL SAHAGUN</t>
  </si>
  <si>
    <t>1/695</t>
  </si>
  <si>
    <t>VIVIANA LIZ SIMANCA BUELVAS</t>
  </si>
  <si>
    <t xml:space="preserve">PSOLOGO </t>
  </si>
  <si>
    <t>UNIVERSIDAD PONTIFIA BOLIVARIANA</t>
  </si>
  <si>
    <t>INSTITUCION EDUCATIVA JULIAN PINTO BUENDIA</t>
  </si>
  <si>
    <t xml:space="preserve"> LA CERTIFICACION NO PERMITE IDENTIFICAR CON EXACTITUTD TIEMPO DE LA EXPERIENCIA FOLIO-1160-1161 TOMO VII, POR LO ANTERIOR NO SE VALIDA</t>
  </si>
  <si>
    <t>VISION DIVINA DEL MAÑANA</t>
  </si>
  <si>
    <t>10/01/2010 - 28/12/2010</t>
  </si>
  <si>
    <t>PROFESIONAL DE APOYO PEDAGÓGICO  POR CADA MIL CUPOS OFERTADOS O FRACIÓN INFERIOR - GRUPO37</t>
  </si>
  <si>
    <t>KELLY JOHANA OTERO HERAZO</t>
  </si>
  <si>
    <t>LICENCIADA EN EDUCACION BASICA CON ENFASIS EN TECNOLOGIA E INFORMATICA</t>
  </si>
  <si>
    <t>1/012011 -1/1/2013</t>
  </si>
  <si>
    <t>LA CERTIFICACION NO PERMITE IDENTIFICAR FUNCIONES,  FOLIO-1198. TOMO VII. POR LO TANTO NO SE VALIDA</t>
  </si>
  <si>
    <t>GENTE UNIDA</t>
  </si>
  <si>
    <t>26/01/2006 -30/11/2007</t>
  </si>
  <si>
    <t xml:space="preserve"> LA CERTIFICACION NO PERMITE IDENTIFICAR FUNCIONES,  FOLIO-1196. TOMO VII. POR LO TANTO  NO SE VALIDA</t>
  </si>
  <si>
    <t>PROFESIONAL DE APOYO PEDAGÓGICO  POR CADA MIL CUPOS OFERTADOS O FRACIÓN INFERIOR - GRUPO 37</t>
  </si>
  <si>
    <t>KELLY JANNINA PLAZA DIAZ</t>
  </si>
  <si>
    <t>LICENCIADO EN EDUCACION INFANTIL CON ENFASIS EN EDUCACION FISICA, RECREACION Y DEPORTES</t>
  </si>
  <si>
    <t>CENTRO DOCENTE MI BELLO MUNDO</t>
  </si>
  <si>
    <t xml:space="preserve"> LA CERTIFICACION NO PERMITE IDENTIFICAR FUNCIONES  FOLIO-1215. TOMO VII. POR LO TANTO NO SE VALIDA</t>
  </si>
  <si>
    <t xml:space="preserve"> LA CERTIFICACION NO PERMITE IDENTIFICAR FUNCIONES  FOLIO-1216. TOMO VII. POR LO TANTO NO SE VALIDA</t>
  </si>
  <si>
    <t>FINANCIERO  POR CADA CINCO MIL CUPOS OFERTADOS O FRACIÓN INFERIOR  - GRUPO 37</t>
  </si>
  <si>
    <t>1/1695</t>
  </si>
  <si>
    <t>SAMIR NASUR AYUS HOYOS</t>
  </si>
  <si>
    <t>ADMINISTRADOR EMPRESARIAL Y DE ENTIDADES FINANCIERAS</t>
  </si>
  <si>
    <t xml:space="preserve">ESTA HOJA DE VIDA NO ES TENIDA EN CUENTA POR CUANTO  NO CUMPLE CON EL PERFIL ESTABLECIDO . FOLIOS 1228 </t>
  </si>
  <si>
    <t>COORDINADOR GENERAL DEL PROYECTO POR CADA MIL CUPOS OFERTADOS O FRACIÓN INFERIOR GRUPO 50</t>
  </si>
  <si>
    <t>VILMA YAMILIS ALMANZA GARAVITO</t>
  </si>
  <si>
    <t>ESTA HOJA DE VIDA NO ES TENIDA EN CUENTA POR CUANTO  NO CUMPLE CON EL PERFIL ESTABLECIDO . FOLIOS 1270 A 1260 -1277</t>
  </si>
  <si>
    <t>PROFESIONAL DE APOYO PEDAGÓGICO  POR CADA MIL CUPOS OFERTADOS O FRACIÓN INFERIOR GRUPO 50</t>
  </si>
  <si>
    <t>1/ 255</t>
  </si>
  <si>
    <t>BUNNY ESTEFANI PEREIRA MORENO</t>
  </si>
  <si>
    <t>LICENCIADA EN EDUCACION BASICA CON ENFASIS EN CIENCIAS SOCIALES</t>
  </si>
  <si>
    <t xml:space="preserve"> LA CERTIFICACION NO PERMITE IDENTIFICAR FECHA DE INICIO Y FINALIZACIÓN Y FUNCIONES  FOLIO-1255. TOMO VII. POT LO TANTO NO SE VALIDA</t>
  </si>
  <si>
    <t>FINANCIERO  POR CADA CINCO MIL CUPOS OFERTADOS O FRACIÓN INFERIOR  - GRUPON 50</t>
  </si>
  <si>
    <t>DIANA PATRICIA VILLADIEGO SALAS</t>
  </si>
  <si>
    <t>UNIVERSIDAD DE SUCRE</t>
  </si>
  <si>
    <t>FRUTO FORESTAL</t>
  </si>
  <si>
    <t>2/08/2013 -   2/08/2014</t>
  </si>
  <si>
    <t>COORDINADORCOORDINADOR GENERAL DEL PROYECTO POR CADA MIL CUPOS OFERTADOS O FRACIÓN INFERIOR -GRUPO 51</t>
  </si>
  <si>
    <t>ARLEY DEL CARMEN PEÑA PAYARES</t>
  </si>
  <si>
    <t>LICENCIADA EN EDUCACION INFANTIL CON ENFASIS EN TECNOLOGIA E INFORMATICA</t>
  </si>
  <si>
    <t>FUNDACION EBANO DE COLOMBIA</t>
  </si>
  <si>
    <t>SE SOLICITA SUBSANAR, PORQUE LA CERTIFICACION NO PERMITE IDENTIFICAR FECHA DE INICIO Y FINALIZACIÓN Y FUNCIONES  FOLIO- 1306 TOMO VII</t>
  </si>
  <si>
    <t>1/2/2008          31/12/2010</t>
  </si>
  <si>
    <t>SE SOLICITA SUBSANAR, PORQUE LA CERTIFICACION NO PERMITE IDENTIFICAR FUNCIONES  FOLIO- 1307 TOMO VII</t>
  </si>
  <si>
    <t>PROFESIONAL DE APOYO PEDAGÓGICO  POR CADA MIL CUPOS OFERTADOS O FRACIÓN INFERIOR -GRUPO 51</t>
  </si>
  <si>
    <t>FERNANDO  LOPEZ DOMINGUEZ</t>
  </si>
  <si>
    <t>LICENCIADO EN EDUCACION BASICA SON ENFASIS EN EDUCACION ARTISTICA</t>
  </si>
  <si>
    <t>FINANCIERO  POR CADA CINCO MIL CUPOS OFERTADOS O FRACIÓN INFERIOR  - GRUPO 51</t>
  </si>
  <si>
    <t>KARINA PETRO MARTINEZ</t>
  </si>
  <si>
    <t>CORPORACION PARA EL DESARROLLO SOCIAL COMUNITARIO</t>
  </si>
  <si>
    <t>1/11/2007 - 31/08/2008</t>
  </si>
  <si>
    <t>SERO SERVICIOS OCASIONALES</t>
  </si>
  <si>
    <t>7/09/2009 -    31/10/2010</t>
  </si>
  <si>
    <t>COORDINADORCOORDINADOR GENERAL DEL PROYECTO POR CADA MIL CUPOS OFERTADOS O FRACIÓN INFERIOR - GRUPO 53</t>
  </si>
  <si>
    <t>1/281</t>
  </si>
  <si>
    <t>SANDRA MARCELA GALVAN ROMERO</t>
  </si>
  <si>
    <t>LA CERTIFICACION NO PERMITE IDENTIFICAR FECHA DE INICIO Y FINALIZACIÓN Y FUNCIONES  FOLIO- 11351 TOMO VIII, POR LO TANTO NO SE VALIDA</t>
  </si>
  <si>
    <t>PROFESIONAL DE APOYO PEDAGÓGICO  POR CADA MIL CUPOS OFERTADOS O FRACIÓN INFERIOR - GRUPO 53</t>
  </si>
  <si>
    <t>YOLANDA LUCIA RIVERA ACOSTA</t>
  </si>
  <si>
    <t>LICENCIADO EN PSICOPEDAGOGIA</t>
  </si>
  <si>
    <t>CORPORACION UNICOSTA</t>
  </si>
  <si>
    <t xml:space="preserve">SECRETARIA DE EDUCACION DE SUCRE </t>
  </si>
  <si>
    <t xml:space="preserve">08/05/2002 - 28/06/2002                15/07/2002  -     03/09/2002       04/09/2002 -  02/11/2002  29/01/2003 -  25/04/2005                   27/01/2006 -             27/04/2006                     03/05/2006 - 30/06/2006                 28/09/2006 - 20/10/2006                        03/03/2008 -             12/12 /2008              16/01/2009-           11/12/2009           24/03/2010 -                  12/03/2012                  </t>
  </si>
  <si>
    <t>FINANCIERO  POR CADA CINCO MIL CUPOS OFERTADOS O FRACIÓN INFERIOR  GRUPO 53</t>
  </si>
  <si>
    <t>MANUEL ACOSTA VASQUEZ</t>
  </si>
  <si>
    <t>ALMACEN AGROVETERINARIO LA CABAÑA</t>
  </si>
  <si>
    <t>1/08/2006 - 5/11/2007</t>
  </si>
  <si>
    <t>UNION TEMPORAL MUNDO FELIZ</t>
  </si>
  <si>
    <t>FUNDACION VILLA SOÑADA</t>
  </si>
  <si>
    <t>FUNDACION MI ALEGRE INFANCIA</t>
  </si>
  <si>
    <t>FUNDACION DESARROLLO INTEGRAL PARA NIÑOS, JOVENES Y ADULTOS "DINM"</t>
  </si>
  <si>
    <t>RESULTADOS EVALUACION COMPONENTE TECNICO GRUPO 47</t>
  </si>
  <si>
    <t>x</t>
  </si>
  <si>
    <t>RESULTADOS FACTORES DE PONDERACION GRUPO 47</t>
  </si>
  <si>
    <t>ICBF REGIONAL PUTUMAYO</t>
  </si>
  <si>
    <t>180-2012</t>
  </si>
  <si>
    <t>189 A 195</t>
  </si>
  <si>
    <t>209 - 210</t>
  </si>
  <si>
    <t>SE SOLICITA ACLARAR LA CERTIFICACION DEL FOLIO 209 Y 210, TODA VEZ QUE  FIGURA  A NOMBRE DEL GIMNASIO MI ALEGRE INFANCIA CON NIT 34994598-0, LO ANTERIOR NO COINCIDE CON EL NIT Y LA RAZON SOCIAL DE LA FUNDACION MI ALEGRE INFANCIA CUYO NIT SEGUN CAMARA DE COMERCIO ES 900380395-8.  DE IGUAL MANERA ACLARAR Y SOPORTAR LA CANTIDAD DE CUPOS EJECUTADOS CON DICHA CERTIFICACIÓN, TODA VEZ QUE EL DOCUMENTO ANEXO NO PRESENTA DICHA INFORMACIÓN.
LA CERTIFICACION INFORMA DE UN PERIODO DE SUSPENSIÓN, POR FAVOR ACLARAR LOS TIEMPOS DE DICHO PROCESO.</t>
  </si>
  <si>
    <t>223- 237</t>
  </si>
  <si>
    <t>ICBF REGIONAL ANTIOQUIA</t>
  </si>
  <si>
    <t>238- 258</t>
  </si>
  <si>
    <t>SE VERIFICA LA INFORMACION DE LA CERTIFICACION DEL CZ URABA, CON LOS CONTRATOS ANEXOS, EL TIEMPO FINAL SE TOMA HASTA EL 30 DE SEPTIEMBRE DE 2014, DE ACUERDO A LO ESTABLECIDO EN LOS PLIEGOS</t>
  </si>
  <si>
    <t>SE REALIZA LA VERIFICACION CON LA COORDINADORA DEL CENTRO ZONAL DE URABA-REGIONAL ANTIOQUIA  QUIEN ES LA SUPERVISORA DEL CONTRATO Y SE ACLARA LA FECHA DE INICIO Y FINALIZACION DE LA CERTIFICACIÓN. EL TIEMPO DE EJEUCCIÓN SE CUENTA HASTA EL 30 DE SEPTIEMBRE DE 2014 DE ACUERDO A LOS PLIEGOS</t>
  </si>
  <si>
    <t>SAN ANTERO CZ LORICA</t>
  </si>
  <si>
    <t>N/A</t>
  </si>
  <si>
    <t>SE EVIDENCIA DILIGENCIAMIENTO DEL FORMATO 11, ACOMPAÑADA DE LA CARTA DE INTENCION DE GESTIONAR EL INMUEBLE CON LA ENTIDAD TERRITORIAL</t>
  </si>
  <si>
    <t>BARRIO POLONORTE No 13A 138 CALLE LAS FLORES, CZ LORICA</t>
  </si>
  <si>
    <t>SE EVIDENCIA DILIGENCIAMIENTO DEL FORMATO 11, ACOMPAÑADA DE LA CARTA DE INTENCION DE GESTIONAR EL INMUEBLE . FOLIO 182</t>
  </si>
  <si>
    <t>BARRIO LAS AGUADAS CZ LORICA</t>
  </si>
  <si>
    <t>SE EVIDENCIA DILIGENCIAMIENTO DEL FORMATO 11, ACOMPAÑADA DE LA CARTA DE INTENCION DE GESTIONAR EL INMUEBLE CON LA ENTIDAD TERRITORIAL. FOLILO 182</t>
  </si>
  <si>
    <t>CDI MODALIDAD FAMILIAR</t>
  </si>
  <si>
    <t>CDI MODALIDAD FAMILIAR MIS BARQUITOS</t>
  </si>
  <si>
    <t>SE EVIDENCIA EL DILIGENCIAMIENTO DEL FORMATO 11 Y SE ENCUENTRA LA CARTA DE COMPROMISO PARA GESTIONAR Y DISPONER DEL ESPACIO FISICO PARA LA MODALIDAD FAMILIAR EN EL TIEMPO ESTABLECIDO EN EL PLIEGO. FOLIO 183</t>
  </si>
  <si>
    <t>BARRIO CAÑO MOCHO CISPATA, CZ LORICA</t>
  </si>
  <si>
    <t>CDI MODALIDAD FAMILIAR MIS CHIQUITINES</t>
  </si>
  <si>
    <t>BARRIO EL TREBOL, CZ LORICA</t>
  </si>
  <si>
    <t>CDI MODALIDA FAMILIAR MIS ESTRELLITAS</t>
  </si>
  <si>
    <t>BARRIO SAN JOSE DE PETARE,  CZ LORICA</t>
  </si>
  <si>
    <t>CDI MODALIDAD FAMILIAR MIS GATITOS</t>
  </si>
  <si>
    <t>VEREDA COCORILLA, CZ LORICA</t>
  </si>
  <si>
    <t>SE EVIDENCIA EL DILIGENCIAMIENTO DEL FORMATO 11 Y SE ENCUENTRA LA CARTA DE COMPROMISO PARA GESTIONAR Y DISPONER DEL ESPACIO FISICO PARA LA MODALIDAD FAMILIAR EN EL TIEMPO ESTABLECIDO EN EL PLIEGO</t>
  </si>
  <si>
    <t xml:space="preserve">CDI MODALIDAD FAMILIAR </t>
  </si>
  <si>
    <t>VEREDA EL PROGRESO VEREDA LAS NUBES CZ LORICA</t>
  </si>
  <si>
    <t>PROFESIONAL DE APOYO PSICOSOCIAL- MUNICIPIO DE SAN ANTERO ENTORNO INSTITUCIONAL</t>
  </si>
  <si>
    <t>LYS SELENY LOPEZ LEON</t>
  </si>
  <si>
    <t>UNIVERSIDAD DEL SINU "ELIAS BECHARA ZAINUM"</t>
  </si>
  <si>
    <t>28/06/2013 AL 28/09/2014</t>
  </si>
  <si>
    <t>ALBA CECILIA RICARDO ESPITIA</t>
  </si>
  <si>
    <t>FOLIO 359 al 375</t>
  </si>
  <si>
    <t>COORDINADO CDI SAN ANTERO</t>
  </si>
  <si>
    <t>ANA MILENA ARRIETA LOPEZ</t>
  </si>
  <si>
    <t>LICENCIADA EN ESPAÑOL Y LITERATURA</t>
  </si>
  <si>
    <t>enero 2012 a 30 noviembre 2014</t>
  </si>
  <si>
    <t>FOLIO 377 AL 389</t>
  </si>
  <si>
    <t>PROFESIONAL DE APOYO PEDAGOGICO</t>
  </si>
  <si>
    <t>MARIA DE LAS MERCEDES DOMINGUEZ LUNA</t>
  </si>
  <si>
    <t>LICENCIADA EN EDUCACION BASICA Y HUMANIDADES</t>
  </si>
  <si>
    <t>EL FOLIO 390 AL 413  NO SON TENIDOS EN CUENTA, TODA VEZ QUE ESTE PERFIL NO HACIA PARTE DE LOS CRITERIOS HABILITANTES</t>
  </si>
  <si>
    <t>COORDINADOR ENTORNO FAMILIAR MUNICIPIO SAN ANTERO</t>
  </si>
  <si>
    <t>JENNYFER ARROYO BULA</t>
  </si>
  <si>
    <t>LICENCIADO EN EDUACION BASICA CON ENFASIS EN HUMANIDADES Y LENGUA CASTELLANA</t>
  </si>
  <si>
    <t>28/03/2012 AL 28/06/2013</t>
  </si>
  <si>
    <t>FOLIOS 416 AL 445</t>
  </si>
  <si>
    <t>EDWIN ANTONIO BLANCO FONNEGRA</t>
  </si>
  <si>
    <t>LICENCIADO EN CIENCIAS RELIGIOSAS Y ETICA</t>
  </si>
  <si>
    <t>FUNDACION UNIVERSITARIA JUAN DE CASTELLANOS</t>
  </si>
  <si>
    <t>2010 A 30 NOVIEMBRE DE 2014</t>
  </si>
  <si>
    <t>FOLIOS 446 AL 460</t>
  </si>
  <si>
    <t>PROFESIONAL APOYO PSICOSOCIAL- MODALIDAD FAMILIAR SAN ANTERO</t>
  </si>
  <si>
    <t>ANGELICA MARIA PACHECO VERGARA</t>
  </si>
  <si>
    <t>SE SOLICITA SUBSANAR, TODA VEZ QUE NO SE ANEXA LA TARJETA PROFESIONAL.
FOLIOS 462 AL 481</t>
  </si>
  <si>
    <t>ANGELA MARIA CANEDA MARTINEZ</t>
  </si>
  <si>
    <t>SE SOLICITA SUBSANAR TODA VEZ QUE NO SE CUMPLE CON LA PROPORCION DE LOS PROFESIONALES PSICOSOCIALES PARA LA MODALIDAD FAMILIAR</t>
  </si>
  <si>
    <t>294 al 309</t>
  </si>
  <si>
    <t>MINISTERIO DE EDUCACION NACIONAL</t>
  </si>
  <si>
    <t>FPI 23-104</t>
  </si>
  <si>
    <t>19/012010</t>
  </si>
  <si>
    <t>310 AL 325</t>
  </si>
  <si>
    <t>LA CERTIFICACION QUE SE PRESENTA NO CORRESPONDE A NINGUNO DE LOS CONSORCIADOS. EL NIT DEL GIMNASIO MI ALEGRE INFANCIA NO CORRESPONDE AL NIT DE LA FUNDACION ALEGRE INFANCIA.</t>
  </si>
  <si>
    <t>1/767</t>
  </si>
  <si>
    <t>MARIA RUBY OSIRIS PEÑA FABRA</t>
  </si>
  <si>
    <t>LICENCIADA EN EDUCACION PREESCOLAR</t>
  </si>
  <si>
    <t>GIMNSDIO MI ALEGRE INFANCIA</t>
  </si>
  <si>
    <t>08/08/2010 AL 28/06/2013</t>
  </si>
  <si>
    <t xml:space="preserve">SI </t>
  </si>
  <si>
    <t>FINANCIERO POR CADA CINCO MIL CUPOS OFERTADOS O FRACCION INFERIOR</t>
  </si>
  <si>
    <t>INDIRA ISABEL JAIK LOZANO</t>
  </si>
  <si>
    <t>PROFESIONAL DE APOYO PEDAGÓGICO  POR CADA MIL CUPOS OFERTADOS O FRACIÓN INFERIOR</t>
  </si>
  <si>
    <t>DENNIS MARIA ARRIETA PAEZ</t>
  </si>
  <si>
    <t>LICENCIADA EN EDUCACION ESPECIAL</t>
  </si>
  <si>
    <t>CORPORACION UNIVERSITARIA RAFAEL NUÑEZ</t>
  </si>
  <si>
    <t>01/10/2008 AL 28/06/2013</t>
  </si>
  <si>
    <t>SE DESARROLLAN TODOS LOS COMPONENTES SOLICITADOS EN EL PLIEGO Y NO SE SOBREPASA EN EL NUMERO DE PALABRAS</t>
  </si>
  <si>
    <t xml:space="preserve">FINANCIERO  POR CADA CINCO MIL CUPOS OFERTADOS O FRACIÓN INFERIOR </t>
  </si>
  <si>
    <t>FUNDACION nu 3</t>
  </si>
  <si>
    <t>8, 10, 15 y 3</t>
  </si>
  <si>
    <t>NO SE EVALUA PORQUE SE HIZO PROPUESTA PARCIAL PARA EL GRUPO 8</t>
  </si>
  <si>
    <t>RESULTADOS EVALUACION COMPONENTE TECNICO GRUPO 3</t>
  </si>
  <si>
    <t>RESULTADOS EVALUACION COMPONENTE TECNICO GRUPO 10</t>
  </si>
  <si>
    <t>RESULTADOS EVALUACION COMPONENTE TECNICO GRUPO 15</t>
  </si>
  <si>
    <t>RESULTADOS FACTORES DE PONDERACION GRUPO 3</t>
  </si>
  <si>
    <t>RESULTADOS FACTORES DE PONDERACION GRUPO 10</t>
  </si>
  <si>
    <t>RESULTADOS FACTORES DE PONDERACION GRUPO 15</t>
  </si>
  <si>
    <t>FUNDACION NU3</t>
  </si>
  <si>
    <t>SECRETARIA DE GESTION SOCIAL DE LA ALCALDIA DE BARRANQUILLA</t>
  </si>
  <si>
    <t>NO INFORMA</t>
  </si>
  <si>
    <t xml:space="preserve">NO </t>
  </si>
  <si>
    <t>LA CERTIFICACION DEL FOLIO 63 NO ES TENIDA EN CUENTA, TODA VEZ QUE EL OBJETO DEL CONTRATO NO CUMPLE CON LO ESTABLECIDO EN EL PLIEGO (Servicios que incluyan en su desarrollo el componente de educación inicial y/o servicios educativos en el nivel de preescolar).  ASI MISMO DICHA CERTIFICACION NO ESPECIFICA LA CANTIDAD DE CUPOS. SE SOLICITA SUBSANAR</t>
  </si>
  <si>
    <t>FUNDACION CARULLA</t>
  </si>
  <si>
    <t>ALCALDIA DE BARRANQUILLA</t>
  </si>
  <si>
    <t>0111-2012-000112</t>
  </si>
  <si>
    <t>SE SOLICITA SUBSANAR, TODA VEZ QUE NO SE ANEXA EL ACTA DE LIQUIDACION DEL CONTRATO EJECUTADO. EN LOS FOLIOS 65 AL 76 SE ENCUENTRA LA DELEGACION DEL SUPERVISOR DEL CONTRATO Y COPIA DEL CONTRATO, EL CUAL NO CUMPLE CON LO  SOLICITADO EN EL PLIEGO. ASI MISMO EL OBJETO DEL CONTRATO NO CUMPLE CON LO SOLICTADO EN EL PRESENTE PROCESO , ENTENDIENDO LA ATENCION A LA PRIMERA INFANCIA COMO AQUELLOS SERVICIOS QUE INCLUYAN EN SU DESARROLLO EL COMPONENTE DE EDUCACION INICIAL Y/O SERVICIOS EDUCATIVOS EN EL NIVEL PREESCOLAR.</t>
  </si>
  <si>
    <t>CORPORACION COMITÉ ASESOR VOLUNTARIO DE NUTRICION "NUTRIR"</t>
  </si>
  <si>
    <t>GERENCIA CAPITAL SOCIAL ALCALDIA DE BARRANQUILLA</t>
  </si>
  <si>
    <t>0167*2010*000008</t>
  </si>
  <si>
    <t>SE SOLICITA SUBSANAR, TODA VEZ QUE NO SE ANEXA EL ACTA DE LIQUIDACION DEL CONVENIO DE ASOCIACION EJECUTADO. EN LOS FOLIOS 77 AL 82 SE ENCUENTRA LA COPIA DEL CONVENIO Y UN ACTA DE RECIBO FINAL , EL CUAL NO CUMPLE CON LO  SOLICITADO EN EL PLIEGO. ASI MISMO EL OBJETO DEL CONTRATO NO CUMPLE CON LO SOLICTADO EN EL PRESENTE PROCESO , ENTENDIENDO LA ATENCION A LA PRIMERA INFANCIA COMO AQUELLOS SERVICIOS QUE INCLUYAN EN SU DESARROLLO EL COMPONENTE DE EDUCACION INICIAL Y/O SERVICIOS EDUCATIVOS EN EL NIVEL PREESCOLAR. POR OTRA PARTE NO SE EVIDENCIA LA CANTIDAD DE CUPOS ATENDIDOS.</t>
  </si>
  <si>
    <t>SE SOLICITA SUBSANAR LA CERTIFICACION DEL FOLIO 64 NO ES TENIDA EN CUENTA, TODA VEZ QUE EL OBJETO DEL CONTRATO NO CUMPLE CON LO ESTABLECIDO EN EL PLIEGO (Servicios que incluyan en su desarrollo el componente de educación inicial y/o servicios educativos en el nivel de preescolar).  ASI MISMO DICHA CERTIFICACION NO ESPECIFICA LA CANTIDAD DE CUPO, ASI COMO LA FECHA EXACTA DEL INICIO Y FINALIZACION  Y LA CANTIDAD DE CUPOS ATENDIDOS</t>
  </si>
  <si>
    <t>SE SOLICITA SUBSANAR LA CERTIFICACION DEL FOLIO 64 NO ES TENIDA EN CUENTA, TODA VEZ QUE EL OBJETO DEL CONTRATO NO CUMPLE CON LO ESTABLECIDO EN EL PLIEGO (Servicios que incluyan en su desarrollo el componente de educación inicial y/o servicios educativos en el nivel de preescolar).  ASI MISMO DICHA CERTIFICACION NO ESPECIFICA LA CANTIDAD DE CUPOS, ASI COMO LA FECHA DE INICIO Y FINALIZACION EXACTA.ASI COMO LA CANTIDAD DE CUPOS ATENDIDOS</t>
  </si>
  <si>
    <t xml:space="preserve"> TRES COORDINADOR GRUPO 8 CERETE</t>
  </si>
  <si>
    <t>SEIS PROFESIONALES DE APOYO PSICOSOCIAL GRUPO 8 CERETE</t>
  </si>
  <si>
    <t>MARIA BUELVAS GRANDETT
LUZ STELLA MERCADO PORTILLO
ANGELINA CORONADO GARCES
YULIANA HERNANDEZ
RUTH MENDOZA GARCIA
ANA MARIA DURANGO GALVIS</t>
  </si>
  <si>
    <t>26202014
1128399358
52113829</t>
  </si>
  <si>
    <t>LUZ ANGELA OTERO BELTRAN
SARA GOMEZ GOMEZ
LUISA FERNANDA MARIN JARAMILLO</t>
  </si>
  <si>
    <t xml:space="preserve">
1064983341
30686821
50937561
1102799552
1067910597
1067845262</t>
  </si>
  <si>
    <t>LAS PROFESIONALES PRESENTADAS PARA EL GRUPO 8-CERETE NO SON EVALUADA, TODA VEZ QUE SE PRESENTO PROPUESTA PARCIAL A ESTE GRUPO Y ESTO CONFIGURA RECHAZO DE LA PROPUESTA PARA ESTE GRUPO. FOLIOS 86 AL 271</t>
  </si>
  <si>
    <t>SAYDA SOTO CANTERO</t>
  </si>
  <si>
    <t>COORDINADOR GRUPO  10</t>
  </si>
  <si>
    <t>PROFESIONAL DE APOYO PSICOSOCIAL GRUPO 10</t>
  </si>
  <si>
    <t>1/311</t>
  </si>
  <si>
    <t>SERGIO SAN MIGUEL MUÑOZ</t>
  </si>
  <si>
    <t>1/161</t>
  </si>
  <si>
    <t>LAUDINA VANEGAS</t>
  </si>
  <si>
    <t>OMAIRA HOYOS</t>
  </si>
  <si>
    <t>LUIS MIGUEL GOMEZ</t>
  </si>
  <si>
    <t>CORPORACION UNIVERSIDAD DE LA COSTA</t>
  </si>
  <si>
    <t>NO PRESENTA CERTIFICACIONES</t>
  </si>
  <si>
    <t>SE SOLICITA SUBSANAR, TODA VEZ QUE LA HOJA DE VIDA NO CUENTA CON LOS SOPORTES O CERTIFICACIONES QUE ACREDITEN LA EXPERIENCIA RELACIONADA. FOLIOS 272 AL 290</t>
  </si>
  <si>
    <t>CORPORACION UNIVERSITARIA DE SUCRE</t>
  </si>
  <si>
    <t>VIVIANA MARCELA MUÑOZ MOLINA</t>
  </si>
  <si>
    <t xml:space="preserve">16/07/2013 AL 30/12/2013
AÑO ELECTIVO 2012
</t>
  </si>
  <si>
    <t>ICBF REGIONAL SUCRE
CENTRO EDUCATIVO AMERICADO SINCELEJO</t>
  </si>
  <si>
    <t>FOLIOS 241 AL 300</t>
  </si>
  <si>
    <t>FOLIOS 321 AL 326</t>
  </si>
  <si>
    <t xml:space="preserve">09/07/2007 AL 31/10/2007
23/02/2006 SL 10/06/2006
15/07/2006 AL 15/11/2006
</t>
  </si>
  <si>
    <t xml:space="preserve">FISCALIA GENERAL DE LA NACION
ACADEMIA GENERAL GUSTAVO ROJAS PINILLA
ESCUELA BENPOSTA
</t>
  </si>
  <si>
    <t>UNIVERSIDAD SIMON BOLIVAR BARRANQUILLA- SEDE CUCUTA</t>
  </si>
  <si>
    <t xml:space="preserve">IPSICOL </t>
  </si>
  <si>
    <t>22/02/2012 AL 08/06/2013</t>
  </si>
  <si>
    <t>NO RELACIONA</t>
  </si>
  <si>
    <t>SE SOLICITA ACLARAR LAS FUNCIONES EJECUTADAS EN LA ENTIDAD IPSICOL DEL FOLIO 361. POR OTRA PARTE SE SOLICITA ACLARAR LAS FUNCIONES EN EL CARGO DE LA CERTIFICACION DEL FOLIO 355.
LAS DEMAS CERTIFICACIONES NO SON TENIDAS EN CUENTA, TODA VEZ QUE NO CUMPLEN CON LA EXPERIENCIA SOLICITADA EN LOS PLIEGOS. 
FOLIOS 327 AL 364</t>
  </si>
  <si>
    <t>SE SOLICITA SUBSANAR, TODA VEZ QUE NO SE ALLEGA TARJETA PROFESIONAL, ASI COMO LAS CERTIFICACIONES DE LAS PRACTICAS REALIZADAS. 
FOLIOS 365 AL 383</t>
  </si>
  <si>
    <t>ESTUDIANTE DE PSICOLOGIA</t>
  </si>
  <si>
    <t>SE SOLICITA SUBSANAR EL FOLIO 391, TODA VEZ QUE NO ES CLARO EL SEMESTRE QUE  CURSA Y SI SE ENCUENTRA EN PRACTICAS UNIVERSITARIAS Y EL TIEMPO DE LAS MISMAS Y EL AREA DE SU EJECUCIÓN. 
FOLIOS 384 AL 398</t>
  </si>
  <si>
    <t>COORDINADOR GRUPO  15</t>
  </si>
  <si>
    <t>COORDINADOR GRUPO 15</t>
  </si>
  <si>
    <t>PROFESIONAL DE APOYO PSICOSOCIAL GRUPO 15</t>
  </si>
  <si>
    <t>1/390</t>
  </si>
  <si>
    <t>YULIETH STAVE GOMEZ</t>
  </si>
  <si>
    <t>DORIS GALEANO CRUZ</t>
  </si>
  <si>
    <t>DIDIANA GIRALDO OSORIO</t>
  </si>
  <si>
    <t>VICTORIA DIAZ PINEDA</t>
  </si>
  <si>
    <t>LIA MELIZA LUGO LLORENTE</t>
  </si>
  <si>
    <t>JULIA BEDOYA CAMPO</t>
  </si>
  <si>
    <t>SARA HOYOS</t>
  </si>
  <si>
    <t>JUAN PABLO PERALTA</t>
  </si>
  <si>
    <t>FONOAUDILOGA</t>
  </si>
  <si>
    <t>RESOLUCION 70-662</t>
  </si>
  <si>
    <t>SE SOLICITA SUBSANAR, TODA VEZ QUE EL PERFIL PRESENTADO ES DE LAS CIENCIAS DE LA SALUD, LO CUAL NO CORRESPONDE A LO REQUERIDO EN EL PLIEGO DE CONDICIONES. 
FOLIOS 399 AL 421</t>
  </si>
  <si>
    <t>UNION TEMPORAL LUZ DE VIDA</t>
  </si>
  <si>
    <t>20/09/2011 AL 06/01/2012</t>
  </si>
  <si>
    <t>FOLIOS 422 AL 443</t>
  </si>
  <si>
    <t xml:space="preserve">CORPORACION JUNTOS CONSTRUYENDO FUTURO
</t>
  </si>
  <si>
    <t>01/02/2012 AL 30/06/2012
02/07/2012 AL 30/11/2012</t>
  </si>
  <si>
    <t>CUMPLE PRACTICA COMUNITARIA
PRACTICA SOCIAL EDUCATIVA</t>
  </si>
  <si>
    <t>LA FUNDACION UNIVERSITARIA MONSERRATE</t>
  </si>
  <si>
    <t xml:space="preserve">ECOOPSOS
ICBF REGIONAL TOLIMA
FUNDACION EL ARTE DE VIVIR
</t>
  </si>
  <si>
    <t xml:space="preserve">20/02/2006 AL 11/12/2006
25/11/2008 AL 31/12/2008
04/01/2010 AL 15/06/2010
NO ESPECIFICA
</t>
  </si>
  <si>
    <t>SE SOLICITA SUBSANAR EL PERFIL PRESENTADO, TODA VEZ QUE LAS CERTIFICACIONES ALLEGADAS NO CUMPLEN CON LA EXPERIENCIA DE COORDINACION ESTABLECIDA EN LOS PLIEGOS. FOLIOS 463 AL 478</t>
  </si>
  <si>
    <t>SE VALIDA LA HOJA DE VIDA CON LA CERTIFICACIÓN DEL FOLIO 494.
FOLIOS 479 AL 501</t>
  </si>
  <si>
    <t>CLAUDIA PATERNINA MENDOZA</t>
  </si>
  <si>
    <t>UNIVERSIDAD NACIONAL ABIERTA Y A DISTANCIA (UNAD)</t>
  </si>
  <si>
    <t>NO SE PRESENTA EL DOCUMENTO</t>
  </si>
  <si>
    <t>SE SOLICITA SUBSANAR, TODA VEZ QUE NO SE PRESENTAN LOS SOPORTES QUE ACREDITEN EL GRADO EN PSICOLOGIA Y LA TARJETA PROFESIONAL RESPECTIVA.
FOLIOS 502 AL 517</t>
  </si>
  <si>
    <t>FUNDACION TALENTOS</t>
  </si>
  <si>
    <t>12/08/2011 AL 08/08/2012</t>
  </si>
  <si>
    <t>DESARROLLO FAMILIAR</t>
  </si>
  <si>
    <t>UNIVERSIDAD DE CALDAS</t>
  </si>
  <si>
    <t>COOASOBIEN</t>
  </si>
  <si>
    <t>07/10/2013 AL 30/12/2013 Y 16/01/2014 AL 31/07/2014</t>
  </si>
  <si>
    <t>SE SOLICITA SUBSANAR, TODA VEZ QUE EN LA HOJA DE VIDA SE RELACIONA COMO EXPERIENCIA LA FUNCION DE COORDINADORA PEDAGOGICA ENTRE EL 7 DE OCTUBRE DE 2013 AL 31 DE JULIO DE 2014 Y EN LA RELACION DE CERTIFICACIONES NO SE EVIDENCIA DICHO DOCUMENTOS. ASI MISMO LAS CERTIFICACIONES QUE SE ALLEGAN EN LA PROPUESTA NO PERMITEN DETERMINAR QUE LA PROFESIONAL EN MENCION CUMPLA CON EL AÑO DE EXPERIENCIA EN EL CARGO AL QUE SE POSTULA.
FOLIOS 518 AL 536</t>
  </si>
  <si>
    <t>LAS PROFESIONALES PRESENTADAS PARA EL GRUPO 8-CERETE NO SON EVALUADAS, TODA VEZ QUE SE PRESENTO PROPUESTA PARCIAL A ESTE GRUPO Y ESTO CONFIGURA RECHAZO DE LA PROPUESTA PARA ESTE GRUPO. FOLIOS 86 AL 271</t>
  </si>
  <si>
    <t xml:space="preserve">01/02/2011 AL 03/06/2011
25/03/2012 AL 28/06/2012
03/07/2012 AL 14/12/2012
</t>
  </si>
  <si>
    <t xml:space="preserve">CASA DE JUSTICIA Y PAZ DE MONTERIA
ALCALDIA MUNICIPAL LA UNION SUCRE
COLEGIO SAGRADO CORAZON DE JESUS
</t>
  </si>
  <si>
    <t>FOLIOS 537 AL 551</t>
  </si>
  <si>
    <t>UNIVERSIDAD DE PAMPLONA</t>
  </si>
  <si>
    <t>FUNDACION INSTITUCION EDUCATIVA GIMNASIO DEL SAN JORGE</t>
  </si>
  <si>
    <t>26/03/2013 AL 31/12/2013
03/02/2014 AL 31/07/2014</t>
  </si>
  <si>
    <t>1/240</t>
  </si>
  <si>
    <t>SE SOLICITA SUBSANAR, TODA VEZ QUE NO SE ALLEGA TARJETA PROFESIONAL Y NO SE CUMPLE LA RELACION DE NIÑOS-ADULTO SEGÚN LO ESTABLECIDO EN LOS PLIEGOS.
FOLIOS 552 AL 566</t>
  </si>
  <si>
    <t>COORDINADOR GRUPO 3</t>
  </si>
  <si>
    <t>1/270</t>
  </si>
  <si>
    <t>PROFESIONAL DE APOYO PSICOSOCIAL GRUPO 3</t>
  </si>
  <si>
    <t>1/120</t>
  </si>
  <si>
    <t>VANESSA PATERNINA</t>
  </si>
  <si>
    <t>CLAUDIA PARRA ESPITIA</t>
  </si>
  <si>
    <t>NELSY LOPEZ CARMONA</t>
  </si>
  <si>
    <t>DIANA PINEDA GODIN</t>
  </si>
  <si>
    <t>BELLA STELLA DE ARCO</t>
  </si>
  <si>
    <t>ANA LUCIA ALVAREZ BETTIN</t>
  </si>
  <si>
    <t>ARLEM BOLAÑO CAUSIL</t>
  </si>
  <si>
    <t>FARLEY TERAN SANCHEZ</t>
  </si>
  <si>
    <t>KAREN PAYARES FLOREZ</t>
  </si>
  <si>
    <t>HEYDI MORA PITALUA</t>
  </si>
  <si>
    <t>JOSE DAVID ARCIA</t>
  </si>
  <si>
    <t>PILAR MONTALVO ROJAS</t>
  </si>
  <si>
    <t>MARYOLIS ZABALETA</t>
  </si>
  <si>
    <t>ANDRES FLOREZ PADRON</t>
  </si>
  <si>
    <t>DAYANA OVIEDO ACOSTA</t>
  </si>
  <si>
    <t>NEY OLIVAR ATENCIA</t>
  </si>
  <si>
    <t>LISSET SIERRA DORIA</t>
  </si>
  <si>
    <t>OLGA PADILLA PADILLA</t>
  </si>
  <si>
    <t>DANIEL DE LAS SALAS</t>
  </si>
  <si>
    <t>YINA TAPIA ALVAREZ</t>
  </si>
  <si>
    <t>ANA SALAZAR LOPEZ</t>
  </si>
  <si>
    <t>MARIA MARGARITA SIERRA PEREZ</t>
  </si>
  <si>
    <t>MIRANIS MANOTAS DIAZ</t>
  </si>
  <si>
    <t>ENDRI DIEGO HERNANDEZ</t>
  </si>
  <si>
    <t>NURIS SANCHEZ ESPITIA</t>
  </si>
  <si>
    <t>MARGARITA JIMENEZ PALMEZANO</t>
  </si>
  <si>
    <t>GEIDY CABRALES</t>
  </si>
  <si>
    <t>CAROLINA DAZA LINCE</t>
  </si>
  <si>
    <t>SHIRLEY OSPINO MESTRA</t>
  </si>
  <si>
    <t>BIOLOGA</t>
  </si>
  <si>
    <t>SE SOLICITA SUBSANAR, TODA VEZ QUE EL PERFIL PRESENTADO ES DE LAS CIENCIAS BIOLOGICA, LO CUAL NO CORRESPONDE A LO REQUERIDO EN EL PLIEGO DE CONDICIONES. 
FOLIOS 567 AL 582</t>
  </si>
  <si>
    <t>KEYLA PATRICIA OCHOA RUIZ</t>
  </si>
  <si>
    <t>WINDSOR ROYAL SCHOOL
INSTITUTO POLICARPA SALAVARRIETA</t>
  </si>
  <si>
    <t xml:space="preserve">22/04/2014 A LA FECHA
 23/07/2012 
</t>
  </si>
  <si>
    <t>FOLIOS 583 AL 611</t>
  </si>
  <si>
    <t>UNIVERSIDAD PONTIFICIA BOLIVARIANA
LA CORPORACION OBSERVATORIO PARA LA PAZ
CORPORACION PROAPRO</t>
  </si>
  <si>
    <t>13/082014 AL 23/09/2014
24/09/2014 AL 31/10/2014
22/06/2013 AL 31/12/2012
12 AL 15 04/2011</t>
  </si>
  <si>
    <t>SE SOLICITA SUBSANAR, TODA VEZ QUE LA EXPERIENCIA ACREDITADA MEDIANTE LOS FOLIOS 672, 673, 674, 675, 676, 677, 678, 679, 680, 681 Y 682 NO CUMPLEN CON LO SOLICITADO EN EL PLIEGO.
FOLIOS 632 AL 685</t>
  </si>
  <si>
    <t>SE SOLICITA ACLARAR LAS FUNCIONES EJECUTADAS EN LA FUNDACION SOCIAL CRE-SER FOLIO 708. NO SE TIENE EN CUENTA LA CERTIFICACION APORTADA EN EL FOLIO 707, TODA VEZ QUE NO CUMPLE CON LO SOLICITADO EN EL PLIEGO.</t>
  </si>
  <si>
    <t>UNIVERSIDAD GRAN COLOMBIA
FUNDACION SOCIAL CRE-SER</t>
  </si>
  <si>
    <t>01/10/2013 AL 30/04/2013
31/01/2011 AL 30/01/2013</t>
  </si>
  <si>
    <t>LA CORPORACION OBSERVATORIO PARA LA PAZ
AGENCIA COLOMBIANA PARA LA REINTEGRACION</t>
  </si>
  <si>
    <t>17/10/2012 A 17/12/2012
21/02/2014 AL 19/12/2014</t>
  </si>
  <si>
    <t>CARMEN JULIA QUINTERO CALDERON</t>
  </si>
  <si>
    <t xml:space="preserve">INTECSAJER
COMFACOR
SYSTECOM
VICARIO GENERAL
UNIVERSIDAD PONTIFICIA BOLIVARIANA
PROGRAMA DESARROLLO Y PAZ
</t>
  </si>
  <si>
    <t>SE SOLICITA SUBSANAR, TODA VEZ QUE LA EXPERIENCIA ACREDITADA EN LOS FOLIOS 752 AL 757 NO CORRESPONDEN A LO SOLICITADO EN EL PLIEGO. 
FOLIOS 738 AL 757</t>
  </si>
  <si>
    <t>NO PRESENTA DOCUMENTO</t>
  </si>
  <si>
    <t>SE SOLICITA SUBSANAR, TODA VEZ QUE NO SE PRESENTA EL SOPORTE DEL DIPLOMA O ACTA DE GRADO DE PSICOLOGIA O EN SU DEFECTO LA CERTIFICACION DE LA UNIVERSIDAD QUE ACREDITE QUE SE ENCUENTRA EN PRACTICAS UNIVERSITARIAS.  ASI MISMO SE SOLICITA SUBSANAR LA TARJETA PROFESIONAL EN EL CASO QUE ESTE GRADUADO. 
LAS CERTIFICACIONES DEL FOLIO 791, 793, 794 Y 795 NO APLICAN PARA EL PERFIL, POR LO QUE NO SON TENIDAS EN CUENTA. 
SE REQUIERE ACLARAR LAS FUNCIONES REALIZADAS EN LAS CERTIFICACIONES DEL FOLIO 792</t>
  </si>
  <si>
    <t>MAISY ESTHER  VALVERDE CARO</t>
  </si>
  <si>
    <t xml:space="preserve">CASA DE JUSTICIA  
INSTITUCION POLICARPA SALAVARRIETA     </t>
  </si>
  <si>
    <t xml:space="preserve">NO CUMPLE
</t>
  </si>
  <si>
    <t>SE SOLICITA ACLARAR EL TIEMPO DE LA PRACTICA REALIZADA EN LA CASA DE JUSTICIA Y LA INSTITUCION POLICARPA SALAVARRIETA  FOLIO 808Y 809..
FOLIOS 796 AL 811</t>
  </si>
  <si>
    <t>CORPORACION UNIVERSITARIA DEL SINU CUS</t>
  </si>
  <si>
    <t>FUNDACION ACCION Y DESARROLLOO PARA EL CRECIMIENTO HUMANO DE LA CIUDAD DE MONTERIA
PROACTIVA
FUNDACION SANTA ISABEL
FOSTER PARENTS PLAN INTERNACIONAL</t>
  </si>
  <si>
    <t>10 SEMESTRE</t>
  </si>
  <si>
    <t>INSTITUCION EDUCATIVA ALFONSO BUILES CORREA DE PLANETA RICA</t>
  </si>
  <si>
    <t>01/04/2014 AL 14/11/2014</t>
  </si>
  <si>
    <t>SE VALIDA LA HOJA DE VIDA CON LA CERTIFICACIÓN DE LA PRACTICA DEL FOLIO 846.
FOLIOS 837 AL 847</t>
  </si>
  <si>
    <t xml:space="preserve">CORDUPAZ
UNIVERSIDAD PONTIFICIA BOLIVARIANA
FUNDEIN
CORPOAYAPEL
FUNDACION COLOMBIA GRANDE
INSTITUCION EDUCATIVA PABLO SEXTO
</t>
  </si>
  <si>
    <t xml:space="preserve">11/01/2013 AL 31/05/2014
10/04/2013 AL 31/12/2013
05/02/2010 AL 08/12/2011
01/07/2006 AL 31/12/2008
02/07/2012 AL 31/12/2012
01/03/2009 AL 10/12/2009
</t>
  </si>
  <si>
    <t>SE SOLICITA SUBSANAR Y ALLEGAR EL DOCUMENTO DE LA TARJETA PROFESIONAL CORRESPONDIENTE O EN SU DEFECTO EL REGISTRO EN EL DEPARTAMENTO DE CORDOBA.
SE SOLICITA ACLARAR LAS FUNCIONES REALIZADAS EN CORDUPAZ FOLIO 859 Y EN E LA FUNDACION COLOMBIA GRANDE FOLIO 872 .
NO SE TIENE EN CUENTA LA CERTIFICACIÓN PRESENTADA EN EL FOLIO 861, 870, 871, 874, 875  TODA VEZ QUE NO CORRESPONDE A LA EXPERIENCIA SOLICITADA EN EL PLIEGO. 
FOLIOS 848 AL 883</t>
  </si>
  <si>
    <t>INGENIERA INDUSTRIAL</t>
  </si>
  <si>
    <t>ORGANIZACIÓN INTERNACIONAL PARA LAS MIGRACIONES-OIM</t>
  </si>
  <si>
    <t>01/10/2007 AL 30/06/2014</t>
  </si>
  <si>
    <t>SE SOLICITA SUBSANAR TODA VEZ, QUE EL PERFIL DE LA PROFESIONAL, ASI COMO LA EXPERIENCIA ACREDITADA NO CUMPLE CON LO SOLICITADO EN EL PLIEGO DE CONDICIONES.
FOLIOS 884 AL 906</t>
  </si>
  <si>
    <t xml:space="preserve">GIMNASIO SERRANIAS DE MONTERIA
</t>
  </si>
  <si>
    <t>01/02/2014 AL 30/11/2014
01/02/2013 AL 30/11/2013</t>
  </si>
  <si>
    <t>LA CERTIFICACIÓN DEL FOLIO 919 NO ES TENIDA EN CUENTA, TODA VEZ QUE NO SE RELACIONA CON LO SOLICTADO EN EL PLIEGO DE CONDICIONES.
FOLIOS  907 AL 922</t>
  </si>
  <si>
    <t xml:space="preserve">INSTITUTO DE SEGUROS SOCIALES
SERVICIOS EDUCATIVOS TEMPORALES
</t>
  </si>
  <si>
    <t xml:space="preserve">10/01/2013 AL 15/09/2013
</t>
  </si>
  <si>
    <t xml:space="preserve">FUNDACION HIJOS DE BOLIVAR
</t>
  </si>
  <si>
    <t>FOLIOS 945 AL 966. SE VALIDA LA EXPERIENCIA CON LA CERTIFICACIÓN DEL FOLIO 959.</t>
  </si>
  <si>
    <t>DEFENSOR DEL PUEBLO</t>
  </si>
  <si>
    <t>SE SOLICITA SUBSANAR, TODA VEZ QUE LA PRACTICA REQUERIDA PARA EL PERFIL ES DE 6 MESES CON FAMILIA Y COMUNIDAD Y LA CERTIFICACIÓN APORTADA EN EL FOLIO 972 EN EL AREA CLINICA, POR LO QUE NO SE CUMPLE CON LO REQUERIDO EN EL PLIEGO.
SE SOLICITA ACLARAR LA FECHA DE INICIO Y FINALIZACIÓN DEL PRACTICA RELACIONADA EN EL FOLIO 973.
FOLIOS 967 AL 976</t>
  </si>
  <si>
    <t>RESOLUCION 23-0306</t>
  </si>
  <si>
    <t xml:space="preserve">FUNDACION BIO EMPRENDER
SECRETARIADO NACIONAL DE PASTORAL SOCIAL
</t>
  </si>
  <si>
    <t>24/06/2013 AL 23/06/2014
13/07/2011 AL 30/12/2012</t>
  </si>
  <si>
    <t>LA CERTIFICACIÓN DEL FOLIO 992 NO SE TIENE EN CUENTA, TODA VEZ QUE TIENE TIEMPO TRASLAPADO CON LA DEL FOLIO 991.
FOLIOS 977 AL 998</t>
  </si>
  <si>
    <t>NO ES VISIBLE</t>
  </si>
  <si>
    <t>ALCALDIA DE CHINÚ CORDOBA
ALCALDIA MUNICIPAL DE SAN BENITO SUCRE
ASODESI
PROMOSALUD LTDA
CABILDO MAYOR DE SAN ANDRES DE SOTAVENTO
FUNDERSA
UMATA AYAPEL
CORPORACION PARA EL DESARROLLO COMUNITARIO
FUNDACION FUTUROS OSC
COMFACOR</t>
  </si>
  <si>
    <t>TRES MESES 1997
01/04/1998 AL 06/07/1998
13/03/2000 AL 12/06/2001
1 AÑO
SIN FECHA DE INICIO Y TERMINACION
01/01/2004 AL 30/11/2004
2,3,4 08/2006
01/11/2007 AL 31/10/2008
15/04/2007 AL 15/10/2007
01/08/2008 AL 31/12/2008</t>
  </si>
  <si>
    <t>SE SOLICITA ACLARAR LA FECHA DE GRADO O TERMINACION DE MATERIAS, TODA VEZ QUE EL FOLIO 1013 ES BORROSO Y NO PERMITE DETERMINAR DICHO DATO.
SE SOLICITA SUBSANAR TODA VEZ QUE LA EXPERIENCIA ACREDITADA PARA LA PROFESIONAL PROPUESTA NO CUMPLE CON LO ESTABLECIDO EN EL PLIEGO DE CONDICIONES.
FOLIOS 999 AL 1038</t>
  </si>
  <si>
    <t>RESGUARDO INDIGENA ZENU SAN ANDRES DE SOTAVENTO CORDOBA Y SUCRE</t>
  </si>
  <si>
    <t>08/01/2011 AL 20/06/2011</t>
  </si>
  <si>
    <t>FOLIOS 1039 AL 1054</t>
  </si>
  <si>
    <t>HUELLAS</t>
  </si>
  <si>
    <t>07/02/2012 AL 07/12/2012
05/02/2013 AL 05/12/2013</t>
  </si>
  <si>
    <t>FOLIOS 1071 AL 1084</t>
  </si>
  <si>
    <t>PASTORAL SOCIAL</t>
  </si>
  <si>
    <t>SE SOLICITA ACLARAR LA FECHA DE FINALIZACIÓN DEL CONTRATO CORRESPONDIENTE AL FOLIO 1108, TODA VEZ QUE NO ES CLARA LA FECHA DE FINALIZACION DE LAS LABORES . ASI MISMO SE INFORMA QUE LAS DEMAS CERTIFICACIONES ALLEGADAS NO SON VALIDAS TODA VEZ QUE NO CUMPLEN CON LO SOLICITADO EN EL PLIEGO. SE SOLICITA SUBSANAR.
FOLIOS 1085 AL 1116</t>
  </si>
  <si>
    <t>CORFUTURO CTA
FUNDACION NUEVA ILUSION</t>
  </si>
  <si>
    <t>24/07/2013 AL 30/03/2014
01/08/2011 AL 30/11/2011</t>
  </si>
  <si>
    <t>FOLIOS 1117 AL1138</t>
  </si>
  <si>
    <t>SELECTOS</t>
  </si>
  <si>
    <t>01/10/2011 AL 10/01/2012</t>
  </si>
  <si>
    <t>SE SOLICITA ACLARAR LAS FUNCIONES DESARROLLADAS EN LA EMPRESA FENAVIP FOLIO 1172.
LAS DEMAS CERTIFICACIONES NO SON TENIDAS EN CUENTA, TODA VEZ QUE NO CUMPLEN CON LO SOLICITADO EN EL PLIEGO, SE SOLICITA SUBSANAR .
FOLIOS 1138 AL 1172</t>
  </si>
  <si>
    <t>UNIVERSIDAD DE SAN BUENAVENTURA</t>
  </si>
  <si>
    <t>16/03/2009 AL 22/04/2014</t>
  </si>
  <si>
    <t xml:space="preserve">COMFENALCO
</t>
  </si>
  <si>
    <t xml:space="preserve">SE SOLICITA SUBSANAR ALLEGANDO LA COPIA DE LA TARTEJA PROFESIONAL COMO PSICOLOGA.
SE SOLICITA ACLARAR LAS FUNCIONES DESARROLLADAS EN COMFENALCO Y SERVICIOS TEMPORALES ESA SEGÚN FOLIOS 1191 Y 1192
LA EXPERIENCIA DE LOS FOLIOS 1193 Y 1194 NO SON TENIDAS EN CUENTA, YA QUE NO CUMPLEN CON LO SOLICITADO EN EL PLIEGO.
FOLIOS 1173 AL1194 </t>
  </si>
  <si>
    <t>COMERCIALIZADORA MULTIDROGAS DE COLOMBIA</t>
  </si>
  <si>
    <t>03/09/2012 AL 21/12/2012</t>
  </si>
  <si>
    <t>SE SOLICITA SUBSANAR LA HOJA DE VIDA, TODA VEZ QUE LA EXPERIENCIA O PRACTICA RELACIONADA EN LA CERTIFICACIÓN DEL FOLIO 1209 NO CUMPLE CON LO ESTABLECIDO EN LOS PLIEGOS.
FOLIOS 1195 AL 1209</t>
  </si>
  <si>
    <t>LA UNIVERSIDAD DE LA GUAJIRA</t>
  </si>
  <si>
    <t>ONG FUNDACION INTERNACIONAL LOS HEREDEROS DEL CONFLICTO</t>
  </si>
  <si>
    <t>LOS FOLIOS 1220 AL 1225 NO SON TENIDOS EN CUENTA, TODA VEZ QUE NO CUMPLEN CON LO SOLICITADO EN LA EXPERIENCIA PARA EL CARGO .
LA CERTIFICACIÓN DEL FOLIO 1226 RELACIONA UNAS ACTIVIDADES QUE NO SON VALIDAS, TODA VEZ QUE DURANTE DICHO PERIODO NO SE CONTABA CON EL TITULO COMO TRABAJADORA SOCIAL. SE SOLICITA SUBSANAR.
FOLIOS 1210 AL 1226</t>
  </si>
  <si>
    <t>UNIVERSIDAD CORPORACION UNIVERSITARIA DE LA COSTA</t>
  </si>
  <si>
    <t>SE SOLICITA SUBSANAR LAS CERTIFICACIONES DE LOS FOLIOS 1245, 1246, 1247,1248, 1249 - 1252, NO CUMPLEN, TODA VEZ QUE NO SE CUMPLE CON LA EXPERIENCIA REQUERIDA PARA EL CARGO, SEGÚN LOS PLIEGOS.
FOLIOS 1227  AL 1252</t>
  </si>
  <si>
    <t>CAMILA DEL CARMEN FLOREZ DURANGO</t>
  </si>
  <si>
    <t xml:space="preserve">WINDSOR ROYAL SCHOOL
</t>
  </si>
  <si>
    <t xml:space="preserve">01/07/2014 AL 20/11/2014
</t>
  </si>
  <si>
    <t>FOLIOS 1253 AL1269</t>
  </si>
  <si>
    <t>8 SEMESTRE</t>
  </si>
  <si>
    <t>02/02/2004 AL 30/05/2014</t>
  </si>
  <si>
    <t>SE SOLICITA SUBSANAR TODA VEZ QUE NO SE CUENTA CON EL DOCUMENTO EXPEDIDO POR LA UNIVERSIDA QUE CERTIFICA EL SEMESTRE QUE CURSA LA ESTUDIANTE. ASI MISMO SE DEBE SUBSANAR LA EXPERIENCIA, YA QUE EL TIEMPO DE PRACTICA QUE SE PRESENTA NO CUMPLE CON LO ESTABLECIDO EN LOS PLIEGOS.</t>
  </si>
  <si>
    <t>AGENCIA COLOMBIANA PARA LA REINTEGRACION
INSTITUTO MIXTO BETESDA
ICBF CZ LORICA
UNIVERSIDAD PONTIFICIA BOLIVARIANA</t>
  </si>
  <si>
    <t>SE SOLICITA SUBSANAR, TODA VEZ QUE LAS CERTIFICACIONES ALLEGADAS EN LOS FOLIOS 1295 AL 1299 NO CUMPLEN CON LO SOLICITADO EN LA EXPERIENCIA PARA EL CARGO DE COORDINADOR, SEGÚN LOS PLIEGOS DE CONDICIONES.
FOLIOS   1288 AL 1299</t>
  </si>
  <si>
    <t>SE SOLICITA SUBSANAR EL FOLIO 4310, TODA VEZ QUE NO ES VISIBLE EL NOMBRE DE LA UNIVERSIDAD QUE OTORGA EL TITULO.</t>
  </si>
  <si>
    <t>SUMA PROYECCION
UNIVERSIDAD DE CALDAS</t>
  </si>
  <si>
    <t>03-2012 AL 07-2012
02-2010 AL 12-2011</t>
  </si>
  <si>
    <t>FOLIOS 1320 AL 1339</t>
  </si>
  <si>
    <t>ASOPROAGROS
COMFANDI
SECRETARIADO NACIONAL DE PASTORAL SOCIAL</t>
  </si>
  <si>
    <t>09/09/2013 AL 25/07/2014
20/02/2013 AL 31/12/2013
11/07/2011 AL 30/12/2012</t>
  </si>
  <si>
    <t>NO SE PRESENTA EXPERIENCIA ADICIONAL</t>
  </si>
  <si>
    <t>NO SE PRESENTA PERSONAL ADICIONAL</t>
  </si>
  <si>
    <t>MODALIDAD FAMILIAR</t>
  </si>
  <si>
    <t>CORREGIMIENTO AGUAS NEGRAS</t>
  </si>
  <si>
    <t>CORREGIMIENTO BOCA DE LA CEIBA</t>
  </si>
  <si>
    <t>CORREGIMIENTO MORINDO</t>
  </si>
  <si>
    <t>VEREDA EL EBANO</t>
  </si>
  <si>
    <t>CORREGIMIENTO PUERTO REY</t>
  </si>
  <si>
    <t>VEREDA LA PONDERACION</t>
  </si>
  <si>
    <t>VEREDA LA SALADA</t>
  </si>
  <si>
    <t>VEREDA BUENAVISTA</t>
  </si>
  <si>
    <t>CORREGIMIENTO POPAYAN</t>
  </si>
  <si>
    <t>CORREGIMIENTO CORDOBITA CENTRAL</t>
  </si>
  <si>
    <t>CORREGIMIENTO VIEJO LOCO</t>
  </si>
  <si>
    <t>VEREDA EL TOMATE</t>
  </si>
  <si>
    <t>VEREDA EL LIMON</t>
  </si>
  <si>
    <t>CORREGIMIENTO TIERRA NEGRA</t>
  </si>
  <si>
    <t>CORREGIMIENTO CADILLO</t>
  </si>
  <si>
    <t>CORREGIMIENTO LA LORENZA</t>
  </si>
  <si>
    <t>CUCHILLO BLANCO</t>
  </si>
  <si>
    <t>QUEBRADA URANGO</t>
  </si>
  <si>
    <t>VEREDA CERRO DE SANTA CRUZ</t>
  </si>
  <si>
    <t>VEREDA VILLA ESTHER</t>
  </si>
  <si>
    <t>VERDA EL PANTANO</t>
  </si>
  <si>
    <t>VERDA EL SILENCIO</t>
  </si>
  <si>
    <t>CORREGIMIENTO EL MANGUELITO</t>
  </si>
  <si>
    <t>SEVERA</t>
  </si>
  <si>
    <t>CORREGIMIENTO MATEO GOMEZ</t>
  </si>
  <si>
    <t>LA CEIBITA</t>
  </si>
  <si>
    <t>LA POZONA</t>
  </si>
  <si>
    <t>PLAYA RICA</t>
  </si>
  <si>
    <t>CORREGIMIENTO RABO LARGO</t>
  </si>
  <si>
    <t>CORREGIMIENTO RETIRO DE LOS INDIOS</t>
  </si>
  <si>
    <t>EL QUEMAO</t>
  </si>
  <si>
    <t>CORREGIMIENTO PIJIGUAYAL</t>
  </si>
  <si>
    <t>CORREGIMIENTO LOS MIMBRES</t>
  </si>
  <si>
    <t>VERDA MAYORIA</t>
  </si>
  <si>
    <t>EL LLANO</t>
  </si>
  <si>
    <t>CORREGIMIENTO PUNTA YANEZ</t>
  </si>
  <si>
    <t>VEREDA LOS COPELES</t>
  </si>
  <si>
    <t>VEREDA EL BUGRE</t>
  </si>
  <si>
    <t>CORREGIMIENTO SALGUERO</t>
  </si>
  <si>
    <t>CORREGIMIENTO LAS PALMITAS</t>
  </si>
  <si>
    <t>VEREDA LAS BALSAS</t>
  </si>
  <si>
    <t>VEREDA EGIPTO</t>
  </si>
  <si>
    <t>VEREDA MALAGANA</t>
  </si>
  <si>
    <t>LA CULEBRA</t>
  </si>
  <si>
    <t>MORALITO</t>
  </si>
  <si>
    <t>AREPAS</t>
  </si>
  <si>
    <t>ABROJAL</t>
  </si>
  <si>
    <t>VEREDA CAÑO VIEJO</t>
  </si>
  <si>
    <t>CORREGIMIENTO PELAYITO</t>
  </si>
  <si>
    <t>CORREGIMIENTO EL OBLIGADO</t>
  </si>
  <si>
    <t>VEREDA PUERTO NUEVO</t>
  </si>
  <si>
    <t>CORREGIMIENTO CARRILLO</t>
  </si>
  <si>
    <t>VEREDA SAN ISIDRO</t>
  </si>
  <si>
    <t>CORREGIMIENTO DE SABANA NUEVA</t>
  </si>
  <si>
    <t>CORREGIMIENTO LAS GUAMAS</t>
  </si>
  <si>
    <t>VEREDAS LAS LAURAS</t>
  </si>
  <si>
    <t>CORREGIMIENTO EL PANTANO</t>
  </si>
  <si>
    <t>CORREGIMIENTO SAN RAFAEL</t>
  </si>
  <si>
    <t>VEREDA LA RULETA</t>
  </si>
  <si>
    <t>GUAYABAL</t>
  </si>
  <si>
    <t>SE SOLICITA SUBSANAR, TODA VEZ QUE NO SE ALLEGA LA CARTA DE COMPROMISO PARA GESTIONAR LOS ESPACIOS DE LA MODALIDAD FAMILIAR, DE ACUERDO AL PLIEGO DE CONDICIONES.  
SE SOLICITA SUBSANAR EL FORMATO 11, TODA VEZ QUE LA CONDICIONES DE SEGURIDAD, ESPACIOS, CONDICIONES DEL ENTORNO, ESPACIOS PUBLICOS Y DISTANCIA SON REQUISITOS PARA LA APROBACION DE DICHOS ESPACIOS.</t>
  </si>
  <si>
    <t>LA CERTIFICACION DEL FOLIO 935 , 936, 942 NO ES TENIDA EN CUENTA, TODA VEZ QUE NO SE RELACIONA CON LO SOLICITADO EN LOS PLIEGOS.
SE SOLICITA SUBSANAR LA HOJA DE VIDA, TODA VEZ QUE ESTA PROFESIONAL FUE PRESENTADA POR LA ENTIDAD COOTRADEMACOOC Y PRIMA QUIEN HAYA RADICADO ANTES LA PROPUESTA.</t>
  </si>
  <si>
    <t xml:space="preserve">SE SOLICITA SUBSANAR, TODA VEZ QUE ESTA HOJA DE VIDA FUE PRESENTADA POR OTRO PROPONENTE Y SE RECIBIO PRIMERO EN EL ICBF. POR LO ANTERIOR SE LE DA PRELACION AL OTRO OFERENTE.
</t>
  </si>
  <si>
    <t>SE SOLICITA SUBSANAR, TODA VEZ QUE LA HOJA DE VIDA SE PRESENTO POR OTRO OFERENTE Y PRIMA EL QUE PRIMERO HAYA ENTREGADO LA PROPUESTA.</t>
  </si>
  <si>
    <t>SE DEBE SUBSANAR, TODA VEZ QUE ESTA HOJA DE VIDA FUE PRESENTADA POR OTRO OFERENTE Y PRIMA QUIEN LA PRESENTO PRIMERO.</t>
  </si>
  <si>
    <t xml:space="preserve">ASOCIACION INSTITUTO MIXTO MIXTO JUAN JACOBO  ROUSSEAU </t>
  </si>
  <si>
    <t>Grupo al que se presenta</t>
  </si>
  <si>
    <t xml:space="preserve">GRUPO 33 </t>
  </si>
  <si>
    <t>PUERTO LIBERTADOR</t>
  </si>
  <si>
    <t>GRUPO 34</t>
  </si>
  <si>
    <t>GRUPO 41</t>
  </si>
  <si>
    <t>LORICA</t>
  </si>
  <si>
    <t>GRUPO 42</t>
  </si>
  <si>
    <t>GRUPO 43</t>
  </si>
  <si>
    <t>MOMIL</t>
  </si>
  <si>
    <t>GRUPO 44</t>
  </si>
  <si>
    <t>PURISIMA</t>
  </si>
  <si>
    <t>GRUPO 45</t>
  </si>
  <si>
    <t>MOÑITOS</t>
  </si>
  <si>
    <t>GRUPO 46</t>
  </si>
  <si>
    <t>GRUPO 47</t>
  </si>
  <si>
    <t>SAN ANTERO</t>
  </si>
  <si>
    <t>GRUPO 48</t>
  </si>
  <si>
    <t>SAN BERNARDO</t>
  </si>
  <si>
    <t>GRUPO 49</t>
  </si>
  <si>
    <t>Experiencia minima a acreditar GRUPO 33</t>
  </si>
  <si>
    <t>Experiencia minima a acreditar GRUPO 34</t>
  </si>
  <si>
    <t>Experiencia minima a acreditar GRUPO 41</t>
  </si>
  <si>
    <t>Experiencia minima a acreditar GRUPO 42</t>
  </si>
  <si>
    <t>Experiencia minima a acreditar GRUPO 43</t>
  </si>
  <si>
    <t>Experiencia minima a acreditar GRUPO 44</t>
  </si>
  <si>
    <t>Experiencia minima a acreditar GRUPO 45</t>
  </si>
  <si>
    <t>Experiencia minima a acreditar GRUPO 46</t>
  </si>
  <si>
    <t>Experiencia minima a acreditar GRUPO 47</t>
  </si>
  <si>
    <t>Experiencia minima a acreditar GRUPO 48</t>
  </si>
  <si>
    <t>Experiencia minima a acreditar GRUPO 49</t>
  </si>
  <si>
    <t>RESULTADOS EVALUACION COMPONENTE TECNICO GRUPO 33</t>
  </si>
  <si>
    <t>RESULTADOS EVALUACION COMPONENTE TECNICO GRUPO 34</t>
  </si>
  <si>
    <t>RESULTADOS EVALUACION COMPONENTE TECNICO GRUPO 41</t>
  </si>
  <si>
    <t>RESULTADOS EVALUACION COMPONENTE TECNICO GRUPO 42</t>
  </si>
  <si>
    <t>RESULTADOS EVALUACION COMPONENTE TECNICO GRUPO 43</t>
  </si>
  <si>
    <t>RESULTADOS EVALUACION COMPONENTE TECNICO GRUPO 44</t>
  </si>
  <si>
    <t>RESULTADOS EVALUACION COMPONENTE TECNICO GRUPO 45</t>
  </si>
  <si>
    <t>RESULTADOS EVALUACION COMPONENTE TECNICO GRUPO 46</t>
  </si>
  <si>
    <t>RESULTADOS EVALUACION COMPONENTE TECNICO GRUPO 48</t>
  </si>
  <si>
    <t>RESULTADOS EVALUACION COMPONENTE TECNICO GRUPO 49</t>
  </si>
  <si>
    <t>RESULTADOS FACTORES DE PONDERACION GRUPO 33</t>
  </si>
  <si>
    <t>RESULTADOS FACTORES DE PONDERACION GRUPO 34</t>
  </si>
  <si>
    <t>RESULTADOS FACTORES DE PONDERACION GRUPO 41</t>
  </si>
  <si>
    <t>RESULTADOS FACTORES DE PONDERACION GRUPO 42</t>
  </si>
  <si>
    <t>RESULTADOS FACTORES DE PONDERACION GRUPO 43</t>
  </si>
  <si>
    <t>RESULTADOS FACTORES DE PONDERACION GRUPO 44</t>
  </si>
  <si>
    <t>RESULTADOS FACTORES DE PONDERACION GRUPO 45</t>
  </si>
  <si>
    <t>RESULTADOS FACTORES DE PONDERACION GRUPO 46</t>
  </si>
  <si>
    <t>RESULTADOS FACTORES DE PONDERACION GRUPO 48</t>
  </si>
  <si>
    <t>RESULTADOS FACTORES DE PONDERACION GRUPO 49</t>
  </si>
  <si>
    <t>EXPERIENCIA HABILITANTE GRUPO 33</t>
  </si>
  <si>
    <t>ASOCIACION INSTITUTO MIXTO JUAN JACOBO ROUSEAU</t>
  </si>
  <si>
    <t>ICBF (CZ LORICA)</t>
  </si>
  <si>
    <t>23/2013/253</t>
  </si>
  <si>
    <t>ICBF (CZ SAHAGUN)</t>
  </si>
  <si>
    <t>23/2013/256</t>
  </si>
  <si>
    <t>69 AL 70</t>
  </si>
  <si>
    <t>ICBF(CZ SAN ANDRES)</t>
  </si>
  <si>
    <t>23/2013/258</t>
  </si>
  <si>
    <t>71 AL 74</t>
  </si>
  <si>
    <t>FONDO FINANCIERO DE PROYECTOS DE DESARROLLO FONADE</t>
  </si>
  <si>
    <t>75 AL 78</t>
  </si>
  <si>
    <t>79 AL 82</t>
  </si>
  <si>
    <t>83 AL 86</t>
  </si>
  <si>
    <t>87 AL 89</t>
  </si>
  <si>
    <t>27,06</t>
  </si>
  <si>
    <t>3706</t>
  </si>
  <si>
    <t>EXPERIENCIA HABILITANTE GRUPO 34</t>
  </si>
  <si>
    <t xml:space="preserve">SE SOLICITA SUBSANAR, TODA VEZ QUE LA EXPERIENCIA ACREDITADA CON LA CERTIFICACION YA FUE PRESENTADA PARA EL GRUPO 33. </t>
  </si>
  <si>
    <t>EXPERIENCIA HABILITANTE GRUPO 41</t>
  </si>
  <si>
    <t>EXPERIENCIA HABILITANTE GRUPO 42</t>
  </si>
  <si>
    <t>EXPERIENCIA HABILITANTE GRUPO 43</t>
  </si>
  <si>
    <t>EXPERIENCIA HABILITANTE GRUPO 44</t>
  </si>
  <si>
    <t>EXPERIENCIA HABILITANTE GRUPO 45</t>
  </si>
  <si>
    <t>EXPERIENCIA HABILITANTE GRUPO 46</t>
  </si>
  <si>
    <t>EXPERIENCIA HABILITANTE GRUPO 47</t>
  </si>
  <si>
    <t>EXPERIENCIA HABILITANTE GRUPO 48</t>
  </si>
  <si>
    <t>EXPERIENCIA HABILITANTE GRUPO 49</t>
  </si>
  <si>
    <t>Infraestructura Formato 11 - Habilitante -GRUPO 33</t>
  </si>
  <si>
    <t>CDI CON ARRIENDO</t>
  </si>
  <si>
    <t>INSTITUCIONAL CON ARRIENDO</t>
  </si>
  <si>
    <t>CDI JUAN 23 BARRIO VENDE AGUJA</t>
  </si>
  <si>
    <t>EL BRILLANTE</t>
  </si>
  <si>
    <t>EL TAMBO</t>
  </si>
  <si>
    <t>LOS PAYASITOS</t>
  </si>
  <si>
    <t>LOS CONEJITOSS</t>
  </si>
  <si>
    <t>LA ESPERAANZA</t>
  </si>
  <si>
    <t>DIVINO JESUS</t>
  </si>
  <si>
    <t>LOS CISNES</t>
  </si>
  <si>
    <t>LOS PIOLINES</t>
  </si>
  <si>
    <t>SEGUNDAS TRAVESURAS</t>
  </si>
  <si>
    <t>MIS ANGELITOS</t>
  </si>
  <si>
    <t>NIÑO DE DIOS</t>
  </si>
  <si>
    <t>CARITAS FELICES</t>
  </si>
  <si>
    <t>Infraestructura Formato 11 - Habilitante -GRUPO 34</t>
  </si>
  <si>
    <t>BARRIO MI BELLO JARDIN</t>
  </si>
  <si>
    <t>CORREGIMIENTO JUAN  JOSE</t>
  </si>
  <si>
    <t>BARRIO EL PARAISO</t>
  </si>
  <si>
    <t>Infraestructura Formato 11 - Habilitante -GRUPO 41</t>
  </si>
  <si>
    <t>CALLE 21 A N° 20-25 BARRIO ALTO KENEDY LORICA</t>
  </si>
  <si>
    <t>CARRERA 16 N°18 A-16 BARRIO KENEDY - LORICA</t>
  </si>
  <si>
    <t>CALLE 17B N° 15-95 BARRIO EL PROGRESO - LORICA</t>
  </si>
  <si>
    <t>BARRIO EL CAMPANO,CALLE PRINCIPAL LA DOCTRINA LORICA</t>
  </si>
  <si>
    <t>Infraestructura Formato 11 - Habilitante -GRUPO 42</t>
  </si>
  <si>
    <t>LAS PALMAS COTOCA-ABAJO</t>
  </si>
  <si>
    <t>LOS AMARILLOS-MALENA COTOCA ABAJO</t>
  </si>
  <si>
    <t>LOS MANGUITOS-SANTAMARIA- EL ROBLE</t>
  </si>
  <si>
    <t>VEREDA JESUS MARIA LUGO</t>
  </si>
  <si>
    <t>DOCTRINA-TRAPICHE EL ARROYO</t>
  </si>
  <si>
    <t>EL PAJON-PUERTO EUGENIO ESPINAL</t>
  </si>
  <si>
    <t>LA PEINADA -SANTA CATALINA</t>
  </si>
  <si>
    <t>LA DOCTRINA-CASA DE LA SEÑORA ELVIRA CHICA</t>
  </si>
  <si>
    <t>SAN SEBASTIAN JUAN DE DIOS</t>
  </si>
  <si>
    <t>EL REMOLINO-VEREDA NO LOCREEN</t>
  </si>
  <si>
    <t>NUEVO LORICA-ELZAPOTE</t>
  </si>
  <si>
    <t>VEREDA SARANDELO</t>
  </si>
  <si>
    <t>VEREDA NO LO CREEN CERRO GUAYABAL</t>
  </si>
  <si>
    <t>EL RODEO-VEREDA LAS PALMITAS</t>
  </si>
  <si>
    <t>VEREDA LA SELVA-PUEBLO NUEVO</t>
  </si>
  <si>
    <t>MATA DE CAÑA-VEREDA LAS MERCEDES</t>
  </si>
  <si>
    <t>VEREDA EL SALAO-VEREDA HIGALES</t>
  </si>
  <si>
    <t>VEREDA CAMPO ALEGRE-CERRO GUAYABAL</t>
  </si>
  <si>
    <t>VEREDA NUEVA LUCIA -LOS GOMEZ</t>
  </si>
  <si>
    <t>VEREDA EL LIMON, EL DIAMANTE-SAN SEBASTIAN</t>
  </si>
  <si>
    <t>VEREDA LAS CAMORRAS</t>
  </si>
  <si>
    <t>CARRERA 28 N° 26C-60 BARRIO LOS ALPES-LORICA</t>
  </si>
  <si>
    <t>CARRERA 17BN° 15-95 BARRIO EL PROGRESO LORICA</t>
  </si>
  <si>
    <t>CARRERA 26 N° 12-36 BARRIO SAN PEDRO LORICA</t>
  </si>
  <si>
    <t>Infraestructura Formato 11 - Habilitante -GRUPO 43</t>
  </si>
  <si>
    <t>CALLE 19 N° 10-160 BARRIO SAN ANTONIO MOMIL</t>
  </si>
  <si>
    <t>CARRERA 9 BARRIO CENTRO MOMIL</t>
  </si>
  <si>
    <t>VEREDA GUAIMARAL BARRIO SANTANDER</t>
  </si>
  <si>
    <t>CORREGIMIENTO SABANETA - MOMIL</t>
  </si>
  <si>
    <t>Infraestructura Formato 11 - Habilitante -GRUPO 44</t>
  </si>
  <si>
    <t>CARRERA 8 PURISIMA</t>
  </si>
  <si>
    <t>MODALIDAD  FAMILIAR</t>
  </si>
  <si>
    <t>VEREDA ARENAL-VEREDA EL SOCORRO - PURISIMA</t>
  </si>
  <si>
    <t>VEREDA EL TIGRE- PRUSIMA</t>
  </si>
  <si>
    <t>Infraestructura Formato 11 - Habilitante -GRUPO 45</t>
  </si>
  <si>
    <t>CARRERA 5 N° 17-97 BARRIO SANTA LUCIA MOÑITOS</t>
  </si>
  <si>
    <t>CALLE 24 N° 5-52 BARRIO ANTONIO ARRIETA - MOÑITOS</t>
  </si>
  <si>
    <t>CARRERA 4 N° 27-57 BARRIO MIRAMA-MOÑITOS</t>
  </si>
  <si>
    <t>Infraestructura Formato 11 - Habilitante -GRUPO 46</t>
  </si>
  <si>
    <t>SANTA ROSA EL PORVENIR - CACUMUNAL -MOÑITOS</t>
  </si>
  <si>
    <t>BAJO LIMON-IGLESIA CRISTIANA</t>
  </si>
  <si>
    <t>CASA YANIS CARRASCAL -POLIDEPORTIVO-MOÑITOS</t>
  </si>
  <si>
    <t>INSTITUCION EDUCACTIVA LAS MUJERES MOÑITOS</t>
  </si>
  <si>
    <t>CASA JOSE MESA RISO-CEDRO SECO-MOÑITOS</t>
  </si>
  <si>
    <t>BELLA COITA-VEREDA BARRANQUILLITA -MOÑITOS</t>
  </si>
  <si>
    <t>ISNTITUCION TINAS ABAJO-MOÑITOS</t>
  </si>
  <si>
    <t>INSTITUCION EDUCATIVA NARANJAL ARRIBA-MOÑITOS</t>
  </si>
  <si>
    <t>CASETA COMUNAL - MOÑITOS</t>
  </si>
  <si>
    <t>VEREDA BAJO LIMON</t>
  </si>
  <si>
    <t>CARRERA 5 N° 17-97 CENTRO</t>
  </si>
  <si>
    <t>VEREDA BELLA COITA MOÑITOS</t>
  </si>
  <si>
    <t>Infraestructura Formato 11 - Habilitante -GRUPO 47</t>
  </si>
  <si>
    <t>BARRIO POLO NORTE N° 13-138 - SAN ANTERO</t>
  </si>
  <si>
    <t>BARRIO LAS AGUADAS -SAN ANTERO</t>
  </si>
  <si>
    <t>BARRIO EL TREBOL - SAN ANTERO</t>
  </si>
  <si>
    <t>BARRIO CAÑO MOCHO - SAN ANTERO</t>
  </si>
  <si>
    <t>VEREDA EL PROGRESO-VEREDA LAS NUBES - SAN ANTERO</t>
  </si>
  <si>
    <t>BARRIO SAN JOISE DE PETARE -SAN ANTERO</t>
  </si>
  <si>
    <t>VEREDA  COCORILLA SAN ANTERO</t>
  </si>
  <si>
    <t>Infraestructura Formato 11 - Habilitante -GRUPO 48</t>
  </si>
  <si>
    <t>VEREDA VILLA FATIMA-LA CRUZ Y VILLA ROSARIO  SAN BERNARDO DEL VIENTO</t>
  </si>
  <si>
    <t>Infraestructura Formato 11 - Habilitante -GRUPO 49</t>
  </si>
  <si>
    <t>CDI INSTITUCIONAL SIN ARRIENDO</t>
  </si>
  <si>
    <t>JOSE MANUEL ALTAMIRANDA SAN BERNARDO</t>
  </si>
  <si>
    <t>Talento Humano - Habilitante GRUPO 33</t>
  </si>
  <si>
    <t>DENIS LUZ PACHECO CORDERO</t>
  </si>
  <si>
    <t>INSTITUTO MIXTO JUAN JACOBO ROUSSEAU</t>
  </si>
  <si>
    <t>15/10/2013 -31/10/2014</t>
  </si>
  <si>
    <t>NARCIRLYS HERRERA PEREZ</t>
  </si>
  <si>
    <t>LICENCIATURA EN TEOLOGIA Y ADMINISTRACION ECLESIATICA</t>
  </si>
  <si>
    <t xml:space="preserve">SEMINARIO INTERNACIONAL </t>
  </si>
  <si>
    <t>COOTFRADEMACOC</t>
  </si>
  <si>
    <t>15/01/2013  -31/10/2014</t>
  </si>
  <si>
    <t>1 DE 120</t>
  </si>
  <si>
    <t>MARCELA PAOLA GUZMAN GONZALEZ</t>
  </si>
  <si>
    <t>COMISARIA DE FAMILIA MUNICIPIO DE BUENAVISTA</t>
  </si>
  <si>
    <t>02/02/2013  - 31/12/20013</t>
  </si>
  <si>
    <t>SE SOLICITA ANEXAR COPIA DE TARJETA PROFESIONAL</t>
  </si>
  <si>
    <t>ISABEL MARCELA BENITEZ ALMANZA</t>
  </si>
  <si>
    <t>01/11/2013                        31/10/2014</t>
  </si>
  <si>
    <t>Talento Humano - Habilitante GRUPO 34</t>
  </si>
  <si>
    <t>COORDINADOR - GRUPO  34</t>
  </si>
  <si>
    <t>1 DE 63</t>
  </si>
  <si>
    <t>SE SOLICITA QUE ACLARE TODA VEZ QUE LA PROPORCION DE NIÑOS NO REQUIERE ESTE PROFESIONAL</t>
  </si>
  <si>
    <t>1 DE 200</t>
  </si>
  <si>
    <t>01/01/2013  -               31/10/2013</t>
  </si>
  <si>
    <t>Talento Humano - Habilitante GRUPO 41</t>
  </si>
  <si>
    <t>COORDINADOR - GRUPO  41</t>
  </si>
  <si>
    <t>CARMEN SUSANA NEGRETE NARVAEZ</t>
  </si>
  <si>
    <t>15/10/2013  31/10/2013</t>
  </si>
  <si>
    <t>COORDINADOR - GRUPO 41</t>
  </si>
  <si>
    <t>1 DE 90</t>
  </si>
  <si>
    <t>HAROLD KARIN DORIA QUINTANA</t>
  </si>
  <si>
    <t>FUNDACION AVANZADA PARA EL DESARROLLO SOCIAL</t>
  </si>
  <si>
    <t>2/01/2012 28/02/2013</t>
  </si>
  <si>
    <t>PSICOSOCIAL GRUPO 41</t>
  </si>
  <si>
    <t>KAREM LORENA LICONA CAMPO</t>
  </si>
  <si>
    <t>UNIVERSIDAD DE SAN BUENAVENTURA CARTAGENA</t>
  </si>
  <si>
    <t xml:space="preserve"> 31/07/2014</t>
  </si>
  <si>
    <t>SORAYA ESTHER TANGARIFE</t>
  </si>
  <si>
    <t>7/1171997</t>
  </si>
  <si>
    <t>Talento Humano - Habilitante GRUPO 42</t>
  </si>
  <si>
    <t>COORDINADOR - GRUPO  42</t>
  </si>
  <si>
    <t>KELLY YOVANA NIEVES NIEVES</t>
  </si>
  <si>
    <t>COORDINADOR - GRUPO 42</t>
  </si>
  <si>
    <t>BEATRIZ ELENA PAEZ QUINTERO</t>
  </si>
  <si>
    <t>RITA ESTER LAGARES CAAMRGO</t>
  </si>
  <si>
    <t>LICNCIADA EN EDUCACION INFANTIL CON ENFASIS EN EDUCACION ARTISTICAS</t>
  </si>
  <si>
    <t>NORIS DORIA VELLOJIN</t>
  </si>
  <si>
    <t>ADMINSITRADORA DE EMPRESAS</t>
  </si>
  <si>
    <t>INSTITUTO INFANTIL BUENAVENTURA</t>
  </si>
  <si>
    <t>1/325</t>
  </si>
  <si>
    <t>FRAILER SMITH MENA HERRERA</t>
  </si>
  <si>
    <t>ADMINISTRADOR DE EMPRESA</t>
  </si>
  <si>
    <t>UNIVERSIDAD INNCA DE COLOMBIA</t>
  </si>
  <si>
    <t>FUNDACION PARA EL DESARROLLO Y SOSTENIMINETO ORANIZACIONAL AMBIENTAL Y SOCIAL</t>
  </si>
  <si>
    <t>PSICOSOCIAL GRUPO 42</t>
  </si>
  <si>
    <t>SANDRA PATRICIA BENITEZ MARTINEZ</t>
  </si>
  <si>
    <t>CORPORACION UNIVERSITARIA DEL CARIBE CECAR</t>
  </si>
  <si>
    <t>ASOCIACION DE PADRES DE FAMILIA H.I SAN LUIS</t>
  </si>
  <si>
    <t>DAYSI MARIA GUERRERO FIGUEROA</t>
  </si>
  <si>
    <t>VIVIANA MARGARITA FADUL ORDOSGOITIA</t>
  </si>
  <si>
    <t>DUVYS LUMAR ARTEAGA BENITEZ</t>
  </si>
  <si>
    <t>BEATRIZ ELENA ALVAREZ NIEVES</t>
  </si>
  <si>
    <t>NELBY JUDITH SEPULVEDA RHENALS</t>
  </si>
  <si>
    <t>BERLIDES LOPEZ DIZ</t>
  </si>
  <si>
    <t>ZULAYMA DIAZ GIL</t>
  </si>
  <si>
    <t>SUBSANAR EXPERIENCIA PROFESIONAL YA QUE LA  QUE APORTA COMO ESPECIFICA NO CUMPLE CON EL TIEMPO EXIGIDO EN LOS PLIEGOS DE LA CONVOCATORIA 02 2014 FOLIO 385. LAS PRESENTADAS EN LOS FOLIOS 391 AL 395 NO DESCRIBE LA FUNCIONES ESPECIFICAS PARA EL CARGO</t>
  </si>
  <si>
    <t>YULIANA HERNANDEZ  MERCADO</t>
  </si>
  <si>
    <t>1/175</t>
  </si>
  <si>
    <t>LILIANA MARCELA NEGRETE MANJARREZ</t>
  </si>
  <si>
    <t>Talento Humano - Habilitante GRUPO 43</t>
  </si>
  <si>
    <t>ELISETH  MARIA OROZCO CORREA</t>
  </si>
  <si>
    <t>LICENCIADA EN EDUCACCION INFANTIL CON ENFASIS EL TECNOLOGIA E INFORMATICA</t>
  </si>
  <si>
    <t>FUNDACION AL SERVICIO REGIONAL</t>
  </si>
  <si>
    <t>15/10/2013                    30/10/2014</t>
  </si>
  <si>
    <t>1/280</t>
  </si>
  <si>
    <t>HUGO ARMANDO PADILLA PIZARRO</t>
  </si>
  <si>
    <t>12/12/2008  -11/10/2009                 01/02/2010  -30/01/2011</t>
  </si>
  <si>
    <t>DIANA MARIA SOCARRAS BECINGER</t>
  </si>
  <si>
    <t>PSICOLOGO SOCIAL COMUNITRARIO</t>
  </si>
  <si>
    <t xml:space="preserve">FUNDACION  ACCION Y DESARROLLO PARA EL CRECIMIENTO HUMANO </t>
  </si>
  <si>
    <t>1/06/2013 31/12/2013</t>
  </si>
  <si>
    <t>NELYS MENDOZA FUENTES</t>
  </si>
  <si>
    <t>H.I. SANTA MARIA DE SINCELEJO</t>
  </si>
  <si>
    <t>15/01 2008 AL 30/11 2009</t>
  </si>
  <si>
    <t>NELLY DEL CARMEN CASTRO PEÑATE</t>
  </si>
  <si>
    <t>PSICOLOGA  SOCIAL COMUNITARIA</t>
  </si>
  <si>
    <t>5/02/2011 5/12/2011</t>
  </si>
  <si>
    <t>Talento Humano - Habilitante GRUPO 44</t>
  </si>
  <si>
    <t>WALDENIS MARIA SOTO ALVAREZ</t>
  </si>
  <si>
    <t>LICENCIADA EN EDUCACION INFANTIL, CO ENFASIS EN EDUCACION FISICA, RECREACION Y DEPORTES</t>
  </si>
  <si>
    <t>15/10/2013     31/10/2014</t>
  </si>
  <si>
    <t>KETTY BEATRIZ BALDOVINO HERAZO</t>
  </si>
  <si>
    <t>INSTITUTO JUAN JACOBO ROUSSEAU</t>
  </si>
  <si>
    <t>7/05/2013    -7/07/2013</t>
  </si>
  <si>
    <t>FISCALIA GENERAL DE LA NACION</t>
  </si>
  <si>
    <t xml:space="preserve">1/05/2010  -30/6/2011            </t>
  </si>
  <si>
    <t>Talento Humano - Habilitante GRUPO 45</t>
  </si>
  <si>
    <t>COORDINADOR - GRUPO  45</t>
  </si>
  <si>
    <t>1/247</t>
  </si>
  <si>
    <t>CLARA INES VARGAS RUIZ</t>
  </si>
  <si>
    <t>LICENCIADA EN EDUCACION BASICA CON ENFASIS EN TECNOLOGIA  E INFORMATICA</t>
  </si>
  <si>
    <t>15/10/2013  31/10/2014</t>
  </si>
  <si>
    <t>PSICOSOCIAL GRUPO 45</t>
  </si>
  <si>
    <t>YINA PAOLA SANTIS FIGUEROA</t>
  </si>
  <si>
    <t>Talento Humano - Habilitante GRUPO 46</t>
  </si>
  <si>
    <t>SUSANA DEL CARMEN HERNANDEZ HERNANDEZ</t>
  </si>
  <si>
    <t>LICENCIADA EN EDUCACION BASICA, CON ENFASIS EN HUMANIDADES, LENGUA CASTELLANA E INGLES</t>
  </si>
  <si>
    <t>CORPORACION UNIVERSITARIA DEL CARIBE-CECAR-</t>
  </si>
  <si>
    <t>1/371</t>
  </si>
  <si>
    <t>LUZ ENITH CANTERO ALVAREZ</t>
  </si>
  <si>
    <t>LICENCIADA EN EDUCACION INFANTIL, CON ENFASIS EN CIENCIAS NATURALES Y EDUCACION AMBIENTAL</t>
  </si>
  <si>
    <t>KATERIN MARIA ARRIETA MARTIBNEZ</t>
  </si>
  <si>
    <t>ASOCIACION DE PROFESIONALES EN PROGRAMAS DE PROMOCION Y PREVENCION, PARA LA EDUCACION, LA FAMILIA Y LA COMUNIDAD</t>
  </si>
  <si>
    <t>30/05/2013       31/12/2013</t>
  </si>
  <si>
    <t>VIVIANA JUDITH DIAZ GUEVARA</t>
  </si>
  <si>
    <t>15/01/2014                30/10/2014</t>
  </si>
  <si>
    <t>VIVIANA CASTAÑEDA CARRASCAL</t>
  </si>
  <si>
    <t>1/221</t>
  </si>
  <si>
    <t>HEIDY DEL VALLE RIOS MARTINEZ</t>
  </si>
  <si>
    <t>15/01/2014           31/10/2014</t>
  </si>
  <si>
    <t>Talento Humano - Habilitante GRUPO 47</t>
  </si>
  <si>
    <t>1/272</t>
  </si>
  <si>
    <t>MILBA ROSA CORREA CARDONA</t>
  </si>
  <si>
    <t>LICENCIADA EN CIENCIAS DE LA EDUCACION ESPECIALIZADA EN CIENCIAS SOCIALES Y ECONOMICAS</t>
  </si>
  <si>
    <t>FUNDACION AL SERVICIO REGIONAL -FUNDASER-</t>
  </si>
  <si>
    <t>15/10/2013                 31/10/2014</t>
  </si>
  <si>
    <t>ALEXANDRA PATRICIA ALVAREZ PASTRANA</t>
  </si>
  <si>
    <t>ENITH LUCIA VERGARA GARCES</t>
  </si>
  <si>
    <t>MIRIAM DEL CARMEN CASTILLO MENDOZA</t>
  </si>
  <si>
    <t>LICENCIADA EN TRABAJO SOCIAL</t>
  </si>
  <si>
    <t>UNIVERSIDAD DE CARTAGENA</t>
  </si>
  <si>
    <t>21711/1980</t>
  </si>
  <si>
    <t>1/01/2009  - 30/11/2011</t>
  </si>
  <si>
    <t>LEIDY LORENA ALVAREZ SARMIENTO</t>
  </si>
  <si>
    <t xml:space="preserve"> UNIVERSIDAD DE PAMPLONA</t>
  </si>
  <si>
    <t>04/08/2013            31/10/2014</t>
  </si>
  <si>
    <t>ANA LUCIA NOVOA RIVAS</t>
  </si>
  <si>
    <t>19/02/2014             31/10/2014</t>
  </si>
  <si>
    <t>YANINIS PATRICIA HERNANDEZ RODRIGUEZ</t>
  </si>
  <si>
    <t>20/06/20013      31/12/2013</t>
  </si>
  <si>
    <t>Talento Humano - Habilitante GRUPO 48</t>
  </si>
  <si>
    <t>LASCADIO MANUEL MADERA FAJARDO</t>
  </si>
  <si>
    <t>LICENCIADO EN TEOLOGIA</t>
  </si>
  <si>
    <t>SEMINARIO MISIONERO DEL ESPIRITU SANTO-DIOCESIS DE SONSON RIONEGRO</t>
  </si>
  <si>
    <t>ANA TERESA BALLESTEROS CARDENAS</t>
  </si>
  <si>
    <t>Talento Humano - Habilitante GRUPO 49</t>
  </si>
  <si>
    <t>COORDINADOR - GRUPO  49</t>
  </si>
  <si>
    <t>1/107</t>
  </si>
  <si>
    <t>MARTHA DEL CARMEN ARRIETA MOYA</t>
  </si>
  <si>
    <t>LICENCIADA EN EDUCACION INFANTIL CON ENFASIS EN CIENCIAS SOCIALES</t>
  </si>
  <si>
    <t>15/10/2013  21/10/2014</t>
  </si>
  <si>
    <t>PSICOSOCIAL GRUPO 49</t>
  </si>
  <si>
    <t>MIRIAN LEONOR TRILLOS MOLINA</t>
  </si>
  <si>
    <t>PONTIFICIA UNIVERSIDAD JAVERIANA</t>
  </si>
  <si>
    <t>09/05/2003   12/12/2014</t>
  </si>
  <si>
    <t>Propuesta Técnica - Habilitante GRUPO 33</t>
  </si>
  <si>
    <t>Propuesta Técnica - Habilitante GRUPO 34</t>
  </si>
  <si>
    <t>Propuesta Técnica - Habilitante GRUPO 41</t>
  </si>
  <si>
    <t>Propuesta Técnica - Habilitante GRUPO 42</t>
  </si>
  <si>
    <t>Propuesta Técnica - Habilitante GRUPO 43</t>
  </si>
  <si>
    <t>Propuesta Técnica - Habilitante GRUPO 44</t>
  </si>
  <si>
    <t>Propuesta Técnica - Habilitante GRUPO 45</t>
  </si>
  <si>
    <t>Propuesta Técnica - Habilitante GRUPO 46</t>
  </si>
  <si>
    <t>Propuesta Técnica - Habilitante GRUPO 47</t>
  </si>
  <si>
    <t>Propuesta Técnica - Habilitante GRUPO 48</t>
  </si>
  <si>
    <t>Propuesta Técnica - Habilitante GRUPO 49</t>
  </si>
  <si>
    <t>1. Experiencia Específica - Adicional -GRUPO 33</t>
  </si>
  <si>
    <t>-</t>
  </si>
  <si>
    <t>CENTRO DOCENTE JUAN PABLO II</t>
  </si>
  <si>
    <t>18,10</t>
  </si>
  <si>
    <t>1. Experiencia Específica - Adicional - GRUPO 34</t>
  </si>
  <si>
    <t>NO PRESENTA EXPERIENCIA ADICIONAL-FOLIO 190-191</t>
  </si>
  <si>
    <t>0</t>
  </si>
  <si>
    <t>1. Experiencia Específica - Adicional - GRUPO 41</t>
  </si>
  <si>
    <t>NO PRESENTA EXPERIENCIA ADICIONAL-FOLIO 195</t>
  </si>
  <si>
    <t>1. Experiencia Específica - Adicional - GRUPO 42</t>
  </si>
  <si>
    <t xml:space="preserve">INSTITTUTO MIXTO  JUAN JACOBO ROSSEAU </t>
  </si>
  <si>
    <t>Esta experiencia no es tenida en cuenta, debido a que hay traslapo con la experiencia acreditada en los folios  79  al 82</t>
  </si>
  <si>
    <t>Esta experiencia no es tenida en cuenta, debido a que hay traslapo con la experiencia acreditada en los folios  83 al 86</t>
  </si>
  <si>
    <t>268/2010/</t>
  </si>
  <si>
    <t>18,20</t>
  </si>
  <si>
    <t>1. Experiencia Específica - Adicional - GRUPO 43</t>
  </si>
  <si>
    <t xml:space="preserve">MEN    ICETEX  </t>
  </si>
  <si>
    <t>18</t>
  </si>
  <si>
    <t>1. Experiencia Específica - Adicional - GRUPO 44</t>
  </si>
  <si>
    <t>NO PRESENTA EXPERIENCIA ADICIONAL-FOLIO 149</t>
  </si>
  <si>
    <t>1. Experiencia Específica - Adicional -GRUPO 45</t>
  </si>
  <si>
    <t>NO PRESENTA EXPERIENCIA ADICIONAL-FOLIO 142</t>
  </si>
  <si>
    <t>1. Experiencia Específica - Adicional - GRUPO 46</t>
  </si>
  <si>
    <t>GOBERNACION DE CORODBA</t>
  </si>
  <si>
    <t>269/2010</t>
  </si>
  <si>
    <t>29/01/010</t>
  </si>
  <si>
    <t>19</t>
  </si>
  <si>
    <t>1. Experiencia Específica - Adicional- GRUPO 47</t>
  </si>
  <si>
    <t>MEN</t>
  </si>
  <si>
    <t>18,70</t>
  </si>
  <si>
    <t>1. Experiencia Específica - Adicional - GRUPO 48</t>
  </si>
  <si>
    <t>NO PRESENTA EXPERIENCIA ADICIONAL - FOLIO 143-144</t>
  </si>
  <si>
    <t>1. Experiencia Específica - Adicional - GRUPO 49</t>
  </si>
  <si>
    <t>NO PRESENTA EXPERIENCIA ADICIONAL FOLIO 170-171</t>
  </si>
  <si>
    <t>Equipo talento humano adicional- GRUPO 33</t>
  </si>
  <si>
    <t xml:space="preserve">COORDINADORCOORDINADOR GENERAL DEL PROYECTO POR CADA MIL CUPOS OFERTADOS O FRACIÓN INFERIOR </t>
  </si>
  <si>
    <t>1/733</t>
  </si>
  <si>
    <t>MERY LUZ MARTINEZ ESTRADA</t>
  </si>
  <si>
    <t>ICBF CENTRO ZONAL SAHAGUN</t>
  </si>
  <si>
    <t>SE SOLICITA ACLARAR  POR CUANTO LA CERTIFICACIONJ NO PERMITE IDENTIFICAR FECHAS DE INICIO-FINALIZACION Y FUNICONES. FOLIO 345</t>
  </si>
  <si>
    <t>08/02/2009       30/08/2009</t>
  </si>
  <si>
    <t>CENTRO EDUCATIVO JUAN PABLO SEGUNDO</t>
  </si>
  <si>
    <t>YUDY MARIA MADERA SALCEDO</t>
  </si>
  <si>
    <t>LICENCIADA EN EDUCACION INFANTIL CON ENFASIS EN EDUCACION ARTISTICA</t>
  </si>
  <si>
    <t xml:space="preserve">10/02/2010               15/12/2010                08/08/2011                   16/12/2011      </t>
  </si>
  <si>
    <t>LINA MARCELA BETTIN ALVAREZ</t>
  </si>
  <si>
    <t>INSTITUCION EDUCATIVA LAS MERCEDES DE CHINU</t>
  </si>
  <si>
    <t>02/05/1997           02/08/1997</t>
  </si>
  <si>
    <t>Equipo talento humano adicional- GRUPO 34</t>
  </si>
  <si>
    <t>1/263</t>
  </si>
  <si>
    <t>DIANA  LUZ MERCADO SOLANO</t>
  </si>
  <si>
    <t>LICENCIADO EN EDUCACION PRE ESCOLAR  Y PROMOCION DE LA FAMILIA</t>
  </si>
  <si>
    <t>23/072004</t>
  </si>
  <si>
    <t>8/08/2010 16/12/2010</t>
  </si>
  <si>
    <t>8/08/2011 16/12/2011</t>
  </si>
  <si>
    <t>INSTITTUO MIXTO JUAN JACOBO ROSSEAU</t>
  </si>
  <si>
    <t>15/10/2013 31/10/2014</t>
  </si>
  <si>
    <t>VENY MARY LOPEZ SIMANCAS</t>
  </si>
  <si>
    <t>LICENCIADA EN EDUCACION INFANTIL CON ENFASIS EN MATEMATICAS</t>
  </si>
  <si>
    <t>SE SOLICITA ACLARAR LA FECHA DE INICIO Y FINALIZACION DE LA CERTIFICACION DE FOLIO 252, POR CUANTO LA EXPERIENCIA NO LE ALCANZA PARA EL PERFIL SOLICITADO</t>
  </si>
  <si>
    <t>INSTITUCION EDUCATIVA JOSE MARIA CARBONELL</t>
  </si>
  <si>
    <t>Equipo talento humano adicional- GRUPO 41</t>
  </si>
  <si>
    <t>COORDINADORCOORDINADOR GENERAL DEL PROYECTO POR CADA MIL CUPOS OFERTADOS O FRACIÓN INFERIOR -GRUPO 42</t>
  </si>
  <si>
    <t>LICETH PIEDAD ROMAN BERRIO</t>
  </si>
  <si>
    <t>ALCALDIA DE CHINU</t>
  </si>
  <si>
    <t>13/01/2007                         26/01/2009</t>
  </si>
  <si>
    <t>SE ACREDITA SIN TENER EN CUENTA LA EXPERIENCIA APORTADA EN LOS FOLIOS 235-236-237-239-240-241-242</t>
  </si>
  <si>
    <t>PROFESIONAL DE APOYO PEDAGÓGICO  POR CADA MIL CUPOS OFERTADOS O FRACIÓN INFERIOR -GRUPO 42</t>
  </si>
  <si>
    <t>SANDRA ELENA DIAZ GONZALEZ</t>
  </si>
  <si>
    <t>1/02/2011                  30/11/2013</t>
  </si>
  <si>
    <t>FINANCIERO  POR CADA CINCO MIL CUPOS OFERTADOS O FRACIÓN INFERIOR  - GRUPO 42</t>
  </si>
  <si>
    <t>1/1525</t>
  </si>
  <si>
    <t>CORPORACION UNIVERSITARIA DEL CARIBE -CECAR-</t>
  </si>
  <si>
    <t>Equipo talento humano adicional- GRUPO 42</t>
  </si>
  <si>
    <t>CYNTHIA GISELA BETTIN BLANCO</t>
  </si>
  <si>
    <t>UNIVERSIDAD PONTIFICIA BOLIVARIAN</t>
  </si>
  <si>
    <t>INSTITTUO JUAN JACOBO ROSSEAU</t>
  </si>
  <si>
    <t>02/02/2006 30/06/2007</t>
  </si>
  <si>
    <t>1/07/2009 15/12/2009</t>
  </si>
  <si>
    <t>3/05/2010 30/08/2010</t>
  </si>
  <si>
    <t>GINMASIO MI ALEGRE INFANCIA</t>
  </si>
  <si>
    <t>10/01/2012 1/10/2012</t>
  </si>
  <si>
    <t>1/525</t>
  </si>
  <si>
    <t>ARNOLD FRANCISCO GOMEZ CALDERA</t>
  </si>
  <si>
    <t xml:space="preserve">ADMINISTRADOR </t>
  </si>
  <si>
    <t>ASOCIACION INSTITTUO MIXTO JUAN JACCOBO ROSSEAU</t>
  </si>
  <si>
    <t>01/09/2009  31/10/2014</t>
  </si>
  <si>
    <t>CESAR ALEXIS HOYOS RAMIREZ</t>
  </si>
  <si>
    <t>LICENCIADO EN EDUCACION FISICA RECREACION Y DEPORTES</t>
  </si>
  <si>
    <t>1/02/2011 30/11/2011</t>
  </si>
  <si>
    <t>1/02/2012                30/11/2012</t>
  </si>
  <si>
    <t>1/02/2013         30/11/2013</t>
  </si>
  <si>
    <t>ELA SURLEY ANGULO LOZANO</t>
  </si>
  <si>
    <t>LICENCIADA EN EDUCACION INFANTIL CON ENFASIS EN MATEMATICA</t>
  </si>
  <si>
    <t>1/10/2012  31/10/2014</t>
  </si>
  <si>
    <t>Equipo talento humano adicional- GRUPO 43</t>
  </si>
  <si>
    <t>1/410</t>
  </si>
  <si>
    <t>YULLIS PAULINA PACHECO VILLADIEGO</t>
  </si>
  <si>
    <t>ABOGADO</t>
  </si>
  <si>
    <t>ASOCIACION INSTITTUO MIXTO  JUAN JACOBO ROSSEAU</t>
  </si>
  <si>
    <t>1/09/209      31/10/2014</t>
  </si>
  <si>
    <t>PROFESIONAL DE APOYO PEDAGOGICO POR CADA 1000 CUPOS OFERTADOS</t>
  </si>
  <si>
    <t>YULIETH DEL CARMEN ALVAREZ PACHECO</t>
  </si>
  <si>
    <t>LICENCIADA EN EDUCACION BASICA CON ENFASIS EN TECNOLOGIA E INFROMATICA</t>
  </si>
  <si>
    <t>LINA MARCELABETTIN ALVAREZ</t>
  </si>
  <si>
    <t>11708/2008</t>
  </si>
  <si>
    <t>Equipo talento humano adicional- GRUPO 44</t>
  </si>
  <si>
    <t>MARCELA BETTIN PORTACIO</t>
  </si>
  <si>
    <t>ABOGADA</t>
  </si>
  <si>
    <t>16/04/2012   31/12/2012</t>
  </si>
  <si>
    <t>INSTITUTO  MIXTO JUAN JACOBO ROSSEAU</t>
  </si>
  <si>
    <t>1/06/2009   15/12/2011</t>
  </si>
  <si>
    <t>NURIS ESTELA MENDOZA GONZALEZ</t>
  </si>
  <si>
    <t>LICENCIADA EN EDUCACION INFANTIL CON ENFASI EN CIENCIAS SOCIALES</t>
  </si>
  <si>
    <t>9/05/2012 30/09/2012        03/08/2009    15/12/2010</t>
  </si>
  <si>
    <t>CENTRO EDUCATIVO JUAN PABLO</t>
  </si>
  <si>
    <t>2/02/1998  30/11/1998</t>
  </si>
  <si>
    <t xml:space="preserve">FINANCIERO  POR CADA CINCO MIL CUPOS OFERTADOS O FRACIÓN INFERIOR  </t>
  </si>
  <si>
    <t>Equipo talento humano adicional- GRUPO 45</t>
  </si>
  <si>
    <t>MARTHA JUDITH ALVAREZ JARAMILLO</t>
  </si>
  <si>
    <t>LICENCIADA EN PEDAGOGIA REEDUCATIVA</t>
  </si>
  <si>
    <t>JARDIN INFANTIL CAPERUCITA ROJA</t>
  </si>
  <si>
    <t xml:space="preserve">01/02/1994  30/11/2007   </t>
  </si>
  <si>
    <t xml:space="preserve">PROFESIONAL DE APOYO PEDAGÓGICO  POR CADA MIL CUPOS OFERTADOS O FRACIÓN INFERIOR </t>
  </si>
  <si>
    <t>LIDYA DEL CARMEN SOLANO MORENO</t>
  </si>
  <si>
    <t>LICENCIADA EN EDUCACION INFANTIL CON ENFASIS EN ARTISTICA</t>
  </si>
  <si>
    <t xml:space="preserve">10/01/2011                  10/12/2011                    09/01/2012                 10/12/2012            15/10/2013                         31/10/2014           </t>
  </si>
  <si>
    <t>Equipo talento humano adicional- GRUPO 46</t>
  </si>
  <si>
    <t>CYNTHIA BETTIN BLANCO</t>
  </si>
  <si>
    <t>UNIVERSIDAD PONTIFICIA BOLIVARINA</t>
  </si>
  <si>
    <t>24/09/2010                         24/12/2010</t>
  </si>
  <si>
    <t>10/01/2012                       01/10/2012</t>
  </si>
  <si>
    <t>ARNOLD FRANCISCO  GOMEZ CALDERA</t>
  </si>
  <si>
    <t xml:space="preserve">ADMINISTRADOR FINANCIERO </t>
  </si>
  <si>
    <t>ASOCIACIACION INSTITUTO MIXTO JUAN JACOBO ROSSEAU</t>
  </si>
  <si>
    <t>01/09/2009 -31/09/2014</t>
  </si>
  <si>
    <t>LICENCIADO EN EDUCACION FISICA, RECREACION Y DEPORTES</t>
  </si>
  <si>
    <t>ASOCIACIACION INSTITTUTO MIXTO JUAN JACOBO ROSSEAU</t>
  </si>
  <si>
    <t>01/02/2011 - 30/11/2011              01/02/2012 - 30/11/2012             01/02/2012 - 30/11/2013</t>
  </si>
  <si>
    <t>15/10/2013 - 31/10/2014</t>
  </si>
  <si>
    <t xml:space="preserve">10/01/2012  -  10/02/2012              23/04/2012 -          29/06/2012            03/07/2012  -             15/12/2012 18/03/3013                28/06/2013                             </t>
  </si>
  <si>
    <t>CENTRO DOCENTE JUAN PABLO SEGUNDO</t>
  </si>
  <si>
    <t>01/02/1997  -    30/11/1997                  01/02/1998  -    30/11/1998</t>
  </si>
  <si>
    <t>Equipo talento humano adicional- GRUPO 47</t>
  </si>
  <si>
    <t>LICENCIADA EN PSICOPEDAGOGIA</t>
  </si>
  <si>
    <t>ESTA HOJA D EVIDA NO ES TENIDA EN CUENTA POR CUANTO ESTA FUE PRESENTADA POR EL OFERENTE ASOCIACION DE BACHILLERES DE LA COMUNIDAD PARROQUIAL SAN NICOLAS DE TOLENTINO -GRUPO 51</t>
  </si>
  <si>
    <t>VISA MARIA AGUILAR MARTELO</t>
  </si>
  <si>
    <t>LICENCIADA EN EDUCACION CON ENFASIS EN TECONOLOGIA E INFORMATICA</t>
  </si>
  <si>
    <t xml:space="preserve">10/01/2012-10/02/2012               23/04/2012/-15/12/2012           </t>
  </si>
  <si>
    <t>15/10/2013 - 31/04/2014</t>
  </si>
  <si>
    <t>INSTITUCION EDUCATIVA FILADELFIA</t>
  </si>
  <si>
    <t xml:space="preserve">01/08/2007-30/11/2007 01/02/2008  30/11/2008              </t>
  </si>
  <si>
    <t>ESTA HOJA DE VIDA NO ES TENIDA EN CUENTA PARA ESTE GRUPO POR CUANTO NO CUMPLE LA PROPORCION SOLICITADA PARA  EL NUMERO DE CUPOS</t>
  </si>
  <si>
    <t>Equipo talento humano adicional- GRUPO 48</t>
  </si>
  <si>
    <t>OLGA LUCIA VAZQUEZ BELLO</t>
  </si>
  <si>
    <t>LICENCIADA EN EDUCACION INFANTIL CON ENFASIS EN EDUCACION FISICA, RECREACION Y DEPORTE</t>
  </si>
  <si>
    <t>10/01/2012                                        15/12/2012                    18/03/2013                     28/06/2013</t>
  </si>
  <si>
    <t>CESIA CECILIA SARMIENTO RIVAS</t>
  </si>
  <si>
    <t>FUNDACION SAMMA</t>
  </si>
  <si>
    <t>01/02/2009            30/11/2012</t>
  </si>
  <si>
    <t>Equipo talento humano adicional- GRUPO 49</t>
  </si>
  <si>
    <t>YARLIT ERCILIA TIRADO BLANCO</t>
  </si>
  <si>
    <t>LICENCIADA EN EDUCACION PRESCOLAR</t>
  </si>
  <si>
    <t>UNIVERSIDAD SAN BUENAVENTURA</t>
  </si>
  <si>
    <t xml:space="preserve">10/02/2010  - 15/02/2010              08/08/2011 -          16/12/2011                                                   </t>
  </si>
  <si>
    <t>ASOCIACION INSTITUTO MIXTO JUAN JACOBO ROUSSEAU</t>
  </si>
  <si>
    <t>15/10/2013           31/10/2014</t>
  </si>
  <si>
    <t>CARMEN LUCIA CASTILLO ALVAREZ</t>
  </si>
  <si>
    <t>COMISARIA DE FAMILIA DE CHINU</t>
  </si>
  <si>
    <t>04/01/2008               04/03/2008               29/01/2010                30/11/2010</t>
  </si>
  <si>
    <t>INSTITUCION EDUCATIVA NUESTRA SEÑORA DEL CARMEN</t>
  </si>
  <si>
    <t>28/01/2011             6/12/2011</t>
  </si>
  <si>
    <t>FUNDACION AL SERVICIO REGIONAL FUNDASER</t>
  </si>
  <si>
    <t>RESULTADOS EVALUACION COMPONENTE TECNICO GRUPO 38</t>
  </si>
  <si>
    <t>FUNDASER</t>
  </si>
  <si>
    <t>ICBF CZ LORICA</t>
  </si>
  <si>
    <t>23/2013/254</t>
  </si>
  <si>
    <t>69 AL 72</t>
  </si>
  <si>
    <t>CONSORCIO TU FUTURO ES AHORA</t>
  </si>
  <si>
    <t>ICBF REGIONAL CORDOBA</t>
  </si>
  <si>
    <t>23/2013/262</t>
  </si>
  <si>
    <t>73 - 77</t>
  </si>
  <si>
    <t>INSTITUCION EDUCATIVA SAN FRANCISCO DE ASIS</t>
  </si>
  <si>
    <t>ES UN CONVENIO INSTERINSITUCIONAL Y NO PRESENTA RECURSOS EJECUTADOS</t>
  </si>
  <si>
    <t>002/2012</t>
  </si>
  <si>
    <t>001/2011</t>
  </si>
  <si>
    <t>78 - 81</t>
  </si>
  <si>
    <t>82 - 85</t>
  </si>
  <si>
    <t>1/164</t>
  </si>
  <si>
    <t>1/384</t>
  </si>
  <si>
    <t>INDIRA MARCELA PACHECHO DIAZ</t>
  </si>
  <si>
    <t>MARIA ANDREA ALVAREZ VELEZ</t>
  </si>
  <si>
    <t>LICETH CRISTINA VERGARA LOPEZ</t>
  </si>
  <si>
    <t>YESSICA MARCELA POLO CONTRERAS</t>
  </si>
  <si>
    <t>MARTHA CECILIA ALVAREZ MARTINEZ</t>
  </si>
  <si>
    <t>BLANCA CECILIA VILORIA OBANDO</t>
  </si>
  <si>
    <t>RUBY YOHANA DIAZ VASQUEZ</t>
  </si>
  <si>
    <t>LEDYS VERGARA HUMANEZ</t>
  </si>
  <si>
    <t>1/234</t>
  </si>
  <si>
    <t>ASOCIACION INSTITUTO MIXTO JUAN JACOBO ROSSEAU</t>
  </si>
  <si>
    <t>FOLIOS 99 - 123</t>
  </si>
  <si>
    <t>21/10/2013 AL 21/11/2014
15/10/2013 AL 06/04/2014</t>
  </si>
  <si>
    <t>UNIVERSIDAD DEL NORTE</t>
  </si>
  <si>
    <t>SE SOLICITA SUBSANAR, ALLEGANDO LA TARJETA PROFESIONAL DE LA HOJA DE VIDA DE LA PSICOSOCIAL
FOLIOS 124 AL 142</t>
  </si>
  <si>
    <t>LICENCIADA EN INFORMATICA Y MEDIOS AUDIOVISUALES</t>
  </si>
  <si>
    <t xml:space="preserve">21/10/2013 AL 21/11/2014
</t>
  </si>
  <si>
    <t>FOLIOS 143 AL 171</t>
  </si>
  <si>
    <t>BIOLOGA CON ENFASIS EN BIOTECNOLOGIA</t>
  </si>
  <si>
    <t>SE SOLICITA SUBSANAR TODA VEZ QUE EL PERFIL PRESENTADO NO SE ACOGE A LO SOLICITADO EN LOS PLIEGOS. 
FOLIOS 172 AL 202</t>
  </si>
  <si>
    <t>UNIVERSIDAD METROPOLITANA</t>
  </si>
  <si>
    <t>ALCALDIA MUNICIPAL DE CHINU</t>
  </si>
  <si>
    <t>01/09/2000 AL 29/01/2010</t>
  </si>
  <si>
    <t>SE SOLICITA SUBSANAR ALLEGANDO EL ACTA DE GRADO DE LA UNIVERSIDAD Y LA TARJETA PROFESIONAL 
FOLIOS 203 AL 229</t>
  </si>
  <si>
    <t>PROFESIONAL EN PLANEACION Y DESARROLLO SOCIAL</t>
  </si>
  <si>
    <t>SE SOLICITA SUBSANAR TODA VEZ QUE EL PERFIL PRESENTADO NO SE ACOGE A LO SOLICITADO EN LOS PLIEGOS. 
FOLIOS 230 AL 248</t>
  </si>
  <si>
    <t>INSTITUCION UNIVERSITARIA COLEGIO MAYOR DE ANTIOQUIA</t>
  </si>
  <si>
    <t>SE SOLICITA SUBSANAR Y ALLEGAR COPIA DEL DIPLOMA O ACTA DE GRADO DE LA PROFESIONA.
FOLIOS 249 AL 285</t>
  </si>
  <si>
    <t>COMPARTA</t>
  </si>
  <si>
    <t>01/01/2009 AL 31/12/2009</t>
  </si>
  <si>
    <t>UNIVERSIDAD DEL SINU ELIAS BECHARA ZAINUM</t>
  </si>
  <si>
    <t>21/10/20123 AL 21/11/2014</t>
  </si>
  <si>
    <t>FOLIOS 289 AL 308</t>
  </si>
  <si>
    <t>04</t>
  </si>
  <si>
    <t>314 - 318</t>
  </si>
  <si>
    <t>CENTRO EDUCATIVO GABRIEL GARCIA MARQUEZ</t>
  </si>
  <si>
    <t>03</t>
  </si>
  <si>
    <t>319 -323</t>
  </si>
  <si>
    <t>CENTRO EDUCATIVO MARIA MONTESSORI</t>
  </si>
  <si>
    <t>02</t>
  </si>
  <si>
    <t>324 -328</t>
  </si>
  <si>
    <t>1/848</t>
  </si>
  <si>
    <t>KARINA LIZETH PADILLA BARCENAS</t>
  </si>
  <si>
    <t>DENIS DEL CARMEN PINTO ALVAREZ</t>
  </si>
  <si>
    <t>SIRLEY PACHECHO SALCEDO</t>
  </si>
  <si>
    <t>FOLIOS 331 AL 350</t>
  </si>
  <si>
    <t>GIMNASIO MI ALEGRE INFANCIA
ASOCIACION INSTITUTO JUAN JACOBO ROUSSEAU</t>
  </si>
  <si>
    <t>10/02/2012 AL 15/12/2012 Y 08/08/2011 AL 16/12/2011
15/10/2013 AL 21/11/2014</t>
  </si>
  <si>
    <t>FOLIOS 351 AL 381
NO SE TIENE ENCUENTA EL FOLIO 368 POR QUE SE TRASLAPA CON EL 367.</t>
  </si>
  <si>
    <t>11 MESES DE 2012
13 MESES ENTRE 2013 Y 2014</t>
  </si>
  <si>
    <t>FOLIOS 382 AL 407</t>
  </si>
  <si>
    <t>DIAGONAL 17 No 10 b - 158 barrio la Piragua</t>
  </si>
  <si>
    <t>CRA 4 No 5 - 63 barrio Santo Domingu Chinu</t>
  </si>
  <si>
    <t>CALLE 10 No 16-06 Barrio 31 OCTUBRE CHINU</t>
  </si>
  <si>
    <t>CALLE 10 No 16-46 Barrio 31 OCTUBRE CHINU</t>
  </si>
  <si>
    <t>CALLE 19 No 5-50 chinu</t>
  </si>
  <si>
    <t>calle 29 No 8-25cCHINU</t>
  </si>
  <si>
    <t>INSTITUCION CHORRILLO CHINU</t>
  </si>
  <si>
    <t>INSTITUCION EDUCATIVA LOS ALGAROBOS CHINU</t>
  </si>
  <si>
    <t>IGLESIA EVANGELICA NUEVO ORIENTE CHINU</t>
  </si>
  <si>
    <t>IGLESIA EVANGELICA CACAOTAL</t>
  </si>
  <si>
    <t>CLL 10B n 13-47 BARRIO 31 DE OCTUBRE  CHINU</t>
  </si>
  <si>
    <t>INSTITUCION EDU SANTA ROSA CHINU</t>
  </si>
  <si>
    <t>FOLIOS 412 AL 426</t>
  </si>
  <si>
    <t>RESULTADOS EVALUACION COMPONENTE TECNICO</t>
  </si>
  <si>
    <t>FUNDACION PARA EL DESARROLLO REGIONAL FUNDASER</t>
  </si>
  <si>
    <t>03-2013</t>
  </si>
  <si>
    <t>71-74</t>
  </si>
  <si>
    <t>EL CONTRATO APORTADO ES UN CONVENIO INTERINSTITUCIONAL Y NO REALIZA EJECUCION PRESUPUESTAL</t>
  </si>
  <si>
    <t>75-84</t>
  </si>
  <si>
    <t>03-2011</t>
  </si>
  <si>
    <t>02-2010</t>
  </si>
  <si>
    <t>315</t>
  </si>
  <si>
    <t>1/124</t>
  </si>
  <si>
    <t>COORDINADOR MODALIDA FAMILIAR</t>
  </si>
  <si>
    <t>ANA JOAQUINA GODIN MARTINEZ</t>
  </si>
  <si>
    <t>VIVIANA DEL CARMEN MONTIEL MENDOZA</t>
  </si>
  <si>
    <t>EDITH PAOLA MARSIGLIA AVILEZ</t>
  </si>
  <si>
    <t>ZAMIRA MARGARITA BETIN PORTACIO</t>
  </si>
  <si>
    <t>LA UNIVERSIDAD DE CORDOBA</t>
  </si>
  <si>
    <t>85-89</t>
  </si>
  <si>
    <t>21/10/2013 AL 21/11/2014</t>
  </si>
  <si>
    <t>FOLIOS 99 - 125</t>
  </si>
  <si>
    <t>UNIVERSIDAD ABIERTA Y A DISTANCIA UNAD</t>
  </si>
  <si>
    <t>SE SOLICITA SUBSANAR, TODA VEZ QUE NO SE ALLEGA LA TARJETA PROFESIONAL DE LA PROFESIONAL QUE SE PRESENTA
FOLIOS 127 - 158</t>
  </si>
  <si>
    <t>LICENCIADA EN EDUCACION INFANTIL CON ENFASIS EN TECNOLOGIA</t>
  </si>
  <si>
    <t>INSTITUTO JUAN JACOBO ROSSEAU</t>
  </si>
  <si>
    <t>01/01/2012 AL 30/11/2012  Y 01/01/2013 AL 30/11/2013</t>
  </si>
  <si>
    <t>FOLIOS 159 - 176</t>
  </si>
  <si>
    <t>10/05/2014 AL 21/11/2014</t>
  </si>
  <si>
    <t>FOLIOS 177 AL 192</t>
  </si>
  <si>
    <t>FUNDACION REGIONAL UNIDOS POR UN TERRITORIO CON OPORTUNIDAD,PROGRESO SOCIAL Y PAZ (FRUTOZ)</t>
  </si>
  <si>
    <t>29-AYAPEL   / 36 SAHAGUN  / 52 SAN ANDRES</t>
  </si>
  <si>
    <t>29 - AYAPEL</t>
  </si>
  <si>
    <t>36 - SAHAGUN</t>
  </si>
  <si>
    <t>52 - SAN ANDRES DE SOTAVENTO</t>
  </si>
  <si>
    <t>RESULTADOS EVALUACION COMPONENTE TECNICO GRUPO 29 AYAPEL</t>
  </si>
  <si>
    <t>RESULTADOS EVALUACION COMPONENTE TECNICO GRUPO 36 SAHAGUN</t>
  </si>
  <si>
    <t>RESULTADOS EVALUACION COMPONENTE TECNICO GRUPO 52 SAN ADRES</t>
  </si>
  <si>
    <t>RESULTADOS FACTORES DE PONDERACION GRUPO 29 AYAPEL</t>
  </si>
  <si>
    <t>RESULTADOS FACTORES DE PONDERACION GRUPO 36 SAHAGUN</t>
  </si>
  <si>
    <t>RESULTADOS FACTORES DE PONDERACION GRUPO 52 SAN ANDRES</t>
  </si>
  <si>
    <t>Experiencia habilitante GRUPO 29 AYAPEL</t>
  </si>
  <si>
    <t>FUNDACION ESPECIALIZADA PARA EL DESARROLLO SOCIAL COMUNITARIO (FEDESCO)</t>
  </si>
  <si>
    <t>23/2011/032</t>
  </si>
  <si>
    <t xml:space="preserve">11,4 MESES </t>
  </si>
  <si>
    <t>$740757512</t>
  </si>
  <si>
    <t>63 AL 64</t>
  </si>
  <si>
    <t>EN EL FOLIO 6 SE CERTIFICA POR LA CAMARA DE COMERCIO DE MONTERIA LA REFORMA DE LOS ESTATUTOS DE LA FUNDACION ESPECIALIZADA PARA EL DESARROLLO SOCIAL Y COMUNITARIO DE CORDOBA (FEDESCO) EN LA CUAL SE CAMBIO LA RAZON SOCIAL POR FUNDACION REGIONAL UNIDOS POR UN TERRITORIO CON OPORTUNIDAD PROGRESO SOCIAL Y PAZ (FRUTOZ)</t>
  </si>
  <si>
    <t>23/2011/092</t>
  </si>
  <si>
    <t>$96461021</t>
  </si>
  <si>
    <t xml:space="preserve">65 AL 75 </t>
  </si>
  <si>
    <t>Experiencia habilitante GRUPO 36 SAHAGUN</t>
  </si>
  <si>
    <t>23/2011/200</t>
  </si>
  <si>
    <t>$30919686</t>
  </si>
  <si>
    <t>76 AL 77</t>
  </si>
  <si>
    <t>Experiencia habilitante GRUPO 52 SAN ANDRES</t>
  </si>
  <si>
    <t>23/2011/208</t>
  </si>
  <si>
    <t>$106194252</t>
  </si>
  <si>
    <t>78 AL 79</t>
  </si>
  <si>
    <t>$3941153876</t>
  </si>
  <si>
    <t>80 AL 81</t>
  </si>
  <si>
    <t>CONSORCIO ALEGRIA DE VIVIR</t>
  </si>
  <si>
    <t>23/2013/294</t>
  </si>
  <si>
    <t>$2885279275</t>
  </si>
  <si>
    <t>82 AL 83</t>
  </si>
  <si>
    <t>GRUPO 29 AYAPEL</t>
  </si>
  <si>
    <t>11.4</t>
  </si>
  <si>
    <t>GRUPO 36 SAHAGUN</t>
  </si>
  <si>
    <t>GRUPO 52 SAN ANDRES</t>
  </si>
  <si>
    <t>22,87</t>
  </si>
  <si>
    <t>GRUPO 29 AYAPEL-CDI INSTITUCIONAL CON ARRIENDO</t>
  </si>
  <si>
    <t>CALLE 24E No. 15-22</t>
  </si>
  <si>
    <t>ACTUALMENTE FUNCIONA UN CDI</t>
  </si>
  <si>
    <t>GRUPO 29 AYAPEL-MODALIDAD FAMILIAR</t>
  </si>
  <si>
    <t>CALLE 30A No14- BARRIO DIVINO NIÑO US LOS INQUIETOS</t>
  </si>
  <si>
    <t>CALLE 30A No14- BARRIO DIVINO NIÑO US AQUITOY</t>
  </si>
  <si>
    <t>CALLE 30A No14- BARRIO DIVINO NIÑO US LAS CAMELIAS</t>
  </si>
  <si>
    <t>CRA 12 BARRIO VILLA ESPERANZA US VILLA ESPERANZA</t>
  </si>
  <si>
    <t>VEREDA SEHEVE US MUNDO DE COLORES</t>
  </si>
  <si>
    <t>VEREDA PLAYA RICA US SONRISAS MAGICAS</t>
  </si>
  <si>
    <t>VEREDA CAÑO PECAO US LAS GARZAS</t>
  </si>
  <si>
    <t>VEREDA MARRALU US LOS GIRASOLES</t>
  </si>
  <si>
    <t>VEREDA PUEBLO NUEVO POPALES US LOS TRAVIESOS</t>
  </si>
  <si>
    <t>BARRIO OSPINA PEREZ US ESTRELLITAS DEL ORIEN</t>
  </si>
  <si>
    <t>SALON PARROQUIAL BARRIO SANTA CECILIA US MI LINDO AYAPELITO</t>
  </si>
  <si>
    <t>BARRIO NEMESIO NADER  US PIES GIGANTES</t>
  </si>
  <si>
    <t>BARRIO LA INMACULADA US MI GRAN TESORITO</t>
  </si>
  <si>
    <t>BARRIO SANTA ELENA US TIERNOS OSITOS</t>
  </si>
  <si>
    <t>VEREDA LAS DELICIAS US DELICIAS DE MI NIÑEZ</t>
  </si>
  <si>
    <t>VEREDA PALOTAL US LOS GIRASOLES</t>
  </si>
  <si>
    <t>VEREDA EL TOTUMO US LOS PATICOS</t>
  </si>
  <si>
    <t>VEREDA LAS CATAS US MUNDO DE COLORES</t>
  </si>
  <si>
    <t>VEEREDA CECILI US MIS PRIMEROS PASOS</t>
  </si>
  <si>
    <t>VEREDA ALFONSO LOPEZ US PECESITOS DE COLORES</t>
  </si>
  <si>
    <t>VEREDA PAJONAL US LOS ANGELITOS</t>
  </si>
  <si>
    <t>BARRIO BONANZA AYAPEL US BONANZA</t>
  </si>
  <si>
    <t>CORREGIMIENTO DE SINCELEJITO US ACUARIO DE AMOR</t>
  </si>
  <si>
    <t>GRUPO 36 SAHAGUN - CDI INSTITUCIONAL SIN ARRIENDO</t>
  </si>
  <si>
    <t>BARRIO LAS MARIAS CORREGIMIENTO LA YE ENTRADA POR LA TRONCAL DE OCCIDENTE - US VILLA SABANERA</t>
  </si>
  <si>
    <t>SE SOLICITA SUBSANAR EL FORMATO 11</t>
  </si>
  <si>
    <t>CARRERA 14  CALLE 1 BARRIO LAS MERCEDES CDI FANTASIA DE LUZ</t>
  </si>
  <si>
    <t>CALLE 18A No.18-50 BARRIO CORISITO CDI SAHAGUN</t>
  </si>
  <si>
    <t>CARRERA 1H CALLE 22 BARRIO SAN JOSE CDI PRINCESA BARAJI</t>
  </si>
  <si>
    <t>CALLE 189 No.7-40 BARRIO CENTENARIO CDI SAN JUAN</t>
  </si>
  <si>
    <t>GRUPO 52 SAN ANDRES CDI MODALIDAD FAMILIAR</t>
  </si>
  <si>
    <t>LOS CASTILLOS US CORAAZON DE MARIA</t>
  </si>
  <si>
    <t>SE SOLICITA SUBSANAR FORMATO 11</t>
  </si>
  <si>
    <t>SAN ISIDRO US MIS PEQUEÑOS TESORITOS</t>
  </si>
  <si>
    <t>EL MAMON US MIS PEQUEÑOS ANGELITOS</t>
  </si>
  <si>
    <t>EL DIVIDIVI US MIS HUELLITAS</t>
  </si>
  <si>
    <t>BELLA ISLA US SUEÑOS DE ESPERANZA</t>
  </si>
  <si>
    <t>COSTA RICA US UNIDAD II</t>
  </si>
  <si>
    <t xml:space="preserve">PLAZA BONITA US LAS ESPERANZAS </t>
  </si>
  <si>
    <t>HOJA ANCHA US UNIDAD 13</t>
  </si>
  <si>
    <t>ROMA US  ANGELES DE CRISTO</t>
  </si>
  <si>
    <t>JEJEN US KAYROS</t>
  </si>
  <si>
    <t>BERLIN US MIS ILUSIONES</t>
  </si>
  <si>
    <t>PALMAS VERDES US MIS PEQUEÑOS REYESITOS</t>
  </si>
  <si>
    <t>SAN GREGORIO US L ESPERANZA</t>
  </si>
  <si>
    <t>BAJO PALMITAL US MIS PEQUEÑAS ILUSIONES</t>
  </si>
  <si>
    <t>SANTA FE US SUEÑOS DE ESPERANZA</t>
  </si>
  <si>
    <t>GRUPO 29 -AYAPEL SIN ARRIENDO</t>
  </si>
  <si>
    <t>VEGA MARTINEZYESICA MANU</t>
  </si>
  <si>
    <t>LICENCIADA EN EDUCACION BASICA CON ENFASIS EN EDUCACION ARTISTICA -MUSICA</t>
  </si>
  <si>
    <t>COOPERATIVA DE SERVICIOS MADRES COMUNITARIAS DE CEREETE/15-Nov-2010 al 15-12-2013 / Coordinadora</t>
  </si>
  <si>
    <t>CRISTIAN JAVIER GARCIA ASENCIO</t>
  </si>
  <si>
    <t>5/02/2012 AL 16/11/2012</t>
  </si>
  <si>
    <t>GRUPO 29 -AYAPEL FAMILIAR</t>
  </si>
  <si>
    <t>SARAY RUBIELA SALGADO CASTILLO</t>
  </si>
  <si>
    <t>LIC EN EDUCACION BASICA CON ENFASIS EN HUMANIDADES LENGUA CASTELLANA E INGLES</t>
  </si>
  <si>
    <t>FUNDACION ESPECIALIZADA PARA EL DESARROLLO SOCIAL Y COMUNITARIO DE CORDOBA FEDESCO</t>
  </si>
  <si>
    <t>02/01/2009 AL31/07/2010</t>
  </si>
  <si>
    <t>MIRIS DEL CARMEN HOYOS PATERNINA</t>
  </si>
  <si>
    <t>15/04/2013 AL 15/06/2014</t>
  </si>
  <si>
    <t>LUZ ELENA CARDENAS AGAMEZ</t>
  </si>
  <si>
    <t>LICENCIADA EN PREESCOLAR</t>
  </si>
  <si>
    <t>02/2011 A 12/2011</t>
  </si>
  <si>
    <t>INSTITUCION EDUCATIVA SAN JUAN BAUTISTA</t>
  </si>
  <si>
    <t>14/07 AL 12/12/2003</t>
  </si>
  <si>
    <t>DARNEY EDITH PAJARO NARANJO</t>
  </si>
  <si>
    <t>LICENCIADA EN EDUCACION INFANTIL CON ENFASIS EN EDUCACION FISICA Y DEPORTE</t>
  </si>
  <si>
    <t>01/02/2008 AAL 31/12/2008</t>
  </si>
  <si>
    <t>01/02/2011 AL 31/12/2011</t>
  </si>
  <si>
    <t>MARIA MARCELA GONZALEZ BANDA</t>
  </si>
  <si>
    <t>INSTITUTO EDUCATIVO TECNICO INETEC</t>
  </si>
  <si>
    <t>09/02/2008 AL 29/07/2009</t>
  </si>
  <si>
    <t>JUAN PABLO PERALTA DURANGO</t>
  </si>
  <si>
    <t>UNIVERSIDAD DE PAAMPLONA</t>
  </si>
  <si>
    <t>FUNDACION INSTITUCION EDUCATIVA GIMNASIO SAN JORGE</t>
  </si>
  <si>
    <t>3/02 AL 31/07/2014</t>
  </si>
  <si>
    <t>26/03/ AL 31/12/2013</t>
  </si>
  <si>
    <t>DINA LUZ CARRASCAL LLOPEZ</t>
  </si>
  <si>
    <t>11/07/2013 AL 15/12/2013</t>
  </si>
  <si>
    <t>ALCALDIA MUNICIPIO DE SAHAGUN-COMISARIA DE FAMILIA</t>
  </si>
  <si>
    <t>02/02 AL 30/12/2012</t>
  </si>
  <si>
    <t>GRUPO29-AYAPEL FAMILIAR</t>
  </si>
  <si>
    <t>YULIETH PAOLA SANCHEZ ALMANZA</t>
  </si>
  <si>
    <t>03/02/ AL 31/07/2014</t>
  </si>
  <si>
    <t>ROSARIO DE LAS MERCEDES AVILES LOZANO</t>
  </si>
  <si>
    <t>COOPERATIVA INTEGRAL DE TRABAJO ASOCIADO DE SERVICIOS MEDICOS</t>
  </si>
  <si>
    <t>28/07/2009 AL 31/12/2009</t>
  </si>
  <si>
    <t>01/08/2007 AL 31/12/2007</t>
  </si>
  <si>
    <t>NORLY MARIA URANGO CHIMA</t>
  </si>
  <si>
    <t>INSTITUCION EDUCATIVA TECNICA ALVARO ULCUE CHOCUE</t>
  </si>
  <si>
    <t>01/02/2014 AL 30/11/2012 (AÑO LECTIVO)</t>
  </si>
  <si>
    <t>SANDRA MARCELA LACOUTURE GONZALEZ</t>
  </si>
  <si>
    <t>FUNDAACION UNIVERSITARIA LUIS AMIGO</t>
  </si>
  <si>
    <t>COOPERATIVA DE MADRES COMUNITARIAS DE CERETE</t>
  </si>
  <si>
    <t>15/01/2013 AL 31/07/2013</t>
  </si>
  <si>
    <t>MARTHA ELENA CONTRERAS HERAZO</t>
  </si>
  <si>
    <t>CORPORACION UNIVERSITAARIA ANTONIO JOSE DE SUCRE</t>
  </si>
  <si>
    <t>01/112013 AL 31/7/2014</t>
  </si>
  <si>
    <t>YINA PAOLA HERAZO HOYOS</t>
  </si>
  <si>
    <t>LICEENCIADA EN EDUCACION PREESCOLAR</t>
  </si>
  <si>
    <t>COOPERATIVA DE SERVICCIOS DE MADRES COMUNITARIAS DE CERETE</t>
  </si>
  <si>
    <t>15/01/2013 AL 15/12/2014</t>
  </si>
  <si>
    <t>MARIA CAROLINA RESTAN SANCHEZ</t>
  </si>
  <si>
    <t>PROFESIONAL EN NEGOCIOS INTERNACIONALES</t>
  </si>
  <si>
    <t>01/11/2013 AL 15/12/2014</t>
  </si>
  <si>
    <t>YESMITH SANTOS REINO</t>
  </si>
  <si>
    <t>LICENCIADA EEN EDUCACION INFANTIL</t>
  </si>
  <si>
    <t>01/11/2013 AL 15/12/2015</t>
  </si>
  <si>
    <t>YAQUELIN DE JESUS ESTRADA</t>
  </si>
  <si>
    <t>LICENCIADA EN EDUCACION BASICA CON ENFASIS EN CIENCIAS NATURALS Y EDUCACION AMBIENTAL</t>
  </si>
  <si>
    <t>YEIMI YADITH BULA CONTRERAS</t>
  </si>
  <si>
    <t>INDIRA LUZ REINO CARRASCAL</t>
  </si>
  <si>
    <t>ERMY JULIAN RAMOS RAMOS</t>
  </si>
  <si>
    <t xml:space="preserve">ANGELAA MARIA OTERO RESTAN </t>
  </si>
  <si>
    <t>15/01/2012 AL 15/12/2014</t>
  </si>
  <si>
    <t>CIELO MARIA HOYOS VEGA</t>
  </si>
  <si>
    <t>LICENCIADA EN EDUCACION BASICA CON ENFASIS EN HUMANIDADES-LENGUA CASTELLANA</t>
  </si>
  <si>
    <t>02/01/2013 AL 30/01/204</t>
  </si>
  <si>
    <t>NEISA MILENA BOLAÑOS</t>
  </si>
  <si>
    <t>LICENCIADA EN INFORMAATICA Y MEDIOS AUDIOVISUALES</t>
  </si>
  <si>
    <t>13/10/2012 AL 15/12/2014</t>
  </si>
  <si>
    <t>PATRICIA EUGENIA MONTIEL ARROYO</t>
  </si>
  <si>
    <t>ECONOMISSTA</t>
  </si>
  <si>
    <t>16/07/2013 AL 15712/2014</t>
  </si>
  <si>
    <t>ALBERTO VILLALOBO GRANADOS</t>
  </si>
  <si>
    <t>01/2007 AL 01/11/2014</t>
  </si>
  <si>
    <t xml:space="preserve">SE SOLICITA SUBSANAR EL FOLIO 527 TODA VEZ QUE LA INFORMACIÒN APORTADA NO ES LEGIBLE </t>
  </si>
  <si>
    <t>UNIVRSIDAD NACIONAL ABIERTA Y A DISTANCIA</t>
  </si>
  <si>
    <t>10/2012 AL 31/07/2014</t>
  </si>
  <si>
    <t>ANA MERCEDES MADERA RICCO</t>
  </si>
  <si>
    <t>KATERINE PAOLA MORENO ROMERO</t>
  </si>
  <si>
    <t>CORPORACION UNIVERSITARIA ANTONIO JOSE DE SUCRE</t>
  </si>
  <si>
    <t>01/07/2013 AL 15/12/2014</t>
  </si>
  <si>
    <t xml:space="preserve">SINDY JOHANA VEGA GUERRA </t>
  </si>
  <si>
    <t>11/2012 AL 31/07/2014</t>
  </si>
  <si>
    <t>GRUPO 29 AYAPEL - FUNDACION REGIONAL UNIDOS POR UN TERRITORIO CON OPORTUNIDAD,PROGRESO SOCIAL Y PAZ -FRUTOZ</t>
  </si>
  <si>
    <t>FUNDACION ESPECIALIZADA PARA EL DESARROLLO COMUNITARIO FEDESCO</t>
  </si>
  <si>
    <t>23/2009/010</t>
  </si>
  <si>
    <t>$665837340</t>
  </si>
  <si>
    <t>619 Y 620</t>
  </si>
  <si>
    <t>23/2010/057</t>
  </si>
  <si>
    <t>$717670209</t>
  </si>
  <si>
    <t>621 AL 622</t>
  </si>
  <si>
    <t>GRUPO 36 SAHAGUN - FUNDACION REGIONAL UNIDOS POR UN TERRITORIO CON OPORTUNIDAD,PROGRESO SOCIAL Y PAZ -FRUTOZ</t>
  </si>
  <si>
    <t>UNION TEMPORAL SEMBRANDO FUTURO</t>
  </si>
  <si>
    <t>23/2009/339</t>
  </si>
  <si>
    <t>$1999954872</t>
  </si>
  <si>
    <t>624 AL 625</t>
  </si>
  <si>
    <t>626 AL 627</t>
  </si>
  <si>
    <t>GRUPO 52 SAN ANDRES -  FUNDACION REGIONAL UNIDOS POR UN TERRITORIO CON OPORTUNIDAD,PROGRESO SOCIAL Y PAZ -FRUTOZ</t>
  </si>
  <si>
    <t>23/2008/156</t>
  </si>
  <si>
    <t>11.9</t>
  </si>
  <si>
    <t>$594338976</t>
  </si>
  <si>
    <t>629 AL 630</t>
  </si>
  <si>
    <t>Esta certificacion no sera tenida en cuenta toda vez que supera los cinco aaños que establecen los pliegos</t>
  </si>
  <si>
    <t>23/2008/157</t>
  </si>
  <si>
    <t>$21226392</t>
  </si>
  <si>
    <t>631 AL 632</t>
  </si>
  <si>
    <t>ESTA CERTIFICACION  NO SERA TENIDA EN CUENTA  TODA VEZ QUE SE ENCUENTRA TRASLAPADA CON LA CERTIFICACION DEL FOLIO 629 AL 630. De igual forma  supera los cinco aaños que establecen los pliegos</t>
  </si>
  <si>
    <t>GRUPO 29 AYAPEL - COORDINADOR</t>
  </si>
  <si>
    <t>DIANITH ALEJANDRA CHICA OVIEDO</t>
  </si>
  <si>
    <t>UNIVERSIDAD  NACIONAL ABIERTA Y A DISTANCIA</t>
  </si>
  <si>
    <t xml:space="preserve"> 22/06/2007</t>
  </si>
  <si>
    <t>FECHA INICIO Y TERMINACION</t>
  </si>
  <si>
    <t>FUNCIONES</t>
  </si>
  <si>
    <t>COOPERATIVA DE MADRES COMUNITARIAS  DE CERETE</t>
  </si>
  <si>
    <t>10/2012 AL 30/10/2014</t>
  </si>
  <si>
    <t>NO SE LE ASIGNA PUNTAJE TODA VEZ QUE NO CUMPLE CON LA PROPORCION DE CUPOS DEL GRUPO  AL QUE ASPIRA 29-AYAPEL.</t>
  </si>
  <si>
    <t>GRUPO 29 AYAPEL - FINANCIERO</t>
  </si>
  <si>
    <t>1/5000</t>
  </si>
  <si>
    <t>YESNEY SNITH GIL DIAZ</t>
  </si>
  <si>
    <t>SOS FUNDACION SERVICIOS Y OBRAS SOCIALES DE COLOMBIA</t>
  </si>
  <si>
    <t>10/02 AL 15/10/2014</t>
  </si>
  <si>
    <t>SECRETARIA DE HACIENDA DEPARTAMENTAL</t>
  </si>
  <si>
    <t>16/10/2012 AL 8/02/2013</t>
  </si>
  <si>
    <t>GRUPO 29 AYAPEL - APOYO PEDAGOGICO</t>
  </si>
  <si>
    <t>VICTOR GONZALEZ ARGEL</t>
  </si>
  <si>
    <t>LICENCIADO EN EDUCAACION BASICA CON ENFASIS EN CIENCIAS NATURALES Y EDUCACION AMBIENTAL</t>
  </si>
  <si>
    <t>FUNDACION EDUCATIVA NUEVO MILENIO</t>
  </si>
  <si>
    <t>01/02/2010 AL 30/11/2012- 01/02 AL 30/11/2013</t>
  </si>
  <si>
    <t>GRUPO 36 SAHAGUN -COORDINADOR</t>
  </si>
  <si>
    <t>KAREN ROCIO PRADO CAUSIL</t>
  </si>
  <si>
    <t>UNIVERSIDAD NACIONAL DE COLOMBIA</t>
  </si>
  <si>
    <t>FUNDACION ESPECIALIZADA PARA ELDESARROLLO SOCIAL Y COMUNITARIO DE CORDOBA FEDESCO</t>
  </si>
  <si>
    <t>02/2008 A Dic/2011</t>
  </si>
  <si>
    <t>GRUPO 36 SAHAGUN -APOYO PEDAGOGICO</t>
  </si>
  <si>
    <t>OSCAR JAVIER SOLANO BOLAÑOS</t>
  </si>
  <si>
    <t>LICENCIADO EN EDUCACION BASICA CON ENFASIS EN CIENCIAS SOCIALES</t>
  </si>
  <si>
    <t>INSTITUCION EDUCATIVA MARIA INMACULADA</t>
  </si>
  <si>
    <t>01/01 AL 31/06/2009</t>
  </si>
  <si>
    <t>GIMNASIO AMERICA</t>
  </si>
  <si>
    <t>02/02/2010 AL 30/11/2010</t>
  </si>
  <si>
    <t>13/02/2010 AL 3/06/2010-10/08/2010 AL 18/12/2010</t>
  </si>
  <si>
    <t>GRUPO36 SAHAGUN- FINANCIERO</t>
  </si>
  <si>
    <t>FABIAN DE JESUS GIL LOPEZ</t>
  </si>
  <si>
    <t>AUTONOMA DE COLOMBIA</t>
  </si>
  <si>
    <t>MUNICIPIO DE GALERAS -SUCRE</t>
  </si>
  <si>
    <t>07/04/2009 AL 31/05/2012</t>
  </si>
  <si>
    <t>GRUPO 52 SAN ANDRES -COORDINADOR GENERAL</t>
  </si>
  <si>
    <t>DINA LUZ HERNANDEZ GALARCIO</t>
  </si>
  <si>
    <t>6/2012 A  10/2014</t>
  </si>
  <si>
    <t>GRUPO 52 APOYO PEDAGOGICO</t>
  </si>
  <si>
    <t>JHONY ALBERTO PRETEL GALVAN</t>
  </si>
  <si>
    <t>LICENCIADO EN EDUCACION BASICA CON ENFASIS EN HUMANIDADES -INGLES</t>
  </si>
  <si>
    <t>UNIVERSIDAD  DE CORDOBA</t>
  </si>
  <si>
    <t>INSTITUCION EDUCATIVA SANTA TERESITA DE PELAYO</t>
  </si>
  <si>
    <t>19/09/2011 AL 29/02/2013</t>
  </si>
  <si>
    <t>NO SE LE ASIGNA PUNTAJE TODA VEZ QUE NO CUMPLE CON EXPERIENCCIA REQUERIDA EN LOS PLIEGOS.</t>
  </si>
  <si>
    <t>GRUPO 52 SAN ANDRES - FINANCIERO</t>
  </si>
  <si>
    <t>JOSE DAVID URANGO PEREZ</t>
  </si>
  <si>
    <t>MAS SALUD</t>
  </si>
  <si>
    <t>08/02/2010 AL 21/06/2013</t>
  </si>
  <si>
    <t>30,35,37,50,51,53</t>
  </si>
  <si>
    <t>2932</t>
  </si>
  <si>
    <t xml:space="preserve">RESULTADO EVALUACIÓN </t>
  </si>
  <si>
    <t>grupo</t>
  </si>
  <si>
    <t>PROPONENTE</t>
  </si>
  <si>
    <t>EVALUACIÓN TÉCNICA CUMPLE/NO CUMPLE</t>
  </si>
  <si>
    <t>1/45</t>
  </si>
  <si>
    <t>COORDINADORCOORDINADOR GENERAL DEL PROYECTO POR CADA MIL CUPOS OFERTADOS O FRACIÓN INFERIOR -GRUPO  30</t>
  </si>
  <si>
    <r>
      <rPr>
        <b/>
        <sz val="11"/>
        <rFont val="Calibri"/>
        <family val="2"/>
      </rPr>
      <t>SE SOLICITA SUBSANAR</t>
    </r>
    <r>
      <rPr>
        <sz val="11"/>
        <rFont val="Calibri"/>
        <family val="2"/>
      </rPr>
      <t xml:space="preserve"> LA EXPERIENCIA REQUERIDA TODA VEZ QUE LA CERTIFICACION QUE ANEXA EN LOS FOLIOS 76 Y 77- NO CUENTA CON EL TIEMPO NI CUPOS REQUERIDOS PARA EL GRUPO QUE OFERTA.</t>
    </r>
  </si>
  <si>
    <r>
      <t xml:space="preserve">ESTA CERTIFICACION NO SERA TENIDA EN CUENTA ATENDIENDO QUE SE ENCUENTRA TRASLAPADA CON LA EXPERIENCIA DEL FOLIO 80 AL 81.
</t>
    </r>
    <r>
      <rPr>
        <b/>
        <sz val="11"/>
        <rFont val="Calibri"/>
        <family val="2"/>
      </rPr>
      <t>SE SOLICITA SUBSANAR</t>
    </r>
  </si>
  <si>
    <t>3028</t>
  </si>
  <si>
    <t>39</t>
  </si>
  <si>
    <t>1393</t>
  </si>
  <si>
    <r>
      <t xml:space="preserve">ESTA CERTIFICACION NO SERA TENIDA EN CUENTA ATENDIENDO QUE SE ENCUENTRA TRASLAPADA CON LA EXPERIENCIA DE LOS FOLIOS 63 Y  64. SIN EMBARGO SE HACE LA CLARIDAD QUE LA SIMULTANEADAD EN LOS CUPOS SI SE TUVO EN CUENTA.
</t>
    </r>
    <r>
      <rPr>
        <b/>
        <sz val="11"/>
        <rFont val="Calibri"/>
        <family val="2"/>
      </rPr>
      <t>SE SOLICITA SUBSANAR.</t>
    </r>
  </si>
  <si>
    <t>LA CERTIFICACIÓN DEL 2009 SE CUENTA DESDE NOVIEMBRE, TODA VEZ QUE EL PLIEGO ESTIPULA QUE EN LOS ULITMOS CINCO AÑOS Y EL CIERRE SE REALIZA EN NOVIEMBRE. POR LO ANTERIOR SE TIENE EN CUENTA SOLO LA EXPERIENCIA DESDE NOVIEMBRE DEL 2009</t>
  </si>
  <si>
    <r>
      <rPr>
        <b/>
        <sz val="11"/>
        <color theme="1"/>
        <rFont val="Calibri"/>
        <family val="2"/>
        <scheme val="minor"/>
      </rPr>
      <t>SE SOLICITA SUBSANAR</t>
    </r>
    <r>
      <rPr>
        <sz val="11"/>
        <color theme="1"/>
        <rFont val="Calibri"/>
        <family val="2"/>
        <scheme val="minor"/>
      </rPr>
      <t>, PORQUE LA CERTIFICACION NO PERMITE IDENTIFICAR FUNCIONES. FOLIO 105</t>
    </r>
  </si>
  <si>
    <r>
      <rPr>
        <b/>
        <sz val="11"/>
        <color theme="1"/>
        <rFont val="Calibri"/>
        <family val="2"/>
        <scheme val="minor"/>
      </rPr>
      <t>SE SOLICITA SUBSANAR</t>
    </r>
    <r>
      <rPr>
        <sz val="11"/>
        <color theme="1"/>
        <rFont val="Calibri"/>
        <family val="2"/>
        <scheme val="minor"/>
      </rPr>
      <t xml:space="preserve">, LAS  CERTIFICACIONES DE LOS FOLIOS  130 - 131- 132-133-134 POR CUANTO NO ES POSIBLE ESTABLECER FECHA DE INICIO, FECHA DE FINALIZACIÓN Y FUNCIONES </t>
    </r>
  </si>
  <si>
    <r>
      <rPr>
        <b/>
        <sz val="11"/>
        <color theme="1"/>
        <rFont val="Calibri"/>
        <family val="2"/>
        <scheme val="minor"/>
      </rPr>
      <t>SE SOLICITA SUBSANAR</t>
    </r>
    <r>
      <rPr>
        <sz val="11"/>
        <color theme="1"/>
        <rFont val="Calibri"/>
        <family val="2"/>
        <scheme val="minor"/>
      </rPr>
      <t xml:space="preserve">, LAS  CERTIFICACIONES DE LOS FOLIOS  239 - 240 - 241 -243 POR CUANTO NO PERMITE IDENTIFICAR FUNCIONES  Y  LA CERTIFICACION DE FOLIOS 242 POR CUANTO NO ES POSIBLE ESTABLECER FECHA DE INICIO, FECHA DE FINALIZACIÓN </t>
    </r>
  </si>
  <si>
    <t>ESTA EXPERIENCIA SOLO SE CUENTA DESDE NOVIEMBRE DEL 2009, TODA VEZ QUE LOS ULTIMOS CINCO AÑOS CUENTAN DESDE EL CIERRE DEL PROCESO.</t>
  </si>
  <si>
    <t>NO SE TIENE EN CUENTA, TODA VEZ QUE TIENE TRASLAPO CON LA CERTIFICACIÓN DEL CONTRATO 23-2012-337</t>
  </si>
  <si>
    <t xml:space="preserve">RESULTADOS FACTORES DE PONDERACION GRUPO 2 </t>
  </si>
  <si>
    <t>RESULTADOS FACTORES DE PONDERACION GRUPO 4</t>
  </si>
  <si>
    <t>RESULTADOS FACTORES DE PONDERACION GRUPO 5</t>
  </si>
  <si>
    <t xml:space="preserve">APOYO PSICOSOCIAL - GRUPO 2 </t>
  </si>
  <si>
    <t xml:space="preserve">CASA DE JUSTICIA Y PAZ DE MONTERIA </t>
  </si>
  <si>
    <t>01/07/- 1 /11/2009</t>
  </si>
  <si>
    <t>CORRDINADORA -  GRUPO 4</t>
  </si>
  <si>
    <t xml:space="preserve">MARIA ISABEL DALE GONZALEZ </t>
  </si>
  <si>
    <t xml:space="preserve">PROFESIONAL EN DESARROLLISTA FAMILIAR </t>
  </si>
  <si>
    <t xml:space="preserve">FUNACION UNIVERSITARIA LUIS AMIGO </t>
  </si>
  <si>
    <t>COORDINADORA</t>
  </si>
  <si>
    <t>NO  SE TUVO EN CUENTA LA EXPERIENCIA APORTADA DESDE EL FOLIO 504 HASTA EL 511 TODA VEZ QUE LA EXPERIENCIA ACREDITADA NO ES VALIDA PARA EL PERFIL AL QUE ASPIRA. SUBSANAR HOJA DE VIDA</t>
  </si>
  <si>
    <t>LEOMARY ARTEAGA ARTEAGA</t>
  </si>
  <si>
    <t>YESENIA MARIA MONTENEGRO</t>
  </si>
  <si>
    <t>LICENCIADA EN EDUCACION INFANTIL CON ENFASIS EN EDUCACION ARTISITICA</t>
  </si>
  <si>
    <t>COORDINADORA - GRUPO 4</t>
  </si>
  <si>
    <t>05/=6/1992</t>
  </si>
  <si>
    <t xml:space="preserve">FUNDACION PARA EL DESARROLLO CARIBE </t>
  </si>
  <si>
    <t>15/01-15/02/2014</t>
  </si>
  <si>
    <t xml:space="preserve">COORDINADORA PEDAGOGICA </t>
  </si>
  <si>
    <t>NANCY QUINTERO CARVAJAL</t>
  </si>
  <si>
    <t>UNIVERSIDAD INCCA DE COLOMBIA</t>
  </si>
  <si>
    <t>NO  SE TUVO EN CUENTA LA EXPERIENCIA DE LOS FOLIOS 561 HASTA LA  562 TODA VEZ QUE LA EXPERIENCIA ACREDITADA NO ES VALIDA PARA EL PERFIL AL QUE ASPIRA. SUBSANAR HOJA DE VIDA.</t>
  </si>
  <si>
    <t>NELLY DEL CARMEN MENDOZA FUENTES</t>
  </si>
  <si>
    <t>DIANA CAROLINA SAIBIS MEJIA</t>
  </si>
  <si>
    <t>POLICIA NACIONAL
POLICIA NACIONAL
ALCALDIA DE CERETE
CENTRO DE DESARROLLO INFANTIL PIMPONES CORDOBA LTDA</t>
  </si>
  <si>
    <t>11/03/2010-01/04/2011
12/04/2011-04/04/2012
01/09/2007-30/11/2007
01/03/2007-31/12/2008</t>
  </si>
  <si>
    <t>NATALIA FILOMENA ARROYO RAMOS</t>
  </si>
  <si>
    <t>25/04/2011-09/02/2012</t>
  </si>
  <si>
    <t>COORDINADORA- GRUPO 5</t>
  </si>
  <si>
    <t>KELLY DE JESUS ARIAS ALEMAN</t>
  </si>
  <si>
    <t>BENITA DEL CARMEN GARCIA VILORIA</t>
  </si>
  <si>
    <t>15/01/2013-31/10/2014</t>
  </si>
  <si>
    <t>COORDIANDORA</t>
  </si>
  <si>
    <t>DAVID JOSUE OSORIO SALCEDO</t>
  </si>
  <si>
    <t>LICENCIADO EN EDUCACION INFANTIL CON ENFASIS EN EDUCACION FISICA RECREACION Y DEPORTE</t>
  </si>
  <si>
    <t>29/08/2011-16/12/2011
20/02/2012-29/06/2012
13/07/2012- 15/12/2012
16/05/2013- 28/06/2013</t>
  </si>
  <si>
    <t xml:space="preserve">COORDINADORA -GRUPO 5 </t>
  </si>
  <si>
    <t>BERSEL MARIA DORIA LLORENTE</t>
  </si>
  <si>
    <t xml:space="preserve">LICENCIADO PREESCOLAR </t>
  </si>
  <si>
    <t xml:space="preserve">JARDIN INFANTIL MI BELLO MUNDO
UNION TEMPORAL CONSTRUYENDO FUTURO
FUNDACION PARA EL DESARROLLO CARIBE </t>
  </si>
  <si>
    <t>03703-15/12/2010 ;
 15/08/2011 -24/05/2013
 15/10-31/10/2014</t>
  </si>
  <si>
    <t>SUBSANAR HOJA DE VIDA</t>
  </si>
  <si>
    <t>SUGEY ERLINDA BARBOZA VILLALOBOS</t>
  </si>
  <si>
    <t>FUNDACION SERVIR A LA GENTE</t>
  </si>
  <si>
    <t>02/01/2013-30/07/2013</t>
  </si>
  <si>
    <t xml:space="preserve">PATRICIA GALINDO MORA </t>
  </si>
  <si>
    <t>POLICIA NACIONAL</t>
  </si>
  <si>
    <t>01/01/2009 - 31/12/2010</t>
  </si>
  <si>
    <t>JASBLEIDY LOPEZ ALVAREZ</t>
  </si>
  <si>
    <t xml:space="preserve">GESTION HUMANA Y ORGANIZACIONAL LTDA
</t>
  </si>
  <si>
    <t xml:space="preserve">19/11 - 13/12/2007
</t>
  </si>
  <si>
    <t>DEBE SUBSANAR LAS CERTIFICACIONES LABORALES TODA VEZ QUE LAS APORTADAS EN LOS FOLIOS 858
Y 859 NO  CUMPLEN CON EL PERFIL Y OTRO EL TIEMPO.</t>
  </si>
  <si>
    <t>Presentó propuesta técnica de acuerdo con lo solicitado en el pliego de condiciones. Formato 12</t>
  </si>
  <si>
    <t>FUNDACION PARA EL DESARROLLO CARIBE - GRUPO 2</t>
  </si>
  <si>
    <t>23/2013/268</t>
  </si>
  <si>
    <t>868 Y 869</t>
  </si>
  <si>
    <t>LA EXPERIENCIA ACREDITADA CON EL FOLIO 968 Y 869 SE TUVO EN CUENTA PARCIALMENTE TODA VEZ QUE LA EXPERIENCIA ACREDITADA DEL MES DE OCTUBRE A DICIEMBRE DE 2013 SE ENCUENTRA TRASLAPADA CON LA EXPERIENCIA ACREDITADA EN LOS FOLIOS 878 Y 879</t>
  </si>
  <si>
    <t>FUNDACION PARA EL DESARROLLO CARIBE -GRUPO 2</t>
  </si>
  <si>
    <t>23/2011/118</t>
  </si>
  <si>
    <t>870 Y 871</t>
  </si>
  <si>
    <t>FUNDACION PARA EL DESARROLLO CARIBE -GRUPO 4</t>
  </si>
  <si>
    <t>23/2010/073</t>
  </si>
  <si>
    <t>11.86</t>
  </si>
  <si>
    <t xml:space="preserve">873 Y 874 </t>
  </si>
  <si>
    <t>23/2011/175</t>
  </si>
  <si>
    <t>875 Y 876</t>
  </si>
  <si>
    <t>LA EXPERIENCIA ACREDITADA CON EL FOLIO 875 Y 876 NO HA SIDO TENIDA EN CUENTA TODA VEZ QUE SE ENCUENTRA ACREDITADA EN LOS FOLIOS 870 Y 871</t>
  </si>
  <si>
    <t>FUNDACION PARA EL DESARROLLO CARIBE -GRUPO 5</t>
  </si>
  <si>
    <t>23/2013/156</t>
  </si>
  <si>
    <t>11.16</t>
  </si>
  <si>
    <t>878 Y 879</t>
  </si>
  <si>
    <t>23/2010/137</t>
  </si>
  <si>
    <t>880 Y 881</t>
  </si>
  <si>
    <t>LA EXPERIENCIA ACREDITADA CON EL FOLIO 880 Y 881 NO HA SIDO TENIDA EN CUENTA TODA VEZ QUE SE ENCUENTRA ACREDITADA EN LOS FOLIOS 873 Y 874</t>
  </si>
  <si>
    <t>37.12</t>
  </si>
  <si>
    <t>25.85</t>
  </si>
  <si>
    <t>PUNTAJE ADICIONAL GRUPO :2</t>
  </si>
  <si>
    <t>PUNTAJE ADICIONAL GRUPO : 4</t>
  </si>
  <si>
    <t>PUNTAJE ADICIONAL GRUPO :5</t>
  </si>
  <si>
    <t>COORDINADOR GENERAL DEL PROYECTO POR CADA MIL CUPOS OFERTADOS O FRACIÓN INFERIOR</t>
  </si>
  <si>
    <t>AUXILIAR FINANCIERO GRUPO 2</t>
  </si>
  <si>
    <t>NELFY DEL CARMEN MADRIAGA BALLESTEROS</t>
  </si>
  <si>
    <t>189807-T</t>
  </si>
  <si>
    <t>COORDINADORA GENERAL GRUPO 2</t>
  </si>
  <si>
    <t>LILIANA VERGARA VERGARA</t>
  </si>
  <si>
    <t>FUNDACION UNIVERSITARIA LUIS AMIGO
FUNDACION PARA EL DESARROLLO CARIBE</t>
  </si>
  <si>
    <t>01/09/1993 - 31/12/1995
15/01/2013 - 15/12/2014</t>
  </si>
  <si>
    <t>COORDINADORA BIENESTAR
COORDINADORA GENERAL PROCESOS TECNICOS OPERATIVOS DE PRIMERA INFANCIA</t>
  </si>
  <si>
    <t>YAMITH JOHANA SEÑA ACOSTA</t>
  </si>
  <si>
    <t>FUNDACION COMUNITARIO PARA EL DESARROLLO  INTEGRAL Y AMBIENTAL DE CORDOBA</t>
  </si>
  <si>
    <t>15/01/2013 - 31/07/2014</t>
  </si>
  <si>
    <t>APOYO PEDAGOGICO GRUPO 2</t>
  </si>
  <si>
    <t>COOPERATIVA DE TRABAJO ASOCIADO DE DOCENTES</t>
  </si>
  <si>
    <t>01/01/2009 - 30/06/2012</t>
  </si>
  <si>
    <t>NACY REBECA ROMERO MADERA</t>
  </si>
  <si>
    <t>LICENCIADA EN EDUCACION INFANTIL CON ENFASIS EN RECREACION Y DEPORTE</t>
  </si>
  <si>
    <t>UNVERSIDAD DEL SINU</t>
  </si>
  <si>
    <t>FUNDACION COMUNITARIA PARA EL DESARROLLO CARIBE
HOGAR INFANTIL LA PRADERA
UNION TEMPORAL CONSTRUYENDO FUTURO</t>
  </si>
  <si>
    <t>01/08/2014 - 05/11/2014
01/02/2004 - 31/08/2010
01/07/2010 - 15/12/2010</t>
  </si>
  <si>
    <t>COORDINADORA PEDAGOGICA
AGENTE EDUCATIVO
MAESTRA JARDINERA</t>
  </si>
  <si>
    <t>COORDINADORA GENERAL GRUPO 4</t>
  </si>
  <si>
    <t>AYAMIL DEL CARMEN MONTALVO MIRANDA</t>
  </si>
  <si>
    <t xml:space="preserve">FUNDACION SAN JERONIMO
FUNDACION SAN JERONIMO
FUNDACION SAN JERONIMO 
FUNDACION SAN JERONIMO
FUNDACION SAN JERONIMO
FUNDACION SAN JERONIMO </t>
  </si>
  <si>
    <t>30/04/2008-30/09/2008
05/11/2008-30/06/2009
01/07/2009-31/12/2009
04/01/2010 -04/05/2010
01/07/2010 -31/12/2010
06/05/2011 - 31/12/2011</t>
  </si>
  <si>
    <t xml:space="preserve">COORDINADOR DE PROYECTOS 
COORDINADOR DE PROYECTOS
COORDINADOR DE PROYECTOS
COORDINADOR DE PROYECTOS
COORDINADOR DE PROYECTO
COORDINADOR DE PROYECTOS 
</t>
  </si>
  <si>
    <t>NO SE TUVO EN CUENTA LA EXPERIENCIA APORTADA EN EL FOLIO 1015-1021 TODA VEZ QUE NO APLICA PARA EL PERFIL SOLICITADO</t>
  </si>
  <si>
    <t>COORDINADORA GENERAL GRUPO 5</t>
  </si>
  <si>
    <t xml:space="preserve">TERESA DEL CARMEN OVIEDO DURANGO </t>
  </si>
  <si>
    <t>COORPORACION EDUCATIVA MAYOR DEL DESARROLLO SIMON BOLIVAR</t>
  </si>
  <si>
    <t xml:space="preserve">UNIVERSIDAD PONTIFICIA BOLIVARIANA
UNIVERSIDAD PONTIFICA BOLIVARIANA
FUNDACON PARA EL DESARROLLO CARIBE 
HOGAR INFANTIL MOCARI -ICBF   </t>
  </si>
  <si>
    <t>26/03/2013-31/12/2012
01/07/2011-31/10/2011
15/01/2013-15/04/2014
03/03/1989 -21/12/1989</t>
  </si>
  <si>
    <t xml:space="preserve">COGESTORA SOCIAL 
COGESTORA SOCIAL
COORDINADORA
DIRECTORA  </t>
  </si>
  <si>
    <t xml:space="preserve">APOYO PEDAGOGICO GRUPO 4 </t>
  </si>
  <si>
    <t xml:space="preserve">GLORIA ESTELA GUZMAN PEÑA </t>
  </si>
  <si>
    <t xml:space="preserve">LICENCIADA EN PREESCOLAR </t>
  </si>
  <si>
    <t xml:space="preserve">GIMNASIO VALLE GRANDE
GIMNASIO EL RECREO
GIMNASIO SERRANIA
GIMNASIO SERRANIA 
GIMNASIO SERRANIA
GIMNASIO SERRANIA  
GIMNASIO SERRANIA  </t>
  </si>
  <si>
    <t>1/02-30 NOVIEMBRE /1997,1998,1999,2000,2001,2002 Y 2003
20/01/2005-05/12/2006
01/02/2006-30/11/2006
01/02-30 /11/2007
30/11/2008
01/02/2009 -30/11/2009
01/02/2010-30/2010-2001-2012</t>
  </si>
  <si>
    <t xml:space="preserve">DOCENTE
DOCENTE </t>
  </si>
  <si>
    <t xml:space="preserve">APOYO PEDAGOGICO  GRUPO -5 </t>
  </si>
  <si>
    <t xml:space="preserve">GERMANIA DEL CARMEN JIMENEZ RAMOS </t>
  </si>
  <si>
    <t xml:space="preserve">FUNDACION UNIVERSITARIA LOS LIBERTADORES </t>
  </si>
  <si>
    <t xml:space="preserve"> NO APORTO EXPERIENCIA  LABORAL </t>
  </si>
  <si>
    <t xml:space="preserve">APOYO FINANCIERO -GRUPO 4 </t>
  </si>
  <si>
    <t>LUZ ESTELLA RODRIGUEZ</t>
  </si>
  <si>
    <t xml:space="preserve">APOYO FINANCIERO -GRUPO 5 </t>
  </si>
  <si>
    <t xml:space="preserve">ANTONIO DE JESUS ACUÑA TAPIA </t>
  </si>
  <si>
    <t>TALENTO HUMANO ADICIONAL GRUPO 2</t>
  </si>
  <si>
    <t>TALENTO HUMANO ADICIONAL GRUPO 4</t>
  </si>
  <si>
    <t>TALENTO HUMANO ADICIONAL GRUPO 5</t>
  </si>
  <si>
    <t>4742</t>
  </si>
  <si>
    <t>SE SOLICITA SUBSANAR, TODA VEZ QUE NO SE PRESENTA EL FORMATO 11 PARA EL GRUPO. SE PRESENTA LA CARTA DE COMPROMISO CON LA RELACION DE LAS UNIDADES DE SERVICIO.</t>
  </si>
  <si>
    <t>1/220</t>
  </si>
  <si>
    <t>SI BIEN ES CIERTO QUE SE EVALUA LA HOJA DE VIDA Y QUE ESTA CUMPLE CON EL PERFIL REQUERIDO, NO ES NECESARIA TODA VEZ QUE CON 7 PROFESIONALES SE CUMPLE LA PROPORCIÓN</t>
  </si>
  <si>
    <t>R</t>
  </si>
  <si>
    <t>CORRDINADORA CDI  -  GRUPO 4</t>
  </si>
  <si>
    <t>1/000</t>
  </si>
  <si>
    <t xml:space="preserve">SI BIEN ES CIERTO QUE LA HOJA DE VIDA NO CUMPLE CON EL PERFIL SOLICITADO, ESTA NO SE TENDRA EN CUENTA TODA VEZ QUE POR LA PROPORCIÓN DE CUPOS NO ES NECESARIO. </t>
  </si>
  <si>
    <t>CORRDINADORA FAMILIAR -  GRUPO 4</t>
  </si>
  <si>
    <t>1/430</t>
  </si>
  <si>
    <t>APOYO PSICOSOCIAL CDI- GRUPO 4</t>
  </si>
  <si>
    <t>APOYO PSICOSOCIAL FAMILIAR- GRUPO 4</t>
  </si>
  <si>
    <t>1/303</t>
  </si>
  <si>
    <t>SE REQUIERE SUBSANAR, TODA VEZ QUE NO SE CUMPLE LA PROPORCION REQUIERIDA PARA LA MODALIDAD FAMILIAR, QUEDANDO PENDIENTE UN PROFESIONAL PSICOSOCIAL.</t>
  </si>
  <si>
    <t>1/254</t>
  </si>
  <si>
    <t>1/94</t>
  </si>
  <si>
    <r>
      <t xml:space="preserve">NO  SE TUVO EN CUENTA LA EXPERIENCIA DE LOS FOLIOS 685,686,687  Y 683, TODA VEZ QUE LA EXPERIENCIA ACREDITADA NO ES VALIDA PARA EL PERFIL AL QUE ASPIRA. </t>
    </r>
    <r>
      <rPr>
        <b/>
        <sz val="11"/>
        <color theme="1"/>
        <rFont val="Calibri"/>
        <family val="2"/>
        <scheme val="minor"/>
      </rPr>
      <t>SUBSANAR HOJA DE VIDA.</t>
    </r>
  </si>
  <si>
    <t>1/312</t>
  </si>
  <si>
    <t>APOYO PSICOSOCIAL CDI-GRUPO 5</t>
  </si>
  <si>
    <t>APOYO PSICOSOCIAL CDI -GRUPO 5</t>
  </si>
  <si>
    <t xml:space="preserve">APOYOPSICOSOCIAL -FAMILIAR GRUPO 5 </t>
  </si>
  <si>
    <t xml:space="preserve">APOYO PSICOSOCIAL FAMILIAR  - GRUPO 5 </t>
  </si>
  <si>
    <t>1/162</t>
  </si>
  <si>
    <t>1/420</t>
  </si>
  <si>
    <t>1/1420</t>
  </si>
  <si>
    <t>1/660</t>
  </si>
  <si>
    <t>PUNTAJE</t>
  </si>
  <si>
    <t>LA EXPERIENCIA EN MESES SE TOMO PARA EL PRIMER GRUPO AL QUE SE PRESENTO.</t>
  </si>
  <si>
    <t>24 Y 27</t>
  </si>
  <si>
    <t>SE SOLICITA SUBSANAR EL FORMATO 11 DEL FOLIO 59 , CARTA DE COMPROMISO FOLIO 60 REFERENCIANDO LA INFORMACION DEL GRUPO 27 LA APARTADA. SE SOLICITA SUBSANAR TENIENDO EN CUENTA QUE EL GRUPO QUE SE PRESENTO ES EL NUMERO 27 LA APARTADA  Y EL FORMATO 11 Y LA CARTA DE COMPROMISO DEBE CORRESPONDER AL GRUPO 27  Y/O EN SU DEFECTO ACLARAR SI LA PROPUESTA ES PARA EL GRUPO 28</t>
  </si>
  <si>
    <t xml:space="preserve">Se solicita SUBSANAR EL FOLIO 206, toda vez que no cumple con el requisito de contar con tituto de profesional y como estudiante no se evidencia el Semetre cursado y el estado de sus practicas universitarias </t>
  </si>
  <si>
    <t xml:space="preserve">GRUPO </t>
  </si>
  <si>
    <t>PRESENCIA COLOMBO SUIZA</t>
  </si>
  <si>
    <t>17-PLANETA RICA   /19 BUENAVISTA   /30 AYAPEL  /  32 MONTEELIBANO</t>
  </si>
  <si>
    <t>27/11/204</t>
  </si>
  <si>
    <t>17 PLANETA RICA</t>
  </si>
  <si>
    <t>19 BUENAVISTA</t>
  </si>
  <si>
    <t>30 AYAPEL</t>
  </si>
  <si>
    <t>32 MONTELIBANO</t>
  </si>
  <si>
    <t>RESULTADOS EVALUACION COMPONENTE TECNICO GRUPO 17</t>
  </si>
  <si>
    <t>RESULTADOS EVALUACION COMPONENTE TECNICO GRUPO 19</t>
  </si>
  <si>
    <t>RESULTADOS FACTORES DE PONDERACION GRUPO 17</t>
  </si>
  <si>
    <t>RESULTADOS FACTORES DE PONDERACION GRUPO 19</t>
  </si>
  <si>
    <t>RESULTADOS FACTORES DE PONDERACION GRUPO 30</t>
  </si>
  <si>
    <t xml:space="preserve">Experiencia habilitante </t>
  </si>
  <si>
    <t>CORPORACION PRESENCIA COLOMBO SUIZA</t>
  </si>
  <si>
    <t>UNIDAD JURIDICA DE LA SECRETARIA DE EDUCACIÒN DE MEDELLIN</t>
  </si>
  <si>
    <t>4600024154/2010</t>
  </si>
  <si>
    <t>$245325250</t>
  </si>
  <si>
    <t>4600024168/2010</t>
  </si>
  <si>
    <t>$154148904</t>
  </si>
  <si>
    <t>4600024457/2010</t>
  </si>
  <si>
    <t>$390102389</t>
  </si>
  <si>
    <t>4600028053/2010</t>
  </si>
  <si>
    <t>$400724896</t>
  </si>
  <si>
    <t>4600030668/2011</t>
  </si>
  <si>
    <t>$230827278</t>
  </si>
  <si>
    <t>4600030963/2011</t>
  </si>
  <si>
    <t>$427670242</t>
  </si>
  <si>
    <t>$1794634868</t>
  </si>
  <si>
    <t>$630253287</t>
  </si>
  <si>
    <t>$241282496</t>
  </si>
  <si>
    <t>$1970746419</t>
  </si>
  <si>
    <t>$346853153</t>
  </si>
  <si>
    <t>$446537094</t>
  </si>
  <si>
    <t>$2009994269</t>
  </si>
  <si>
    <t>4600050966/2013</t>
  </si>
  <si>
    <t>$111982409</t>
  </si>
  <si>
    <t>4600052509/2014</t>
  </si>
  <si>
    <t>$2319286490</t>
  </si>
  <si>
    <t>4600052530/2014</t>
  </si>
  <si>
    <t>$1185205628</t>
  </si>
  <si>
    <t>4600052533/2014</t>
  </si>
  <si>
    <t>$411805501</t>
  </si>
  <si>
    <t>INSTITUCIONAL SIN ARRIENDO</t>
  </si>
  <si>
    <t>SE SOLICITA SUBSANAR, PRESENTANDO EL FORMATO 11 CONDICIONES HABILITANTES DE INFRAESTRUCTURA, TODA VEZ QUE SE RELACIONA UNA CARTA DE COMPROMISO DE LA GESTION DE LOS INMUEBLES, PARA TODA LA PROPUESTA Y NO SE DISCRIMINA LAS UDS CON SUS DIRECCIONES Y DEMÀS REQUISITOS ESTABLECIDOS EN EL PLIEGO (FOLIO 121).</t>
  </si>
  <si>
    <t>FORMATO 7 EQUIPO MINIMO HABILITANTE</t>
  </si>
  <si>
    <t>BEATRIZ ELENA DIAZ ORTEGA</t>
  </si>
  <si>
    <t>JM SERVICIOS INTEGRALES DE INGENIERIA Y ARQUITECTURA</t>
  </si>
  <si>
    <t>01/04/2009 AL 01/04/2011</t>
  </si>
  <si>
    <t>SE SOLICITA SUBSANAR TODA  VEZ QUE LA EXPERIENCIA ACREDITADO NO SE AJUSTA A LO ESTABLECIDO EN LOS PLIEGOS</t>
  </si>
  <si>
    <t>ALCALDIA MUNICIPAL SAN BERNARDO DEL VIENTO</t>
  </si>
  <si>
    <t>01/04 AL 30/09/2013</t>
  </si>
  <si>
    <t>EDELMIRA ISABEL ORTEGA PINTO</t>
  </si>
  <si>
    <t>UNIVERSIDAD NACIONAL  ABIERTA Y A DISTANCIA UNAD</t>
  </si>
  <si>
    <t>CENTRO EDUCATIVO MI BELLO MUNDO</t>
  </si>
  <si>
    <t>2/02/2003 AL 30/07/2013</t>
  </si>
  <si>
    <t>RAFAEL DARIO PEREZ GOMEZ</t>
  </si>
  <si>
    <t>GEOGRAFO</t>
  </si>
  <si>
    <t>CAFAM</t>
  </si>
  <si>
    <t>4/2014 AL 12/2014</t>
  </si>
  <si>
    <t>SE SOLICITA SUBSANAR TODA VEZZ QUE LA EXPERIENCIA ACREDITADO NO SE AJUSTA A LO ESTABLECIDO EN LOS PLIEGOS</t>
  </si>
  <si>
    <t>4/2013 AL 12/2013</t>
  </si>
  <si>
    <t>MOISES CONTRERAS HOYOS</t>
  </si>
  <si>
    <t>LICENCIADO EN CIENCIAS SOCIALES</t>
  </si>
  <si>
    <t>INSTITUTO COLOMBIANO DE EDUCACION PARA EL TALENTO HUMANO ESPECIALIZADO</t>
  </si>
  <si>
    <t>15/01/2011 AL 28/02/2012</t>
  </si>
  <si>
    <t>COLEGIO JERUSALEN</t>
  </si>
  <si>
    <t>FUNADCION UNIVERSITARIA CATOLICA DEL NORTE</t>
  </si>
  <si>
    <t>COLEGIO DAVID PERKINS</t>
  </si>
  <si>
    <t>01/10/2012 AL 30/10/2012</t>
  </si>
  <si>
    <t>LUIS ORLANDO SOLANO SUAREZ</t>
  </si>
  <si>
    <t>LICENCIADO EN EDUCACION</t>
  </si>
  <si>
    <t>UNIVERSIDAD DE LA SALLEG</t>
  </si>
  <si>
    <t>COLEGIO COOPERATIVO COMUNAL DE FUNZA</t>
  </si>
  <si>
    <t>02/02/2003 HASTA30/ 11/2004</t>
  </si>
  <si>
    <t>INSTITUCION EDUCATIVA DISTRITAAL JUAN LUIS LONDOÑO</t>
  </si>
  <si>
    <t>14/01/2009 AL 14/07/2009</t>
  </si>
  <si>
    <t>INSTITUCION SAN BERNARDO DE LA SALLEG</t>
  </si>
  <si>
    <t>16/01 AL 30/11/2008</t>
  </si>
  <si>
    <t>LUIS CARLOS PEREZ LAMBRAÑO</t>
  </si>
  <si>
    <t>LICENCIADO EN EDUCACION FISICA, RECREACIÒN, Y DEPORTES</t>
  </si>
  <si>
    <t>FUNDACION AMIGOS POR COLOMBIA</t>
  </si>
  <si>
    <t>15/01/2010 AL 31/12/2014</t>
  </si>
  <si>
    <t>SAIDE FARIDE PEÑA SEJIN</t>
  </si>
  <si>
    <t>PROFESIONAL EN PSICOLOGIA  SOCIAL COMUNITARIA</t>
  </si>
  <si>
    <t>CORPORACION NUEVA ESPERANZA</t>
  </si>
  <si>
    <t>05/02/2004 AL 31/12/2005</t>
  </si>
  <si>
    <t>FUNDACION DEJANDO HUELLAS EN EL TEJIDO SOCIAL</t>
  </si>
  <si>
    <t>01/03/2014 AL 30/09/2014</t>
  </si>
  <si>
    <t>PSICOSOCIAL</t>
  </si>
  <si>
    <t>HEYDI LINEY MORA PITALUA</t>
  </si>
  <si>
    <t>2/05/2012 AL 20/2014</t>
  </si>
  <si>
    <t>NELSY DEL SOCORRO LOPEZ CARMONA</t>
  </si>
  <si>
    <t xml:space="preserve">FUNDACION ACCION Y DESARROLLO PARA EL CRECIMIENTO HUMANO FADC </t>
  </si>
  <si>
    <t>01/06/2013 AL 31/12/2013</t>
  </si>
  <si>
    <t>FUNDACION SANTA ISABEL</t>
  </si>
  <si>
    <t>22/03/2007 AL 31/12/2007</t>
  </si>
  <si>
    <t>INSTITUCION EDUCATIVA GIMNASIO DEL SAN JORGE</t>
  </si>
  <si>
    <t>26 /03/2013 AL 31/12/2013      03/02/2014 AL 31/07/2014</t>
  </si>
  <si>
    <t>LINA PATRICIA HERNANDEZ</t>
  </si>
  <si>
    <t>GIMNASIO REAL DE LA FLORESTA</t>
  </si>
  <si>
    <t>03/02/2010 AL 13/06/2010</t>
  </si>
  <si>
    <t>BANCO DE TIEMPO</t>
  </si>
  <si>
    <t>01/08/2010 AL 30/11/2010</t>
  </si>
  <si>
    <t>COORPORACION JUNTOS  CONTRUYENDOFUTURO</t>
  </si>
  <si>
    <t>01/02/2012 AL 30/06/2012 02/07/2012 AL 30/11/2012</t>
  </si>
  <si>
    <t>NAIZA DEL CARMEN CASTRO CANCHILA</t>
  </si>
  <si>
    <t>20/09 al 30/09 del 2011 -01/01 al 30/12/2012 -01/01/2013 al 06/09/2013</t>
  </si>
  <si>
    <t>YANIE YINETH DIAZ LOZANO</t>
  </si>
  <si>
    <t>FUNDACION UNIDOS POR COLOMBIA</t>
  </si>
  <si>
    <t>20/01/2014 HASTA 31/07/2014</t>
  </si>
  <si>
    <t>LA EXPERIENCIA ACREDITADA EN EL CONTRATO  1688/2012 FOLIOS 117 AL 120, NO SERA TENIDA EN CUENTA TODA VEZ QUE NO CUENTA CON LOS REQUISITOS ESTABLECIDOS EN LOS PLIEGOS (SE ENCUENTRA RELACIONADA EN LA EXPERIENCIA HABILITANTE FOLIO 70 AL 73)</t>
  </si>
  <si>
    <t>COORDINADOR GENERAL</t>
  </si>
  <si>
    <t>2/1447</t>
  </si>
  <si>
    <t>MARISOL CARDONA VARGAS</t>
  </si>
  <si>
    <t>FUNDACION SOLIDARIA LA VISITACION</t>
  </si>
  <si>
    <t>21/10/1995 AL 23/09/2011 -  18/01/2001 AL 223/09/2011</t>
  </si>
  <si>
    <t>NO SE LE ASIGNA PUNTAJE TODA VEZ QUE NO CUMPLE CON LA PROPORCION ESTABLECIDA EN LOS PLIEGOS (1 COORDINADOR POR CADA MIL CUPOS OFERTADOS)</t>
  </si>
  <si>
    <t>APOYO PEDAGOGICO</t>
  </si>
  <si>
    <t xml:space="preserve">LUCY FANNY GIRALDO USME </t>
  </si>
  <si>
    <t>ECORPORACION EDUCATIVA NUEVA GENTE CORINGE</t>
  </si>
  <si>
    <t>21/08/2007 AL 31/08/2011</t>
  </si>
  <si>
    <t>NO SE LE ASIGNA PUNTAJE TODA VEZ QUE NO CUMPLE CON LA PROPORCION ESTABLECIDA EN LOS PLIEGOS (1 APOYO PEDAGGICO POR CADA MIL CUPOS OFERTADOS)</t>
  </si>
  <si>
    <t>FINANCIERO</t>
  </si>
  <si>
    <t>JOHANA MARCELA ROJO CAÑAS</t>
  </si>
  <si>
    <t>TECNOLOGA EN GESTION FINANCIERA</t>
  </si>
  <si>
    <t>TECNOLOGICO DE ANTIOQUIA</t>
  </si>
  <si>
    <t>01/2011 AL 16/12/2011</t>
  </si>
  <si>
    <t>SE SOLICITA SUBSANAR TODA VEZ QUE LA EXPERIENCIA ACREDITADO NO SE AJUSTA A LO ESTABLECIDO EN LOS PLIEGOS</t>
  </si>
  <si>
    <t>COORDINADOR- GRUPO 17</t>
  </si>
  <si>
    <t>1/262</t>
  </si>
  <si>
    <t>1/243</t>
  </si>
  <si>
    <t>COORDINADOR - GRUPO 19</t>
  </si>
  <si>
    <t>COORDINADOR- GRUPO 30</t>
  </si>
  <si>
    <t>COORDINADOR - GRUPO 32</t>
  </si>
  <si>
    <t>COORDINADOR- GRUPO 32</t>
  </si>
  <si>
    <t>1/238</t>
  </si>
  <si>
    <t>4600030890/2011 (1)</t>
  </si>
  <si>
    <t>4600037822/2012 (2)</t>
  </si>
  <si>
    <t>460037925/2012 (3)</t>
  </si>
  <si>
    <t>4600038152/2012 (4)</t>
  </si>
  <si>
    <t>4600045113/2013 (5)</t>
  </si>
  <si>
    <t>4600045125/2013 (6)</t>
  </si>
  <si>
    <t>4600045301/2013 (7)</t>
  </si>
  <si>
    <t>ESTAS CERTIFICACIONES VIENEN COMO ANEXO AL FORMATO 6 , SIN EMBARGO NO SON TENDIDAS EN CUENTA TODA VEZ QUE SOBREPASAN EL NUMERO MAXIMO DE CERTIFICACIONES</t>
  </si>
  <si>
    <t>ESTA CERTIFICACION HACE PARTE DE LA INFORMACION RELACIONADA EN EL FORMATO 6 QUE PRESENTA EL PROPONENTE. SE LE VALIDAN LOS TIEMPOS QUE NO ESTAN TRASLAPADOS.</t>
  </si>
  <si>
    <t>ESTA CERTIFICACION HACE PARTE DE LA INFORMACION RELACIONADA EN EL FORMATO 6 QUE PRESENTA EL PROPONENTE. NO  SE LE VALIDAN LOS TIEMPOS QUE ESTAN TRASLAPADOS.</t>
  </si>
  <si>
    <t>ESTA EXPERIENCIA SE TIENE EN CUENTA A PARTIR DE NOVIEMBRE DEE 2009, TODA VEZ QUE EL PROCESO FINALIZO EN NOVIEMBRE DE 2014 Y DE ACUERDO A LO ESTABLECIDO EN EL PLIEGO, LA EXPERIENCIA SE CERTIFICA EN LOS ULTIMOS 5 AÑOS.</t>
  </si>
  <si>
    <t>NO SE TIENE EN CUENTA LOS MESES QUE TIENEN TRASLAPO CON OTRA CERTIFICACIÓN</t>
  </si>
  <si>
    <t>SE SOLICITA SUBSANAR Y DILIGENCIAR EL FORMATO 11 PARA LA MODALIDAD FAMILIAR, YA QUE NO FUE REGISTRADA LA INFORMACIÓN SOLICITADA EN LA CONVOCATORIA</t>
  </si>
  <si>
    <t>NO ES TENIDA EN CUENTA, TODA VEZ QUE NO SE APORTAN LOS DOCUMENTOS QUE PERMITAN IDENTIFICAR O VALIDAR LA EXPERIENCIA DEL PROFESIONAL PROPUESTO.</t>
  </si>
  <si>
    <t>SE REALIZA LA VERIFICACION CON LA COORDINADORA DEL CENTRO ZONAL DE URABA-REGIONAL ANTIOQUIA  QUIEN ES LA SUPERVISORA DEL CONTRATO Y SE ACLARA LA FECHA DE INICIO Y FINALIZACION DE LA CERTIFICACIÓN. 
POR ESTAR POR FUERA DEL TIEMPO SOLICITADO EN LOS PLIEGOS NO ES TENIDA EN CUENTA. EL TIEMPO LIMITE PARA CONTRATOS EN EJECUCIÓN ES EL 30 DE SEPTIEMBRE DE 2014</t>
  </si>
  <si>
    <t>NO ES TENIDA EN CUENTA LA EXPERIENCIA APORTADA EN LOS FOLIOS 356-357, PORQUE NO ESTAN RELACIONADOS CON LO SOLCIITADO EN EL PLIEGO. 
Folios 340- 357</t>
  </si>
  <si>
    <t>GRUPO 1-MONTERIA   / GRUPO 3 -MONTERIA  / GRUPO 22 TIERRALTA  /GRUPO 23 TIERRALTA  /GRUPO 27 LA APARTADA .</t>
  </si>
  <si>
    <t xml:space="preserve">GRUPO 1-MONTERIA  </t>
  </si>
  <si>
    <t>GRUPO 3 -MONTERIA</t>
  </si>
  <si>
    <t>GRUPO 22 TIERRALTA</t>
  </si>
  <si>
    <t>GRUPO 23 TIERRALTA</t>
  </si>
  <si>
    <t>GRUPO 27 LA APARTADA .</t>
  </si>
  <si>
    <t>RESULTADOS EVALUACION COMPONENTE TECNICO GRUPO 3 MONTERIA</t>
  </si>
  <si>
    <t>RESULTADOS FACTORES DE PONDERACION GRUPO 3 MONTERIA</t>
  </si>
  <si>
    <t>23/2013/285</t>
  </si>
  <si>
    <t>66 AL 67</t>
  </si>
  <si>
    <t>23/2013/287</t>
  </si>
  <si>
    <t>68 AL 69</t>
  </si>
  <si>
    <t>0409/2012</t>
  </si>
  <si>
    <t>13/26/10/634</t>
  </si>
  <si>
    <t>FOLIOS 62 AL 65</t>
  </si>
  <si>
    <t>GRUPO 1 MONTERIA</t>
  </si>
  <si>
    <t>CDI - INSTITUCIONAL CON ARRIENDO</t>
  </si>
  <si>
    <t>CALLE 30 A N° 7B - 42</t>
  </si>
  <si>
    <t>CALLE 1 N° 9 - 55</t>
  </si>
  <si>
    <t>CARRERA 33 N° 22 - 25</t>
  </si>
  <si>
    <t>CALLE 9 N° 21A BARRIO EL PRADO</t>
  </si>
  <si>
    <t>DIAGONAL 16 N° 5 - 46</t>
  </si>
  <si>
    <t>CARRERA 3 N° 11 - 60 BARRIO PANZENU</t>
  </si>
  <si>
    <t>CARRERA 22 N° 24 - 322</t>
  </si>
  <si>
    <t>CALLE 28 N° 8B BARRIO EL DORADO</t>
  </si>
  <si>
    <t>VIA CERETE KILOMETRO 3 COLEGIO INEM</t>
  </si>
  <si>
    <t>CARRERA 1B N° 41A - 42 BARRIO SUCRE</t>
  </si>
  <si>
    <t>MANZANA 97 LOTE 31 BARRIO LA PALMA</t>
  </si>
  <si>
    <t>CALLE 48C N° 6B</t>
  </si>
  <si>
    <t>GRUPO 3 MONTERIA</t>
  </si>
  <si>
    <t>CDI MODALIDAD FAMILIAR -MONTERIA</t>
  </si>
  <si>
    <t xml:space="preserve">CALLE 30A N° 7B W42 </t>
  </si>
  <si>
    <t>CALLE 33A N° 22 - 25</t>
  </si>
  <si>
    <t>BARRIO VILLA CIELO</t>
  </si>
  <si>
    <t>DIAGONAL 19 TRANSVERSAL 1A</t>
  </si>
  <si>
    <t>CARRERA 3 N° 3 - 75 CASA ACCION COMUNAL, BARRIO MOCARI</t>
  </si>
  <si>
    <t>CORREGIMIENTO AGUAS VIVAS</t>
  </si>
  <si>
    <t>CORREGIMIENTO LOS GARZONES</t>
  </si>
  <si>
    <t>BARRIO VILLA LOS ALPES</t>
  </si>
  <si>
    <t>CALLE 9 CASA COMUNAL BARRIO FURATENA</t>
  </si>
  <si>
    <t>CORREGIMIENTO LAS PALOMAS AL LADO DEL PARQUE</t>
  </si>
  <si>
    <t>CORREGIMIENTO NUEVA LUCIA</t>
  </si>
  <si>
    <t>CORREGIMIENTO EL COROZO</t>
  </si>
  <si>
    <t>BARRIO EL PRIVILEGIO</t>
  </si>
  <si>
    <t>BARRIO MANUEL JIMENEZ</t>
  </si>
  <si>
    <t>BARRIO VILLA PAZ</t>
  </si>
  <si>
    <t>MANZANA 31 LOTE 19 BARRIO VILLA JIMENEZ</t>
  </si>
  <si>
    <t>MANZANA 12 LOTE 2 BARRIO VILLA CIELO</t>
  </si>
  <si>
    <t>MANZANA 18 LOTE 14 SECTOR ANHELOS BARRIO VILLA CIELO</t>
  </si>
  <si>
    <t>CORREGIMIENTO CAÑO VIEJO</t>
  </si>
  <si>
    <t>CORREGIMIENTO EL VIDRIAL</t>
  </si>
  <si>
    <t>BARRIO EL DORADO</t>
  </si>
  <si>
    <t>BARRIO LA PALMA</t>
  </si>
  <si>
    <t>BARRIO EL MINUTO DE DIOS</t>
  </si>
  <si>
    <t>BARRIO RANCHO GRANDE</t>
  </si>
  <si>
    <t>CORREGIMIENTO BUENOS AIRES</t>
  </si>
  <si>
    <t>CORREGIMIENTO SAN ANTERITO</t>
  </si>
  <si>
    <t>CORREGIMIENTO SANTA CLARA</t>
  </si>
  <si>
    <t>CORREGIMIENTO EL CERRITO</t>
  </si>
  <si>
    <t>CORREGIMIENTO SANTA LUCIA</t>
  </si>
  <si>
    <t>BARRIO CALIFORNIA</t>
  </si>
  <si>
    <t>BARRIO MOGAMBO</t>
  </si>
  <si>
    <t>BARRIO LA CANDELARIA</t>
  </si>
  <si>
    <t>BARRIO SANTA FE</t>
  </si>
  <si>
    <t>BARRIO SANTA ROSA</t>
  </si>
  <si>
    <t>CORREGIMIENTO LOS CEDROS</t>
  </si>
  <si>
    <t>BARRIO EL POBLADO</t>
  </si>
  <si>
    <t>BARRIO MOCARI</t>
  </si>
  <si>
    <t>GRUPO 22 TIERRA ALTA</t>
  </si>
  <si>
    <t>CDI -  CON ARRIENDO TIERRA ALTA</t>
  </si>
  <si>
    <t>BARRIO EL PARAISO KRA 2B N° 3-27</t>
  </si>
  <si>
    <t>BARRIO SBN  LAS PALMAS SN</t>
  </si>
  <si>
    <t>REASENTAMIENTO CAMPAMENTO CALLE 31 N°120</t>
  </si>
  <si>
    <t>VEREDA VILLA MADEIRA</t>
  </si>
  <si>
    <t>BARRIO 20 DE JULIO KRA 10 N° 10-78</t>
  </si>
  <si>
    <t xml:space="preserve">CORREGIMIENTO LOS MORALES CALLE 2 N°1A-123 </t>
  </si>
  <si>
    <t xml:space="preserve">BARRIO LA ESMERALDA CARRERA 31 N° 477  </t>
  </si>
  <si>
    <t>VEREDA SANTANA VIA  URRA DESPUES OFICINA FUNCIONARIO</t>
  </si>
  <si>
    <t>CORREGIMIENTO  BATATA</t>
  </si>
  <si>
    <t>GRUPO 23 TIERRA ALTA</t>
  </si>
  <si>
    <t>CDI - INSTITUCIONAL SIN  ARRIENDO</t>
  </si>
  <si>
    <t>CDI -  SIN  ARRIENDO TIERRA ALTA</t>
  </si>
  <si>
    <t>BARRIO 19 DE MARZO CALLE 8 KRA 24 ESQUINA</t>
  </si>
  <si>
    <t>CRA 16 No. 17-260 VIA PALMIRA</t>
  </si>
  <si>
    <t>SANTA FE DE RALITO CALLE 11ª – 75  CALLE PRINCIPAL</t>
  </si>
  <si>
    <t xml:space="preserve">BARRIO EL PARAISO CARRERA 4 CALLE 5 A -23  </t>
  </si>
  <si>
    <t>GRUPO 27 LA APARTADA</t>
  </si>
  <si>
    <t>CDI -  SIN  ARRIENDO LA APARTADA</t>
  </si>
  <si>
    <t>BARRIO DIVINO NIÑO CARRERA 9 No. 03-04</t>
  </si>
  <si>
    <t>CL 19 22 10</t>
  </si>
  <si>
    <t>CL 24 E 15 22</t>
  </si>
  <si>
    <t>CDI MODALIDAD FAMILIAR -LA APARTADA</t>
  </si>
  <si>
    <t>CALLE 19 NO. 10-22</t>
  </si>
  <si>
    <t>BARRIO EL RETORNO</t>
  </si>
  <si>
    <t>BARRIO LA RAYA</t>
  </si>
  <si>
    <t>BARRIO MONTELIBANO</t>
  </si>
  <si>
    <t>24 DE NOVIEMBRE</t>
  </si>
  <si>
    <t>BARRIO LA FRONTERA</t>
  </si>
  <si>
    <t>BARRIO EL ORIENTE</t>
  </si>
  <si>
    <t>CORREGIMIENTO CAMPO ALEGRE</t>
  </si>
  <si>
    <t>CORREGIMIENTOPUERTO CORDOBA</t>
  </si>
  <si>
    <t>BARRIO TIERRA SANTA</t>
  </si>
  <si>
    <t>SAN MATEO</t>
  </si>
  <si>
    <t>CORREGIMIENTO LA BALSA</t>
  </si>
  <si>
    <t>AMALIA LLORENTE ROMERO</t>
  </si>
  <si>
    <t>01/11/2013 AL  05/11/2014</t>
  </si>
  <si>
    <t>GLORIA MILENA LASTRE DUQUE</t>
  </si>
  <si>
    <t>LICENCIADA EN EDUCACION FISICA</t>
  </si>
  <si>
    <t>CONSORCIO POR UNA INFANCIA FELIZ</t>
  </si>
  <si>
    <t>1/11/2013 AL 1/11/2014</t>
  </si>
  <si>
    <t xml:space="preserve">YOVADYS MARGOT CORDERO CACERES </t>
  </si>
  <si>
    <t>5/9/2008 AL 28/6/2013</t>
  </si>
  <si>
    <t>CARLOS ARTURO CHICA GUZMAN</t>
  </si>
  <si>
    <t>ADMINISTRACION DE EMPRESA DE SERVICIOS DE SALLUD</t>
  </si>
  <si>
    <t>1/10 AL 31/12/2013</t>
  </si>
  <si>
    <t>POR UNA INFANCIA FELIZ</t>
  </si>
  <si>
    <t>20/1/2014 AL 4/11/2014</t>
  </si>
  <si>
    <t>YINA ESTELA COGOLLO AYALA</t>
  </si>
  <si>
    <t>LICENCIADO EN EDUCACION BASICA CON ENFASIS EN ARTES PLASTICA</t>
  </si>
  <si>
    <t>1/11/2013 AL 12/11/2014</t>
  </si>
  <si>
    <t>ALVARO MIGUEL FLOREZ RAMIREZ</t>
  </si>
  <si>
    <t>LICENCIADO EN EDUCACION INFANTIL CON ENFASIS EN HUMANIDADES</t>
  </si>
  <si>
    <t>FUNDACION NUEVA ERA ECOLOGICA</t>
  </si>
  <si>
    <t>1/1 AL 31/12/2013</t>
  </si>
  <si>
    <t>RICARDO MIGUEL TEHERAN LOZANO</t>
  </si>
  <si>
    <t>FUNDACION UNIVERSITARIA JUAN D CASTELLANOS</t>
  </si>
  <si>
    <t>INSTITUTO EDUCATIVO NIÑO JESUS DE PRAGA</t>
  </si>
  <si>
    <t>2/1/2012 A 30/6/2014</t>
  </si>
  <si>
    <t>MILY ESTHER ESTRELLA SALCEDO</t>
  </si>
  <si>
    <t>1/11/2013 AL 5/11/2014</t>
  </si>
  <si>
    <t>CLAUDIA MARCELA BANQUET CASTILLO</t>
  </si>
  <si>
    <t>9/1/2013 AL 5/11/2014</t>
  </si>
  <si>
    <t>HERNANDO CUADRADO JIMENEZ</t>
  </si>
  <si>
    <t>UNIVERSIDAD LUIS AMIGO</t>
  </si>
  <si>
    <t>5/1 AL 31/12/2013</t>
  </si>
  <si>
    <t>SIDIA LUZ ANAYA TERAN</t>
  </si>
  <si>
    <t>1/6/2011 AL 28/6/2013</t>
  </si>
  <si>
    <t xml:space="preserve">PSICOSOCIAL </t>
  </si>
  <si>
    <t>JORGE ANDRES SOLERA RAMOS</t>
  </si>
  <si>
    <t>1/11/2013 AL 6/11/2014</t>
  </si>
  <si>
    <t>LIDIS MARIA LOPEZ HERNANDEZ</t>
  </si>
  <si>
    <t>UNIVERSSIDAD LUIS AMIGO</t>
  </si>
  <si>
    <t>1/11/2013 AL 16/6/2014</t>
  </si>
  <si>
    <t>YENIS CASTRO TAPIA</t>
  </si>
  <si>
    <t>2/1/2014 AL 7/11/2014</t>
  </si>
  <si>
    <t>YAMINA YICET PEREZ ESTRELLA</t>
  </si>
  <si>
    <t xml:space="preserve">FUNDACION ACCION Y DESRROLLO PARA EL CRECIMIENTO HUMANO </t>
  </si>
  <si>
    <t>1/7/2013 AL 31/12/2013</t>
  </si>
  <si>
    <t>LUZ DARYS CASTILLO ALVAREZ</t>
  </si>
  <si>
    <t>UNIVERSIDAAD DEL SINU</t>
  </si>
  <si>
    <t>SECRETARIA DE SALUD DEPARTAMENTO DE CORDOBA</t>
  </si>
  <si>
    <t>13/6/2008 AL 10/8/2010</t>
  </si>
  <si>
    <t>LUZ MILA NARVAEZ LOPEZ</t>
  </si>
  <si>
    <t>20/1/2014 AL 5/11/2014</t>
  </si>
  <si>
    <t>GEIDY PATRICIA SANTANA MELLAO</t>
  </si>
  <si>
    <t>20/1/2014 AL 31/10/2014</t>
  </si>
  <si>
    <t>KEYLA MARGARITA AUSTIN AVILEZ</t>
  </si>
  <si>
    <t>KETTY CECILIA  COGOLLO OLGUIN</t>
  </si>
  <si>
    <t>LICECIADA EN PEDAGOGIA REEDUCATIVA</t>
  </si>
  <si>
    <t>CABILDO MAYOR RIO VERDE RIO SINU</t>
  </si>
  <si>
    <t>21/1 AL 31/7/2014</t>
  </si>
  <si>
    <t>ANGELA MERCEDES PETRO COGOLLO</t>
  </si>
  <si>
    <t>1/2/2012 AL 31/8/2013</t>
  </si>
  <si>
    <t>MARIA FRNANDA NAVARO GUERRERO</t>
  </si>
  <si>
    <t>1/11/2013 AL 31/10/2014</t>
  </si>
  <si>
    <t>CARLOS ALVERTO RUIZ NORIEGA</t>
  </si>
  <si>
    <t>20/01/2013 AL 31/10/2014</t>
  </si>
  <si>
    <t>ADRIAN ALVERTO DIAZ ORTEGA</t>
  </si>
  <si>
    <t>DIOCESIS DE MONTELIBANO</t>
  </si>
  <si>
    <t>31/7/2009 AL 30/11/2011</t>
  </si>
  <si>
    <t>MARIA CONSUELO MEZA RODRIGUEZ</t>
  </si>
  <si>
    <t>CLAUDIA ALCIERA ZAMBRANO RAMOS</t>
  </si>
  <si>
    <t>01/11/2013 AL 10/11/2014</t>
  </si>
  <si>
    <t>ISI</t>
  </si>
  <si>
    <t>OLGA POMBO NEGRETE</t>
  </si>
  <si>
    <t>UNIVERSSIDAD DEL SINU</t>
  </si>
  <si>
    <t>ROGER DAVID LOZANO DIN</t>
  </si>
  <si>
    <t>ADMINITRADOR DE EMPRESAS</t>
  </si>
  <si>
    <t>1/11/2013 AL 10/11/2014</t>
  </si>
  <si>
    <t>NORA MARIA TRIANA CASTILLO</t>
  </si>
  <si>
    <t xml:space="preserve">LICENCIADO EN EDUCACION INFANTIL </t>
  </si>
  <si>
    <t>CLAUDIA STELLA PRETELT SANTO</t>
  </si>
  <si>
    <t>LICENCIADA EN DUCACION CON ENFASIS EN CIENCIAS SOCIALES</t>
  </si>
  <si>
    <t>UNIVERSIDAD DE LA  GUAJIRA</t>
  </si>
  <si>
    <t>23/04/2012 AL 28/06/2013</t>
  </si>
  <si>
    <t>NIDIANIS ESPERANZA MENDOZA VILLERA</t>
  </si>
  <si>
    <t>LICENCIADA  EN EDUCACION INFANTIL</t>
  </si>
  <si>
    <t>8/03/2011 AL 6/12/2013</t>
  </si>
  <si>
    <t>LIVIA YORENIS SALAZAR MARTINEZ</t>
  </si>
  <si>
    <t>ADIMINISTRADORA DE EMPRESAS</t>
  </si>
  <si>
    <t>20/02/2014 AL 04/11/2014</t>
  </si>
  <si>
    <t>FOLIO 760 AL763</t>
  </si>
  <si>
    <t>ESTAS CERTIFICACIONES NO SERAN TENIDAS EN CUENTA POR NO CUMPLIR CON LOS PLIEGOS DE CONDICIONES.</t>
  </si>
  <si>
    <t>SECRETARIA DEL INTERIOR  DE LA APARTADA</t>
  </si>
  <si>
    <t xml:space="preserve">21/07/2010 AL 30/01/2013 </t>
  </si>
  <si>
    <t>DEMIS CECILIA BANQUET DIAZ</t>
  </si>
  <si>
    <t>LICENCIADA EN CIENCIAS NATURALES</t>
  </si>
  <si>
    <t>01/11/2013 AL 4/11/2014</t>
  </si>
  <si>
    <t>RODRIGO JOSE BERROCAL  AGAMEZ</t>
  </si>
  <si>
    <t>UNIVERIDAD DEL SINU</t>
  </si>
  <si>
    <t>ALTA CONSEJERIA PARA LA REINTEGRACION SOCIAL , GRUPOS AZOTADOS POR ARMAS</t>
  </si>
  <si>
    <t>27/11/2009 AL 20/06/2010</t>
  </si>
  <si>
    <t>CERLY MARIA CABRALES VEGA</t>
  </si>
  <si>
    <t>1/05/2008 AL 5/12/2008</t>
  </si>
  <si>
    <t>MARGARITA DE LAS MERCEDES RAMOS TORRES</t>
  </si>
  <si>
    <t>FUNDACION LA MANO DE DIOS</t>
  </si>
  <si>
    <t>01/04/2010 AL 24/02/2012</t>
  </si>
  <si>
    <t>FRAY DAVID JULIO ESPITIA</t>
  </si>
  <si>
    <t>13/01/2013 AL 7/11/2014</t>
  </si>
  <si>
    <t>LETY PATRICIA ARRIETA CARRASCAL</t>
  </si>
  <si>
    <t>COLEGIO SAGRADA FAMILIA</t>
  </si>
  <si>
    <t>01/05/2008-30/05/2012</t>
  </si>
  <si>
    <t>ISMARY MARGOTH RUIZ PAEZ</t>
  </si>
  <si>
    <t>DESARROLISTA FAMILIAR</t>
  </si>
  <si>
    <t>FUNPROCOL</t>
  </si>
  <si>
    <t>01/08/2009-08/05/2010</t>
  </si>
  <si>
    <t>LINA MARIA VERGARA FARAK</t>
  </si>
  <si>
    <t>ESTUDIANTE 9 SEMESTRE</t>
  </si>
  <si>
    <t>20/03/2012-31/10/2014</t>
  </si>
  <si>
    <t>MARIA ALEJANDRA PEREZ ALTAMIRANDA</t>
  </si>
  <si>
    <t>NO PRESENTA</t>
  </si>
  <si>
    <t>GIMNASIO LUCILA ZAPATA ARENA</t>
  </si>
  <si>
    <t>01/02/2009-30/05/2010</t>
  </si>
  <si>
    <t>SE SOLICITA  SUBSANAR, ADJUNTANDO COPIA DE TARJETA PROFESIONAL</t>
  </si>
  <si>
    <t>YEIMI PAOLA ZUÑIGA LOZANO</t>
  </si>
  <si>
    <t>27702/2014</t>
  </si>
  <si>
    <t>01/03/2014-31/10-2014</t>
  </si>
  <si>
    <t>ZITA ESTHER MESTRA PERNETT</t>
  </si>
  <si>
    <t>INSTITUCION EDUCATIVA ALFONSO SPATH SPATH</t>
  </si>
  <si>
    <t>31/03/2008-03/10/2008</t>
  </si>
  <si>
    <t>CINDY GISELLA MENDEZ PINTO</t>
  </si>
  <si>
    <t>PSIOCLOGA</t>
  </si>
  <si>
    <t>26/03/2012-31/12/2012</t>
  </si>
  <si>
    <t>SARA JAEL VELAQUEZ PACHECO</t>
  </si>
  <si>
    <t>OIM</t>
  </si>
  <si>
    <t>09/03/2009-31/12/2010</t>
  </si>
  <si>
    <t>SAIRA BERROCAL HERNANDEZ</t>
  </si>
  <si>
    <t>10/02/2012-28/06/2013</t>
  </si>
  <si>
    <t>ESTHER MARIA VILLA VARGAS</t>
  </si>
  <si>
    <t>ASOCIACION NUEVO AMANECER</t>
  </si>
  <si>
    <t>10/11/1995-30/03/2002</t>
  </si>
  <si>
    <t>CLAUDIA ELENA BETTIN ALMANZA</t>
  </si>
  <si>
    <t>30/0571997</t>
  </si>
  <si>
    <t>FUNDACION DE AYUDA HUMANITARIA ACCION CONTRA EL HAMBRE</t>
  </si>
  <si>
    <t>15/05/2001-30/05/2002</t>
  </si>
  <si>
    <t>ELIANA PATRICIA RICARDO PAEZ</t>
  </si>
  <si>
    <t>SE SOLICITA SUBSANAR, TODA VEZ QUE NO APORTA CERTIFICACION DE EXPERIENCIA</t>
  </si>
  <si>
    <t>SAMIR ALBERTO SOTO MESTRA</t>
  </si>
  <si>
    <t>COLEGIO CRISTO REY</t>
  </si>
  <si>
    <t>01/02/2013-30/1172013</t>
  </si>
  <si>
    <t>CARMEN ALICIA HERNANDEZ DORIA</t>
  </si>
  <si>
    <t>FUNDACION ESPIRITU, ALMA Y CUERPO</t>
  </si>
  <si>
    <t>SE SOLICITA SUBSANAR, TODA VEZ QUE LA CERTIFICACION UNIVERSITARIA NO CORRESPONDE A LA VIGENCIA Y NO PERMITE IDENTIFICAR FECHA DE GRADO. FOLIO 1258. ASI MISMO LA CERTIFICACION DE EXPERIENCIA NO PEMRITE IDENTIFICAR FECHA DE INICIO Y FINALIZACION, NI FUNCIONES FOLIO 1259. Y EN FOLIOS 1260-161 LA EXPERIENCIA ACREDITADA NO ES ACORDE CON LO SOLICITADO</t>
  </si>
  <si>
    <t>MILENA PATRICIA JARABA ARGUMEDO</t>
  </si>
  <si>
    <t>13/06/2012-15/12/2012</t>
  </si>
  <si>
    <t>DIANA MARCELA AGAMEZ PACHECO</t>
  </si>
  <si>
    <t>08/05/2012-31/072013</t>
  </si>
  <si>
    <t>SE SOLICITA SUBSANAR PRESENTANDO COPIA DE TARJETA PROFESIONAL</t>
  </si>
  <si>
    <t>NIDIA ESTHER IBAÑEZ ORTIZ</t>
  </si>
  <si>
    <t>ASOCIACION HCB RANCHO GRANDE</t>
  </si>
  <si>
    <t>SE SOLCIITA SUBSANAR TODA VEZ QUE NO ES POSIBLE IDENTIFICAR EN LA CERTIFICACION FECHA DE INICIO Y FINALIZACION-FOLIO 1346</t>
  </si>
  <si>
    <t>EIDER JAVIB SOTO BEDOYA</t>
  </si>
  <si>
    <t>15/12/2011-30/12/2012</t>
  </si>
  <si>
    <t>BELLYS MARIA NORIEGA GALEANO</t>
  </si>
  <si>
    <t>CORPORACION UNIVERSITARIA DE CIENCIA Y DESARROLLO</t>
  </si>
  <si>
    <t>1/11/2013  31/10/2014</t>
  </si>
  <si>
    <t>KEVIN JAHIR DE CASTRO AVILA</t>
  </si>
  <si>
    <t>CORPORACION UNIVERSITARIA REMINGTON</t>
  </si>
  <si>
    <t>ROMULO MANUEL MERCADO MUÑOZ</t>
  </si>
  <si>
    <t>POLITECNICO COLOMBIANO JAIME ISAZA CADAVID</t>
  </si>
  <si>
    <t>1/146</t>
  </si>
  <si>
    <t>FABIAN HUMBERTO PEÑA URREA</t>
  </si>
  <si>
    <t>LINA MARIA ZURITA AVILA</t>
  </si>
  <si>
    <t>PRACTICAS  UNIVERSITARIAS INSTITTUCION EDUCATIVA ESCUELA NORMAL SUPERIOR DE MONTERIA</t>
  </si>
  <si>
    <t>15/02/2013   30/11/2013</t>
  </si>
  <si>
    <t>EMA LUZ HERNANDEZ NARVAEZ</t>
  </si>
  <si>
    <t>ESTUDIANTE UNIVERSIDAD DEL SINU</t>
  </si>
  <si>
    <t>CURSANDO X SEEMSTRE</t>
  </si>
  <si>
    <t>PRACTICAS  UNIVERSITARIAS INSTITTUTO INFANTIL KENNEDY</t>
  </si>
  <si>
    <t>17/02/2009    30/11/2009</t>
  </si>
  <si>
    <t>UNIVERSIDAD COOPÉRATIVA DE COLOMBIA</t>
  </si>
  <si>
    <t>20/01/2014   31/10/2014</t>
  </si>
  <si>
    <t>ANGELA PATRICIA TRIANA CUETO</t>
  </si>
  <si>
    <t>ERMINIA VERGARA MONTALVO</t>
  </si>
  <si>
    <t>LICENCIADA EN EDUCACION INFANTIL CON ENFAISI EN ETICA Y VALORES</t>
  </si>
  <si>
    <t>1/04/2009 28/06/2013</t>
  </si>
  <si>
    <t>JESUS DAVID DIAZ YANEZ</t>
  </si>
  <si>
    <t xml:space="preserve">LICENCIADO EN CULTURA FISICA RECREACION Y DEPORTE </t>
  </si>
  <si>
    <t>INDEPORTES</t>
  </si>
  <si>
    <t>LA EXPERIENCIA APORTADA NO CUMPLE CON LO REQUERIDO PARA EL PERFIL SEGÚN LA CONVOCATORIA OO2</t>
  </si>
  <si>
    <t>1/89</t>
  </si>
  <si>
    <t>LILIANA ISABEL CALDERA LOPEZ</t>
  </si>
  <si>
    <t xml:space="preserve">LICENCIADO EN CULTURA FISICA RECREATCION Y DEPORTE </t>
  </si>
  <si>
    <t>CORPORACION INFANCIA Y DESARROLLO</t>
  </si>
  <si>
    <t>14/05/2012    30/11/2013</t>
  </si>
  <si>
    <t>ANGELICA MARIA MARTINEZ SAENZ</t>
  </si>
  <si>
    <t>CLINICA ZAYMA</t>
  </si>
  <si>
    <t>22/02/2010 19/06/2013</t>
  </si>
  <si>
    <t>LA EXPEIENCIA PRESENTADA EN EL FOLIO 151 NO ES ESPECIFICA EN  PRIMERA INFANCIA</t>
  </si>
  <si>
    <t>KERLYS JOHANA LOPEZ RIOS</t>
  </si>
  <si>
    <t>OPADH</t>
  </si>
  <si>
    <t>29/12/2011     30/06 2012</t>
  </si>
  <si>
    <t>LUZ STELLA AGUIRRE PEREZ</t>
  </si>
  <si>
    <t>UNIDAD PARA LA ATENCION Y REPARACION DE VICTIMAS</t>
  </si>
  <si>
    <t>1/01/2013   30/06/2013</t>
  </si>
  <si>
    <t>COORDINADOR  FAMILIAR</t>
  </si>
  <si>
    <t>BERTA ELISA LOPEZ ACOSTA</t>
  </si>
  <si>
    <t xml:space="preserve">LICENCIADA EN EN EDUCACION BASICA CON ENFASIS ENCIENCIAS SOCIALES </t>
  </si>
  <si>
    <t xml:space="preserve">FUNDACION UNIDOS POR COLOMBIA </t>
  </si>
  <si>
    <t>1/11/2013   31/10/2014</t>
  </si>
  <si>
    <t>1/295</t>
  </si>
  <si>
    <t>NEBYS MOSQUERA CLIMACO</t>
  </si>
  <si>
    <t>1/11/2013 31/10/2014</t>
  </si>
  <si>
    <t>FARLY VANEZA VILLALBA CEBALLOS</t>
  </si>
  <si>
    <t>LILA ANGELA SILGADO</t>
  </si>
  <si>
    <t>ARLEM MIGUEL BOLAÑO CAUSIL</t>
  </si>
  <si>
    <t>AGENCIA COLOMBIANA PARA LA REINTEGRACION DE PERSONAS Y GRUPOS ALZADOS EN  ARMAS</t>
  </si>
  <si>
    <t>1/01/2014   31/10/2014</t>
  </si>
  <si>
    <t>1/145</t>
  </si>
  <si>
    <t>RICARDO ELIAS CORREA TORRES</t>
  </si>
  <si>
    <t>ORGANIZACIÓN SOCIAL DE COMUNIDADES NEGRAS NELSON MANDELA</t>
  </si>
  <si>
    <t>25/06/2010    25/06/2013</t>
  </si>
  <si>
    <t>HELEN SOFIA MONTES GUZMAN</t>
  </si>
  <si>
    <t>LICENCIADA EN EDUCACION FISICA RECREACION Y DEPORTES</t>
  </si>
  <si>
    <t>1/65</t>
  </si>
  <si>
    <t>JOSE ALVARO MAESTRE BLANCHAR</t>
  </si>
  <si>
    <t>NOHORA DEL CARMEN RODRIGUEZ ALVAREZ</t>
  </si>
  <si>
    <t>MAILEN MARIA MORELO GARCES</t>
  </si>
  <si>
    <t>CORPORACION UNIVERSITARIA  DEL SINU</t>
  </si>
  <si>
    <t>15/01/2013  31/10/2014</t>
  </si>
  <si>
    <t>CLARENA LUZ NEGRETE PELAEZ</t>
  </si>
  <si>
    <t>ESTE TALENTO HUMANO NO SERA TENIDO EN CUENTA POR NO CONTAR CON LA EXPERIENCIA REQUERIDA COMO SE CONTEMPLA EN LOS PLIEGOS DE CONDICIONES.</t>
  </si>
  <si>
    <t>ZULEIMA ESTHER LOPEZ OLIVARES</t>
  </si>
  <si>
    <t>1/11/2013  AL 10/11/2014</t>
  </si>
  <si>
    <t>ANA MILENA HERNANDEZ PADILLA</t>
  </si>
  <si>
    <t xml:space="preserve">LICENCIADA EN EDUCACION INFANTIL CON ENFASIS EN TECNOLOGIA E INFORMATICA </t>
  </si>
  <si>
    <t>10/02/2012 AL 11/11/1014</t>
  </si>
  <si>
    <t>JUANA BAUTISTA BERROCAL BERROCAL</t>
  </si>
  <si>
    <t>LICENCIADA EN CIENCIAS SOCIALES</t>
  </si>
  <si>
    <t>CORPORACION PARA EL DESARROLLO INTEGRAL DE LA FAMILIA</t>
  </si>
  <si>
    <t>1/2/2011 AL 31/12/2011 - 15/1/2012 AL 31/12/2012</t>
  </si>
  <si>
    <t>MARTHA LIGIA AYAZO PEREZ</t>
  </si>
  <si>
    <t>LICENCIADA EN EDUCACION BASICA CON ENFASIS EN HUMANIDADES LENGUA CASTELLANA   E INGLES</t>
  </si>
  <si>
    <t>CORPORACION UNIVERSITARIA DEL CARIBE "CECAR"</t>
  </si>
  <si>
    <t>16/12/20211</t>
  </si>
  <si>
    <t>01/03/2011 AL 7/11/2014</t>
  </si>
  <si>
    <t>LILIA JUDITH MARTINEZ LUGO</t>
  </si>
  <si>
    <t>JARDIN INFANTIL MI NIÑO</t>
  </si>
  <si>
    <t>2/02/1991 AL 20/11/1994</t>
  </si>
  <si>
    <t>CORPORACION PARA EL DESARROLLO INTEGRAL DE FAMILIA " CORDIME"</t>
  </si>
  <si>
    <t>01/02/2011 AL 31/12/2013</t>
  </si>
  <si>
    <t>1 POR 5000</t>
  </si>
  <si>
    <t>YIRANA LUZ ESPITIA BERRIO</t>
  </si>
  <si>
    <t>CONTADURIA PUBLICA</t>
  </si>
  <si>
    <t>INSTITUTO LEARNING ENGLISH SCHOOL</t>
  </si>
  <si>
    <t>COOPERATIVA MULTIACTIVA DE INVERSSIONES</t>
  </si>
  <si>
    <t>5/10/2008 AL 11/2/2013</t>
  </si>
  <si>
    <t>HUGO ARMANDO MENDOZA FAJARDO</t>
  </si>
  <si>
    <t>LICENCIADO EN EDUCACION FISICA Y DEPORTES</t>
  </si>
  <si>
    <t>COORPORACION PARA EL DESARROLLO INTEGRAL DE LA FAMILIA</t>
  </si>
  <si>
    <t>1/2/2011 AL 31/12/2013</t>
  </si>
  <si>
    <t>HUGO ARMANDO RESTREPO FERNANDEZ</t>
  </si>
  <si>
    <t>JULIO JESUS JULIO ALONSO</t>
  </si>
  <si>
    <t xml:space="preserve">1/11/2013 AL 5/11/2014 </t>
  </si>
  <si>
    <t>GIMNASIO REAL LA FLORESTA</t>
  </si>
  <si>
    <t>1/10/2012 AL 29/10/2013</t>
  </si>
  <si>
    <t xml:space="preserve"> YESID TABOADA RAMIREZ</t>
  </si>
  <si>
    <t xml:space="preserve">ECONOMISTA  </t>
  </si>
  <si>
    <t>2/1/2012 AL 31/7/2014</t>
  </si>
  <si>
    <t>YINA PAOLA MACEA MARTINEZ</t>
  </si>
  <si>
    <t>CORPORACION PARA EL DESARROLLO INTEGRAL DE  LA FAMILIA</t>
  </si>
  <si>
    <t>GRASE MARIA NUÑEZ CARRILLO</t>
  </si>
  <si>
    <t>LICENCIADAEN ESPAÑOL  Y LITERATURA</t>
  </si>
  <si>
    <t>1/11/2013 AL 4/11/2014</t>
  </si>
  <si>
    <t>20/1/2012 AL 30/12/2012</t>
  </si>
  <si>
    <t>YEIMIS CRISTINA CABALLERO HERNANDEZ</t>
  </si>
  <si>
    <t xml:space="preserve">LICENCIADO EN EDUCACION BASICA CON ENFASIS EN CIENCIAS SOCIALES </t>
  </si>
  <si>
    <t>1/11/2013 AL 8/11/2014</t>
  </si>
  <si>
    <t>FUNDAACION DESARROLLO CARIBE</t>
  </si>
  <si>
    <t>1/1/2012 AL 31/12/2012</t>
  </si>
  <si>
    <t>JOSE DAVID MARQUEZ PENICHE</t>
  </si>
  <si>
    <t>YUDY ESTHER SERPA PACHECO</t>
  </si>
  <si>
    <t>FOTOCARLOS</t>
  </si>
  <si>
    <t>21/7/2003 AL 12/4/2006</t>
  </si>
  <si>
    <t>LIGIA ESTELLA ESCAMILLA ARGUMEDO</t>
  </si>
  <si>
    <t xml:space="preserve">LICENCIADA EN EDUCACION INFANTIL CON ENFASIS EN HUMANIDADES </t>
  </si>
  <si>
    <t>8/2/2010 AL 15/12/2010  5/11/2012 AL 21/6/2013 11/4/2011 AL 16/12/2011</t>
  </si>
  <si>
    <t>FUNDACION COMUNITARIA DE CORDOBA</t>
  </si>
  <si>
    <t>1/3/2002 A 31/12/2004</t>
  </si>
  <si>
    <t>LUZ ESTELA LOPEEZ OLIVARES</t>
  </si>
  <si>
    <t>LUDIS  ASTRITT MARTINEZ ORTEGA</t>
  </si>
  <si>
    <t>ZITTA  EDELIMRA ZAPATA SUAREZ</t>
  </si>
  <si>
    <t>05/01/2011 AL 31/12/2013</t>
  </si>
  <si>
    <t>JOSE FERNANDO MORA ORTEGA</t>
  </si>
  <si>
    <t>ORQUIDEA ESTELA PADILLA RHENALS</t>
  </si>
  <si>
    <t>COOPERATIVA DE SERVICIO DE MADRES COMUNITARIAS DE CERETE</t>
  </si>
  <si>
    <t>1/1/2011 AL 30/6/2013</t>
  </si>
  <si>
    <t>SAUDITH CATALINA ENSUNCHO</t>
  </si>
  <si>
    <t xml:space="preserve">LICENCIADA EN EDUCACION INFANTIL CON ENFASIS EN EDUCACION FISICA </t>
  </si>
  <si>
    <t>UNIVERSIDAD E CORDOBA</t>
  </si>
  <si>
    <t>10/2/2010 AL 15/12/2012</t>
  </si>
  <si>
    <t>JAMINSON LUIS MERCADO HELIS</t>
  </si>
  <si>
    <t>1/345</t>
  </si>
  <si>
    <r>
      <t xml:space="preserve">NO ES TENIDA EN CUENTA LA HOJA DE VIDA, TODA VEZ QUE EN LA CARTA DE COMPROMISO DEL FORMATO 8, FOLIO 497 NO CUMPLE CON LA PROPORCION SOLICITADA, </t>
    </r>
    <r>
      <rPr>
        <b/>
        <sz val="11"/>
        <color theme="1"/>
        <rFont val="Calibri"/>
        <family val="2"/>
        <scheme val="minor"/>
      </rPr>
      <t>YA QUE INFORMAN QUE ESTAN PARA UN MAXIMO DE 200 A 300 CUPOS.</t>
    </r>
  </si>
  <si>
    <r>
      <t xml:space="preserve">NO ES TENIDA EN CUENTA LA HOJA DE VIDA, TODA VEZ QUE EN LA CARTA DE COMPROMISO DEL FORMATO 8, FOLIO 515 NO CUMPLE CON LA PROPORCION SOLICITADA, </t>
    </r>
    <r>
      <rPr>
        <b/>
        <sz val="11"/>
        <color theme="1"/>
        <rFont val="Calibri"/>
        <family val="2"/>
        <scheme val="minor"/>
      </rPr>
      <t xml:space="preserve">YA QUE INFORMAN QUE ESTAN PARA UN MAXIMO DE 200 A 300 CUPOS. </t>
    </r>
    <r>
      <rPr>
        <sz val="11"/>
        <color theme="1"/>
        <rFont val="Calibri"/>
        <family val="2"/>
        <scheme val="minor"/>
      </rPr>
      <t xml:space="preserve">
</t>
    </r>
  </si>
  <si>
    <r>
      <t xml:space="preserve">NO ES TENIDA EN CUENTA LA HOJA DE VIDA, TODA VEZ QUE EN LA CARTA DE COMPROMISO DEL FORMATO 8, FOLIO 517 NO CUMPLE CON LA PROPORCION SOLICITADA, </t>
    </r>
    <r>
      <rPr>
        <b/>
        <sz val="11"/>
        <color theme="1"/>
        <rFont val="Calibri"/>
        <family val="2"/>
        <scheme val="minor"/>
      </rPr>
      <t>YA QUE INFORMAN QUE ESTAN PARA UN MAXIMO DE 200 A 300 CUPOS.</t>
    </r>
  </si>
  <si>
    <t>DEICY DEL CARMEN VILLADIEGO DOMINGUEZ</t>
  </si>
  <si>
    <t>GIMNASIO MI ALEGRE INFAN</t>
  </si>
  <si>
    <t>10/02/2010-15/12/2010                     08/08/2011-16/12/2011</t>
  </si>
  <si>
    <t>FUNDACION VIDA FELIZ</t>
  </si>
  <si>
    <t>01/01/2012-31/12/2012</t>
  </si>
  <si>
    <t>1/313</t>
  </si>
  <si>
    <t>EDER LUIS BLANCO GONZALEZ</t>
  </si>
  <si>
    <t>INSTITUTO TEOLOGICO DE NORTE DE SANTANDER Y UNIVERSIDAD INERNACIONAL</t>
  </si>
  <si>
    <t>03/02/2012-28/09/2013</t>
  </si>
  <si>
    <t>ARLY DEL CARMEN PACHECO SUAREZ</t>
  </si>
  <si>
    <t>FUNDACION DE ARTE Y CULTURA</t>
  </si>
  <si>
    <t>07/02/2012-10/11/2012</t>
  </si>
  <si>
    <t>CLAUDIA MERCEDES SOLANO ROSARIO</t>
  </si>
  <si>
    <t>01/01/2013-31/12/2013</t>
  </si>
  <si>
    <t>NURIS ABUABARA BARRIOS</t>
  </si>
  <si>
    <t>09/06/2009-15/12/2010</t>
  </si>
  <si>
    <t>YOMARIS DORIA CASTRO</t>
  </si>
  <si>
    <t>01/07/2009-31/092011</t>
  </si>
  <si>
    <t>1/163</t>
  </si>
  <si>
    <t>NORFIS MARGOTH CUELLO CERVANTES</t>
  </si>
  <si>
    <t>INSTITUTO DE EDUCACION PARA EL TRABAJO Y DESARROLLO HUMANO-.VALLE DEL SAN JORGE</t>
  </si>
  <si>
    <t>COOPERATIVA DE SERVICIO DE MADRES COMUNITARIAS DE CERETE "COOTRADEMACOC"</t>
  </si>
  <si>
    <t>GRUPO 8 CERETE   / 9 CERETE  /10 CIENAGA DE ORO  /11 CIENAGA DE ORO  /12 COTORRA  /13 SAN CARLOS /14 SAN PELAYO /15 SAN PELAYO</t>
  </si>
  <si>
    <t>GRUPO 8 CERETE</t>
  </si>
  <si>
    <t>$2352481241</t>
  </si>
  <si>
    <t>GRUPO  9 CERETE</t>
  </si>
  <si>
    <t>$827104352</t>
  </si>
  <si>
    <t>GRUPO 10 CIENAGA DE ORO</t>
  </si>
  <si>
    <t>$1275939691</t>
  </si>
  <si>
    <t>GRUPO 11 CIENAGA DE ORO</t>
  </si>
  <si>
    <t>$318326346</t>
  </si>
  <si>
    <t>GRUPO 12 COTORRA</t>
  </si>
  <si>
    <t>$843117334</t>
  </si>
  <si>
    <t>GRUPO 13 SAN CARLOS</t>
  </si>
  <si>
    <t>$815552674</t>
  </si>
  <si>
    <t>GRUPO 14 SAN PELAYO</t>
  </si>
  <si>
    <t>$731878522</t>
  </si>
  <si>
    <t>GRUPO 15 SAN PELAYO</t>
  </si>
  <si>
    <t>$2067398190</t>
  </si>
  <si>
    <t>RESULTADOS EVALUACION COMPONENTE TECNICO GRUPO  8</t>
  </si>
  <si>
    <t>RESULTADOS EVALUACION COMPONENTE TECNICO GRUPO 9</t>
  </si>
  <si>
    <t>RESULTADOS FACTORES DE PONDERACION GRUPO 11</t>
  </si>
  <si>
    <t>RESULTADOS FACTORES DE PONDERACION GRUPO 12</t>
  </si>
  <si>
    <t>RESULTADOS FACTORES DE PONDERACION GRUPO 13</t>
  </si>
  <si>
    <t>RESULTADOS FACTORES DE PONDERACION GRUPO 14</t>
  </si>
  <si>
    <t>GRUPO 8  CERETE</t>
  </si>
  <si>
    <t>COOPERATIVA DE SERVICIO DE MADRES COMUNITARIAS DE CERETE "COOTRADEMACOC</t>
  </si>
  <si>
    <t>23/2014/139</t>
  </si>
  <si>
    <t>$979650948</t>
  </si>
  <si>
    <t>En esta certificacion se tiene en cuenta el valor  ejecutado hasta el 30 de septiembre como lo establecen los pliegos.</t>
  </si>
  <si>
    <t>GRUPO 9 CERETE</t>
  </si>
  <si>
    <t>23/2012/102</t>
  </si>
  <si>
    <t>$1942745282</t>
  </si>
  <si>
    <t>83 Y 84</t>
  </si>
  <si>
    <t>23/2013/277</t>
  </si>
  <si>
    <t>$1494187681</t>
  </si>
  <si>
    <t>86 Y 87</t>
  </si>
  <si>
    <t>89 AL 90</t>
  </si>
  <si>
    <t>ESTA EXPERIENCIA NO SERA TENIDA EEN CUENTA TODA VEZ QUE FUE APORTADA PARA LOS GRUPOS 9 (83,84) 11 (89 Y 90) Y 12 (92 Y 93), 13 (95 Y 96) ,14 (98 Y 99),15(101 Y 102). DE ACUERDO A LOS PLIEGOS SOLO SE LE TENDRA EN CUENTA PARA EL PRIMER GRUPO AL QUE SE PRESENTO EN ESTE CASO EL GRUPO 9.</t>
  </si>
  <si>
    <t>92 Y 93</t>
  </si>
  <si>
    <t>GRUP0 13 SAN CARLOS</t>
  </si>
  <si>
    <t>95 Y 96</t>
  </si>
  <si>
    <t>98 Y 99</t>
  </si>
  <si>
    <t>101 Y 102</t>
  </si>
  <si>
    <t>8,3</t>
  </si>
  <si>
    <t>1068</t>
  </si>
  <si>
    <t>11,46</t>
  </si>
  <si>
    <t>3084</t>
  </si>
  <si>
    <t>GRUPO 10  CIENAGA DE ORO</t>
  </si>
  <si>
    <t>11,9</t>
  </si>
  <si>
    <t>557</t>
  </si>
  <si>
    <t xml:space="preserve">GRUPO 8 </t>
  </si>
  <si>
    <t>CDI INSTITUCIONAL L BENDICION DE DIOS</t>
  </si>
  <si>
    <t>BARRIO 24 DE MAYO CERETE</t>
  </si>
  <si>
    <t xml:space="preserve"> MANGUEELITO</t>
  </si>
  <si>
    <t>CORREGIMIENTO DE MANGUELITO</t>
  </si>
  <si>
    <t>CALLE PRINCIPAL GRANERO ALMENDRO CHORRILLO</t>
  </si>
  <si>
    <t>MATEO GOMEZ</t>
  </si>
  <si>
    <t>CALLE PRINCIPAL DONDE TERMINA EL PAVIMENTO</t>
  </si>
  <si>
    <t>ESCUELA LA CEIBITA 5 - LA CEIBITA</t>
  </si>
  <si>
    <t>ESCUELA LA POZONA</t>
  </si>
  <si>
    <t>ESCUELA PLAYA RICA</t>
  </si>
  <si>
    <t>BRISAS DEL SINU</t>
  </si>
  <si>
    <t>CASA FINCA MACONDO QUEMADO-OTRO LADO DEL RIO</t>
  </si>
  <si>
    <t>RABO LARGO</t>
  </si>
  <si>
    <t>INSTITUCION EDUCATIVA RABO LARGO</t>
  </si>
  <si>
    <t xml:space="preserve">CDI RETIRO 1 </t>
  </si>
  <si>
    <t>INSTITUCCION EDUCATIVA RETIRO DE LOS INDIOS</t>
  </si>
  <si>
    <t>CDI RETIRO2</t>
  </si>
  <si>
    <t>INSTITUCION EDUCATIVA RETIRO DE LOS INDIOS</t>
  </si>
  <si>
    <t>CALLE DEL SEÑOR PEPA AL LADO DE LA IGLESIA</t>
  </si>
  <si>
    <t>CERETE</t>
  </si>
  <si>
    <t>CALLE 2B No.88 No.12 -58 BARRIO 24 DE MAYO</t>
  </si>
  <si>
    <t>GRUPO 9</t>
  </si>
  <si>
    <t>CDI INSTITUCCIONAL SUEÑOS DE AMOR</t>
  </si>
  <si>
    <t>CALLE 2A No.25-82 BARRIO 24 DE MAYO</t>
  </si>
  <si>
    <t>CDI INSTITUCIONAL CAMINOS DE ALEGRIA SEDE TOTUMO</t>
  </si>
  <si>
    <t>TRANSVERSAL 7 CALLE 19 EL TOTUMO</t>
  </si>
  <si>
    <t>CDI INSTITUCIONAL CAMINOS DE ALEGRIA SEDE SANTA MARIA</t>
  </si>
  <si>
    <t>CRA 13 BARRIO SANTA MARIA</t>
  </si>
  <si>
    <t>GRUPO 10</t>
  </si>
  <si>
    <t>PIJIGUAYAL</t>
  </si>
  <si>
    <t>CIENAGA DE ORO CORREGIMIENTO PIJIGUAYAL</t>
  </si>
  <si>
    <t>LOS MIMBRES</t>
  </si>
  <si>
    <t>CIENAGA DE  ORO CORREGIMIENTO LOS MIMBRES</t>
  </si>
  <si>
    <t>MAYORIA</t>
  </si>
  <si>
    <t>CIENAGA DE ORO VEREDA MAYORIA</t>
  </si>
  <si>
    <t>CIENAGA DE ORO EL LLANO</t>
  </si>
  <si>
    <t>PUNTA YANEZ</t>
  </si>
  <si>
    <t>CIENAGA DE ORO CORREGIMIENTO PUNTA YANEZ</t>
  </si>
  <si>
    <t>LOS COPELES</t>
  </si>
  <si>
    <t>CIENAGA DE ORO VEREDA LOS COPELES</t>
  </si>
  <si>
    <t>EL BUGRE</t>
  </si>
  <si>
    <t>CIENAGA DE ORO VEREDA EL BUGRE</t>
  </si>
  <si>
    <t>SALGUERO</t>
  </si>
  <si>
    <t>CIENAGA DE ORO VEREDA SALGUERO</t>
  </si>
  <si>
    <t>LAS PALMITAS</t>
  </si>
  <si>
    <t>CIENAGA DE ORO CORREGIMIENTO LAS PALMITAS</t>
  </si>
  <si>
    <t>LAS BALSAS</t>
  </si>
  <si>
    <t>CIENAGA DE ORO VEREDA LAS BALSAS</t>
  </si>
  <si>
    <t>EGIPTO</t>
  </si>
  <si>
    <t>CIENAGA DE ORO VEREDA EGIPTO</t>
  </si>
  <si>
    <t>MALAGANA</t>
  </si>
  <si>
    <t>CIENAGA DE ORO VEREDA MALAGANA</t>
  </si>
  <si>
    <t>GRUPO 11</t>
  </si>
  <si>
    <t>CDI MODALIDAD INSTITUCIONAL SIN ARRIENDO</t>
  </si>
  <si>
    <t>MODALIDAD INSTITUCIONAL JOSE MARIA BERASTEGUI</t>
  </si>
  <si>
    <t xml:space="preserve"> CIENAGA DE ORO CORREGIMIENTO DE BERASTEGUI</t>
  </si>
  <si>
    <t>GRUPO 12</t>
  </si>
  <si>
    <t>CDI INSTITUCIONAL PERIQUITOS</t>
  </si>
  <si>
    <t>COTORRA BARRIO SANTA LUCIA</t>
  </si>
  <si>
    <t>COTORRA VEREDA LA CULEBRA</t>
  </si>
  <si>
    <t>COTORRA VEREDA MORALITO</t>
  </si>
  <si>
    <t>COTORRA CORREGIMIENTO LAS AREPAS</t>
  </si>
  <si>
    <t>COTORRA CORREGIMIENTO ABROJAL</t>
  </si>
  <si>
    <t>LOS PERIQUITOS</t>
  </si>
  <si>
    <t>CALLE 15 MUNICIPIO DE COTORRA</t>
  </si>
  <si>
    <t>GRUPO 13</t>
  </si>
  <si>
    <t>CDI INSTITUCIONAL CRECIENDO Y SOÑANDO</t>
  </si>
  <si>
    <t>SAN CARLOS CARRIZAL</t>
  </si>
  <si>
    <t>CDI INSTITUCIONAL JUAN PABLO SEGUNDO</t>
  </si>
  <si>
    <t>SAN CARLOS CALLE C No.12-02</t>
  </si>
  <si>
    <t>MODALIDAD FAMILIAR NUEVO COMIENZO</t>
  </si>
  <si>
    <t>SAN CARLOS VEREDA SAN MIGUEL</t>
  </si>
  <si>
    <t>GRUPO 14</t>
  </si>
  <si>
    <t>CDI INSTITUCCIONAL LA MADERA</t>
  </si>
  <si>
    <t>CORREGIMIENTO LA MADERA SAN PELAYO</t>
  </si>
  <si>
    <t>CDI INSTITUCIONAL DIOS ES AMOR</t>
  </si>
  <si>
    <t>CALLE 1A No12-02 CENTRO</t>
  </si>
  <si>
    <t>CDI INSTITUCIONAL APRENDO JUGANDO</t>
  </si>
  <si>
    <t>CALLE 11 No.8B BARRIO EL PARAISO</t>
  </si>
  <si>
    <t>GRUPO 15</t>
  </si>
  <si>
    <t>BONGAMELLA</t>
  </si>
  <si>
    <t>BARRIO SANTO DOMINGO</t>
  </si>
  <si>
    <t>BUENOS AIRES</t>
  </si>
  <si>
    <t>CAÑO VIEEJO</t>
  </si>
  <si>
    <t>SABANA NUEVA</t>
  </si>
  <si>
    <t>PUERTO NUEVO</t>
  </si>
  <si>
    <t>CARRILLO</t>
  </si>
  <si>
    <t>SAN ISIDRO</t>
  </si>
  <si>
    <t>CORREGIMIENTO SABANA NUEVA</t>
  </si>
  <si>
    <t>LAS GUAMAS</t>
  </si>
  <si>
    <t>LAS LAURAS</t>
  </si>
  <si>
    <t>VEREDA LAS LAURAS</t>
  </si>
  <si>
    <t>EL PANTANO</t>
  </si>
  <si>
    <t>SAN RAFAEL</t>
  </si>
  <si>
    <t>INCORA LA RULETA</t>
  </si>
  <si>
    <t>VEREDA EL INCORA LA RULERA</t>
  </si>
  <si>
    <t>GOTITAS DE AMOR</t>
  </si>
  <si>
    <t>SAN PELAYO BARRIO CACAGUAL</t>
  </si>
  <si>
    <t>23/2010/071</t>
  </si>
  <si>
    <t>$1113110634</t>
  </si>
  <si>
    <t>105 AL 106</t>
  </si>
  <si>
    <t>23/2011/056</t>
  </si>
  <si>
    <t>$1506708352</t>
  </si>
  <si>
    <t>107 AL 108</t>
  </si>
  <si>
    <t>LUZ DARY MAZO MARIN</t>
  </si>
  <si>
    <t>LIC EN EDUCACION</t>
  </si>
  <si>
    <t>15/10/2011 AL 15/12/2013</t>
  </si>
  <si>
    <t>KAREN YURIMA MERCADO GOMEZ</t>
  </si>
  <si>
    <t xml:space="preserve">LICENCIADA EN EDUCACION </t>
  </si>
  <si>
    <t>MAURICIO JAVIER PAYARES LUNA</t>
  </si>
  <si>
    <t>UNIVERSIDAD SAN MARTIN</t>
  </si>
  <si>
    <t>15/1/2012 AL 30/9/2014</t>
  </si>
  <si>
    <t>ENADYS MUÑOZ URRUTIA</t>
  </si>
  <si>
    <t>LICENCIADA EN EDUCACION CON ENFASIS EN LENGUA CASTELLANA.</t>
  </si>
  <si>
    <t>SANDRA  PATRICIA ARRIETA SAYA</t>
  </si>
  <si>
    <t>15/10/2011 AL 15/12/2014</t>
  </si>
  <si>
    <t>JORGE ARMANDO PUELLO COGOLLO</t>
  </si>
  <si>
    <t>EVER DE JESUS REYES SANCHEZ</t>
  </si>
  <si>
    <t>LICENCIADO EN EDUCACION CON ENFASIS EN BIOLOGIA Y QUIMICA</t>
  </si>
  <si>
    <t>LOLY LUZ SANTAMARIA FLOREZ</t>
  </si>
  <si>
    <t>LICENCIADA EN CIENCIAS NATURALES Y EDUCACION AMBIENTAL</t>
  </si>
  <si>
    <t>LILIANA JEANNETH BRAVO RHENALS</t>
  </si>
  <si>
    <t xml:space="preserve">COORDINADOR GENERAL </t>
  </si>
  <si>
    <t>ALBA LUZ FABRA  DAVID</t>
  </si>
  <si>
    <t>LUIS FERNANDO NEGRETE CASTRO</t>
  </si>
  <si>
    <t>CARMEN ANTONIA MORALES SOTO</t>
  </si>
  <si>
    <t>CONTADORA PUBLICO</t>
  </si>
  <si>
    <t>GUILLERMO DE JESUS TORDECILLA GARCIA</t>
  </si>
  <si>
    <t>XIOMARA NEGRETE CALAO</t>
  </si>
  <si>
    <t>COORPORACION UNIVERSITARIA DEL SINU</t>
  </si>
  <si>
    <t>15/01/2013 AL 15/12/2013</t>
  </si>
  <si>
    <t>KELLY STEFANY PORTILLO DIAZ</t>
  </si>
  <si>
    <t>YOLANDA SOFIA TORRES ESPINOZA</t>
  </si>
  <si>
    <t>LICENCIADA EN EDUCACION BASICA CON ENFASIS EN CIENCIAS NATURALES Y EDUCACION AMBIENTAL</t>
  </si>
  <si>
    <t>MARIELA DEL CARMEN MAZO ARDILA</t>
  </si>
  <si>
    <t>LICENCIADA EN EDUCACION CON ENFASIS EN INFORMATICA</t>
  </si>
  <si>
    <t>LA UNIVERSIDAD FRANCISCO DE PAULA SANTANDER</t>
  </si>
  <si>
    <t>EDITH YOHANA LOPEZ BARRIOS</t>
  </si>
  <si>
    <t>MEUDID DISNEY ACOSTA PEREZ</t>
  </si>
  <si>
    <t>LICENCIADA EN EDUCACION BASICA CON ENFASIS EN HUMANIDADES, LENGUA CASTELLANA E INGLES</t>
  </si>
  <si>
    <t>YEIDYS YANETH BARRIOS DORIA</t>
  </si>
  <si>
    <t>LICENCIADA EN EDUCACION BASICA CON ENFASIS EN HUMANIDADES  E INGLES</t>
  </si>
  <si>
    <t>VICTOR ALFONSO ARIZA</t>
  </si>
  <si>
    <t>DIDIER FAJARDO LEAL</t>
  </si>
  <si>
    <t xml:space="preserve">LICENCIADO EN EDUCACION FISICA RECREACION Y DEPORTES </t>
  </si>
  <si>
    <t>CARMEN CECILIA CASTRO MERCADO</t>
  </si>
  <si>
    <t>LICENCIADO EN EDUCACION INFANTIL CON ENFASIS EN ETICA Y VALORES</t>
  </si>
  <si>
    <t>MARIA ANGELICA PADILLA MONTERROSA</t>
  </si>
  <si>
    <t>FORMATO 7 EQUIPO MINIMO HABILITANTE GRUPO 8</t>
  </si>
  <si>
    <t xml:space="preserve"> COORDINADOR</t>
  </si>
  <si>
    <t>CARMEN CECILIA BEDOYA GARCIA</t>
  </si>
  <si>
    <t>COOPERATIVA DE SERVICIO DE MADRES CCOMUNITARIAS DE CERETE</t>
  </si>
  <si>
    <t>NO CUMPLE CON EL PERFIL REQUERIDO POR O ANTERIOR NO SERA TENIDA EN CUENTA</t>
  </si>
  <si>
    <t>ASOCIACION DE BACHILLERES DE LA COMUNIDAD PARROQUIAL SAN NICOLAS DE TOLENTINO ABC PASSANT</t>
  </si>
  <si>
    <t>15/01/2012 AL 15/12/2012</t>
  </si>
  <si>
    <t>CARMEN TERESA MEZA RHENALS</t>
  </si>
  <si>
    <t>LICENCIADA EN LENGUA CASTELLANA</t>
  </si>
  <si>
    <t>EDINSON DE JESUS USME ZULUAGA</t>
  </si>
  <si>
    <t>LICENCIADO EN CIENCIAS HUMANAS-INFORMATICA Y MEDIOS AUDIOVISUALES</t>
  </si>
  <si>
    <t>MARCO ANTONIO MARTINEZ DIAZ</t>
  </si>
  <si>
    <t>BERENICE HERAZO ACOSTA</t>
  </si>
  <si>
    <t>LIGA CONTRA EL CANCER</t>
  </si>
  <si>
    <t>11/8 AL 30/11/2008</t>
  </si>
  <si>
    <t>GISELA OYOLA PEREZ</t>
  </si>
  <si>
    <t>RUTH MARGARITA ESPINOSA</t>
  </si>
  <si>
    <t>MARIA JOSE BELEÑO CORRALES</t>
  </si>
  <si>
    <t>ARLEIDYS HIDALGO ZARATE</t>
  </si>
  <si>
    <t>INSTITUCION EDUCATIVA MARIA EUGENIA VELANDIA</t>
  </si>
  <si>
    <t>20/02/2012 AL 06/04/2012</t>
  </si>
  <si>
    <t xml:space="preserve">SE SOLICITA ACLARAR LA CERTIFICACION DEL FOLIO 316 EN REFERENCIA A CERTIFICARLA COMO PSICOLOGA EN FECHA ANTERIOR A LA DE EL GRADO </t>
  </si>
  <si>
    <t>ISAURA PATRICIA ACUÑA HERNANDEZ</t>
  </si>
  <si>
    <t>SANDRA MILENA AMANTE PEREZ</t>
  </si>
  <si>
    <t>FORMATO 7 EQUIPO MINIMO HABILITANTE GRUPO 9</t>
  </si>
  <si>
    <t>NORA PILAR LENGUA OTERO</t>
  </si>
  <si>
    <t xml:space="preserve">INSTITUCION EDUCATIVA  COLEGIO NUESTRA SEÑORA DEL CARMEN </t>
  </si>
  <si>
    <t>01/02/ AL 30/11/2012</t>
  </si>
  <si>
    <t>SANDRA MILENA NIETO ALGARIN</t>
  </si>
  <si>
    <t xml:space="preserve">LICENCIADA EN EDUCACION BASICA </t>
  </si>
  <si>
    <t>MILEIDIS MORENO TORRES</t>
  </si>
  <si>
    <t>INSTITUCION EDUCATIVA EN SILENCIO</t>
  </si>
  <si>
    <t>6/2 AL 26/11/2012</t>
  </si>
  <si>
    <t>FORMATO 7 EQUIPO MINIMO HABILITANTE GRUPO 10</t>
  </si>
  <si>
    <t>KAREN SURELLA VARGAS DIAZ</t>
  </si>
  <si>
    <t>LICENCIADO EN EDUCACION BASICA</t>
  </si>
  <si>
    <t>ASOCIACION DE BACHILLERES DE LA COMUNIDAD PARROQUIAL SAN NICOLAS DE TOLENTINO ABC PASSAN</t>
  </si>
  <si>
    <t>JACKELINE ESTER GUTIERREZ GALEANO</t>
  </si>
  <si>
    <t>5/01/2012 AL 15/12/2012</t>
  </si>
  <si>
    <t>COOPERATIVA DE SERVICIO DE MADRES COMUNITARIAS DE CERET</t>
  </si>
  <si>
    <t>GLORIA ELENA BUELVAS RICARDO</t>
  </si>
  <si>
    <t>UNIVERSIDAD NACIONAL A DISTANCIA UNAD</t>
  </si>
  <si>
    <t>DIANA MARIA SOCARRAS</t>
  </si>
  <si>
    <t>CRISTINA ISABEL LEON AVILEZ</t>
  </si>
  <si>
    <t>5/10/2011 AL 15/12/2013</t>
  </si>
  <si>
    <t>ELIANA CURE PEREZ</t>
  </si>
  <si>
    <t>FORMATO 7 EQUIPO MINIMO HABILITANTE GRUPO 11</t>
  </si>
  <si>
    <t xml:space="preserve">EUCARIS DEL SOCORRO PEREZ LOZANO </t>
  </si>
  <si>
    <t>15/1/2013 AL 15/12/2013</t>
  </si>
  <si>
    <t>MARIA ALEJANDRA MUÑOZ ALVAREZ</t>
  </si>
  <si>
    <t>15/10/2011 AL 15712/2013</t>
  </si>
  <si>
    <t>FORMATO 7 EQUIPO MINIMO HABILITANTE GRUPO 12</t>
  </si>
  <si>
    <t>NELSY ROCIO ORTIZ ESPITIA</t>
  </si>
  <si>
    <t>LICENCCIADO EN EDUCACION INFANTIL</t>
  </si>
  <si>
    <t>NELIS DEL CARMEN HERNANDEZ COGOLLO</t>
  </si>
  <si>
    <t>SARA LUCIA VIVANCO NARVAEZ</t>
  </si>
  <si>
    <t>EDITH MARIA DOMINGUEZ PEREZ</t>
  </si>
  <si>
    <t>DENYSS DE JESUS VALLEJO ARROYO</t>
  </si>
  <si>
    <t>FORMATO 7 EQUIPO MINIMO HABILITANTE GRUPO 13</t>
  </si>
  <si>
    <t>1/223</t>
  </si>
  <si>
    <t>MARLIN RUTH FLOREZZ BARON</t>
  </si>
  <si>
    <t>LICENCIADO EN EDUCACION INFANTIL</t>
  </si>
  <si>
    <t>LUBIS GIOMAR VELLOJIN OSORIO</t>
  </si>
  <si>
    <t>YENIS MORALES ORTEGA</t>
  </si>
  <si>
    <t>CONSUELO DEL CARMEN  TORRES RAMOS</t>
  </si>
  <si>
    <t>FORMATO 7 EQUIPO MINIMO HABILITANTE GRUPO 14</t>
  </si>
  <si>
    <t>1/269</t>
  </si>
  <si>
    <t>YESENIA MATILDE PUELLO CONDE</t>
  </si>
  <si>
    <t>NALIA MILENA GARCES NEGRETE</t>
  </si>
  <si>
    <t>FORMATO 7 EQUIPO MINIMO HABILITANTE GRUPO 15</t>
  </si>
  <si>
    <t>EDIS EDITH HERAZO ESCUDERO</t>
  </si>
  <si>
    <t>HOGAR INFATIL VALENCIA</t>
  </si>
  <si>
    <t>15/01/2011 AL 31/12/2001</t>
  </si>
  <si>
    <t>SILVIA PATRICIA ECHAVARRIA CARDONA</t>
  </si>
  <si>
    <t>MIRNA JUDITH GUERRA HERNANDEZ</t>
  </si>
  <si>
    <t>1 SOBRE 90</t>
  </si>
  <si>
    <t>VICTOR ELIECER PUELLO GONZALEZ</t>
  </si>
  <si>
    <t>LICENCIADO EN EDUCACION Y CIENCIAS HUMANAS</t>
  </si>
  <si>
    <t xml:space="preserve">ALEJANDRA MARIA AYALA ESPITIA </t>
  </si>
  <si>
    <t>15/102011 AL 15/12/2013</t>
  </si>
  <si>
    <t>YOREIDA FARAK DE VERGARA</t>
  </si>
  <si>
    <t>FUNDACION UNIVERSITARIA CATOLICA DEL NORTE</t>
  </si>
  <si>
    <t>15/1/2012 AL 15/12/2012</t>
  </si>
  <si>
    <t>LINEY VIDAL MORENO</t>
  </si>
  <si>
    <t xml:space="preserve">UNIVERSIDAD ABIERTA Y A DISTANCIA UNAD </t>
  </si>
  <si>
    <t>SE SOLICITA SUBSANAR EL FOLIO 940 TODA VEZ QUE LA CERTIFICACION APORTADA NO ES CLARA EN CUANTO A LA TITULACION YFECHA DE LA MISMA  COMO LO REQUIEREN LOS PLIEGOS.</t>
  </si>
  <si>
    <t>LEIVIS AYIRZA MORENO MATURANA</t>
  </si>
  <si>
    <t>OLGA LUCIA PADILLA</t>
  </si>
  <si>
    <t>INSTITUCION EDUCATIVA MIGUEL ANTONIO LENGUA NAVAS</t>
  </si>
  <si>
    <t>05/5/1994 AL 5/08/2008</t>
  </si>
  <si>
    <t>MERCEDES ALICIA PALOMINO BALLESTEROS</t>
  </si>
  <si>
    <t>YACIRA SHIRLEY LOPEZ VIELLAR</t>
  </si>
  <si>
    <t>GRUPO 8</t>
  </si>
  <si>
    <t>1/1051</t>
  </si>
  <si>
    <t>NO SE TIENE EN CUENTA, TODA VEZ QUE NO CUMPLE LA PROPORCION DEL TALENTO HUMANO ADICIONAL</t>
  </si>
  <si>
    <t>CRA 4 CALLE 7 BARRIO SANTO DOMINGO CHINU</t>
  </si>
  <si>
    <t>CRA 4 No 5-63 BARRIO SANTO DOMINGO CHINU</t>
  </si>
  <si>
    <t>FOLIO 278</t>
  </si>
  <si>
    <t>01-2010</t>
  </si>
  <si>
    <t>197-201</t>
  </si>
  <si>
    <t>02-2011</t>
  </si>
  <si>
    <t>202-206</t>
  </si>
  <si>
    <t>MARTHA LILIANA MIZGER PASTRANA</t>
  </si>
  <si>
    <t>ADRIANA CRISTINA ALVAREZ VERGARA</t>
  </si>
  <si>
    <t>ADMINISTRADORA DE EMPRESAS CON ENFASIS EN ECONOMIA SOLIDARIA</t>
  </si>
  <si>
    <t>UNIVERSIDAD LUIS AMIGÓ</t>
  </si>
  <si>
    <t>NO SE VALIDA ESTA HOJA DE VIDA, TODA VEZ QUE NO SE ACREDITA EL TITULO PROFESIONAL</t>
  </si>
  <si>
    <t>LICENCIADA EN EDUCACION BASICA CON ENFASIS EN HUMANIDADES</t>
  </si>
  <si>
    <t>ASOCIACION INSTITUO MIXTO JUAN JACOBO ROUSSEAU
CENTRO EDUCATIVO GABRIEL GARCIA MARQUEZ</t>
  </si>
  <si>
    <t>15/10/2013 AL 21/11/2014
01/02/2012 AL 01/03/2013</t>
  </si>
  <si>
    <t xml:space="preserve">FUNDACION AMIGOS DEL SINU </t>
  </si>
  <si>
    <t>NOVIEMBRE 29 DE 2014</t>
  </si>
  <si>
    <t>GRUPO N°16</t>
  </si>
  <si>
    <t>GRUPO N°17</t>
  </si>
  <si>
    <t xml:space="preserve">GRUPO N°18 </t>
  </si>
  <si>
    <t>GRUPO N°19</t>
  </si>
  <si>
    <t>GRUPO N°20</t>
  </si>
  <si>
    <t>GRUPO N°21</t>
  </si>
  <si>
    <t>RESULTADOS EVALUACION COMPONENTE TECNICO GRUPO -16</t>
  </si>
  <si>
    <t>RESULTADOS EVALUACION COMPONENTE TECNICO GRUPO -17</t>
  </si>
  <si>
    <t>RESULTADOS EVALUACION COMPONENTE TECNICO GRUPO -18</t>
  </si>
  <si>
    <t>RESULTADOS EVALUACION COMPONENTE TECNICO GRUPO -19</t>
  </si>
  <si>
    <t>RESULTADOS EVALUACION COMPONENTE TECNICO GRUPO -20</t>
  </si>
  <si>
    <t>RESULTADOS EVALUACION COMPONENTE TECNICO GRUPO -21</t>
  </si>
  <si>
    <t>23/2012/330</t>
  </si>
  <si>
    <t>23.86</t>
  </si>
  <si>
    <t>64 Y 65</t>
  </si>
  <si>
    <t xml:space="preserve">ESTA EXPERIENCIA NO ES VALIDA POR QUE SE ENCUENTRA TRASLAPADA EN LAS CERTIFICACIONES DE LOS FOLIOS 67 Y 68 </t>
  </si>
  <si>
    <t>23/2012/150</t>
  </si>
  <si>
    <t xml:space="preserve">NO APORTO EL CONTRATO SE VERIFICO ESTE DOCUEMNTO EN JURIDICA </t>
  </si>
  <si>
    <t>23/2012/350</t>
  </si>
  <si>
    <t>67 Y 68</t>
  </si>
  <si>
    <t>NO SE TUVIERON ENCUENTA DOS MESES DE EXPERIENCIA TODA VEZ QUE SE ENCUENTRA TRASLAPADA CON EL CONTRATO 23/2012/150</t>
  </si>
  <si>
    <t>32.33</t>
  </si>
  <si>
    <t xml:space="preserve">LA EXPERIENCIA APORTADA SOLO ES VALIDA PARA UN GRUPO  DE LOS 6 A LOS QUE SE PRESENTO TODA VEZ QUE NECESITA UNA EXPERIENCIA TOTAL DE 144 MESES Y APORTO 32.33 MESES EN LA EXPERIENCIA HABILITANTE </t>
  </si>
  <si>
    <t xml:space="preserve">CDI INSTITUCIONAL CON ARRIENDO -GRUPO 20 </t>
  </si>
  <si>
    <t xml:space="preserve">BARRIO JOREGE ELIECER GAITAN - CDI JORGE ELIECER GAITAN PUEBLO NUEVO </t>
  </si>
  <si>
    <t>BARRIO JUAN XXIII - CDI JUAN XIII</t>
  </si>
  <si>
    <t xml:space="preserve">CDI SIN ARRIENDO - GRUPO16 </t>
  </si>
  <si>
    <t xml:space="preserve">INSTITUCIONAL SIN ARRIENDO </t>
  </si>
  <si>
    <t xml:space="preserve">KRA 15 N° 7-59 SAN JOSE - CDI SAN JOSE -PLANETA RICA </t>
  </si>
  <si>
    <t xml:space="preserve">CALLE 15 SUR KRA 4 D -06 CDI PALA SORIANA -PLANETA RICA </t>
  </si>
  <si>
    <t>CDI SIN ARRIENDO - GRUPO19</t>
  </si>
  <si>
    <t xml:space="preserve">BARRIO EL CARMEN -CDI ILUSIONES-PLANETA RICA  </t>
  </si>
  <si>
    <t xml:space="preserve">CORREGIMIENTO TIERRASANTA -CDI TIERRASANTA-PLANETA RICA </t>
  </si>
  <si>
    <t xml:space="preserve">POLIDEPORTIVO-CDI PECESITOS DEL SAN JORGE PLANETA RICA </t>
  </si>
  <si>
    <t xml:space="preserve">CDI SIN ARRIENDO - GRUPO 21 </t>
  </si>
  <si>
    <t xml:space="preserve">BARRIO EL PRADO -CDI DIVINO NIÑO -PLANETA RICA </t>
  </si>
  <si>
    <t>CDI SIN ARRIENDO - GRUPO 21</t>
  </si>
  <si>
    <t xml:space="preserve">BARRIO JUAN 23- CDI JUAN XXII PLANETA RICA </t>
  </si>
  <si>
    <t xml:space="preserve">CDI FAMILIAR -16  </t>
  </si>
  <si>
    <t xml:space="preserve">FAMILIAR </t>
  </si>
  <si>
    <t xml:space="preserve">VEREDA SAN TANA -CDI MIS ANGELITOS PLANETA RICA </t>
  </si>
  <si>
    <t xml:space="preserve">VEREDA EL NARANJAL - CDI CARITA FELICES - PLANETA RICA </t>
  </si>
  <si>
    <t xml:space="preserve">VEREDA LA ARENA CDI EXPLORANDO CAMINO - PLANETA RICA </t>
  </si>
  <si>
    <t xml:space="preserve">BARRIO LAS AMERICAS CDI MIS FLORECITAS - PLANETA RICA </t>
  </si>
  <si>
    <t>BARRIO MIRAFLORES - CDI JARDIN DE CLARILIUZ</t>
  </si>
  <si>
    <t xml:space="preserve">BARRIO PRIMERO - CDI MUNDO MAGICO PLANETRICA </t>
  </si>
  <si>
    <t xml:space="preserve">BARRIO SANTANDER - CDI CARRUSEL DE LA ALEGRIA PLANETA RICA </t>
  </si>
  <si>
    <t xml:space="preserve">BARRIO INMACULADA -CDI MIS PRIMEROS MOMENTOS -PLANETA RICA </t>
  </si>
  <si>
    <t xml:space="preserve">VEREDDA EL ALGODOS. CDI MIS PEQUEÑINES -PLANETA RICA </t>
  </si>
  <si>
    <t xml:space="preserve">BARRIO EL PORVENIR -CDI MIS ANHELOS -PLANETA RICA </t>
  </si>
  <si>
    <t xml:space="preserve">VEREDA CHIQUITICA -CDI ESTRELLAS DEL MAÑANA </t>
  </si>
  <si>
    <t xml:space="preserve">VEREDA PUNTA VERDE -CDI MIS PRIMEROS PASOS </t>
  </si>
  <si>
    <t xml:space="preserve">CORREGIMIENTO PROVIDENCIA - CDI MI NUEVO MUNDO -PLANETA RICA  </t>
  </si>
  <si>
    <t xml:space="preserve">VEREDA LA FORTUNA -CDI MI MUNDO FELIZ - PLANETA RICA </t>
  </si>
  <si>
    <t xml:space="preserve">VEREDA CAROLINA CDI DEJANDO HUELLAS PLANETA RICA </t>
  </si>
  <si>
    <t xml:space="preserve">BARRIO LAS COLINAS - CDI MIS TRAVESURAS - PLANETA RICA </t>
  </si>
  <si>
    <t xml:space="preserve">BARRIO 22 DE AGOSTO - CDI MIS PEQUEÑOS JARDINES - PLANETA RICA </t>
  </si>
  <si>
    <t xml:space="preserve">VEREDA PAMPLONA - CDI TRES DE LOS SUEÑOS -PLANETA RICA </t>
  </si>
  <si>
    <t xml:space="preserve">CORREGIMIENTO ARENOSO- CDI RISITAS ALEGRE - PLANETA RICA </t>
  </si>
  <si>
    <t>BARRIO SAN JOSE - CDI PLANETA RICA -</t>
  </si>
  <si>
    <t>CDI FAMILIAR -18</t>
  </si>
  <si>
    <t xml:space="preserve">VEREDA COLONIA EL 72 - CDI MIS AMORES - BUENAVISTA </t>
  </si>
  <si>
    <t xml:space="preserve">VEREDA CAMPO SOLO, CALLE LARGA Y LAS CRUCES - CDI MIS CAMPEONES - BUENAVISTA </t>
  </si>
  <si>
    <t xml:space="preserve">VEREDA EL 35 - CDI MIS PEQUEÑINES - BUENAVISTA </t>
  </si>
  <si>
    <t xml:space="preserve">VEREDA POLIMIA Y RIO SECO - CDI COLOMBIANITOS </t>
  </si>
  <si>
    <t xml:space="preserve">VEREDA MEJOR ESQUINA . LAS BARRAS Y BELLAVISTA - CDI MIS PINGUINITOS . PLANETA RICA </t>
  </si>
  <si>
    <t xml:space="preserve">VEREDA LA LINEA VERACRUZ Y LA BALASTRERA CDI MIS ANGELITOS - BUENAVISTA </t>
  </si>
  <si>
    <t xml:space="preserve">BARRIO VILLAFATIMA - CDI FAMILIA VILLA FATIMA- BUENAVISTA </t>
  </si>
  <si>
    <t xml:space="preserve">CDI FAMILIAR-20 </t>
  </si>
  <si>
    <t xml:space="preserve">BETANIA Y LOS LIMONES - CDI MIS AMORES PUEBLO NUEVO </t>
  </si>
  <si>
    <t xml:space="preserve">CHIPAL Y EL DESEO CDI LOS POLLUELOS - PUEBLO NUEVO </t>
  </si>
  <si>
    <t xml:space="preserve">CARRERA 1 N° 11 B. EL MANGO CDI PENSAR Y JUGAR - PUEBLO NUEVO </t>
  </si>
  <si>
    <t xml:space="preserve">PIÑAL Y LA ESPERANZA - CDI LOS PINGUINOS PUEBLO NUEVO </t>
  </si>
  <si>
    <t xml:space="preserve">LA ESPERAANZA- CDI LAS ESTRELLAS -PUEBLO NUEVO </t>
  </si>
  <si>
    <t xml:space="preserve">PUEBLO REGAO -CDI PEQUEÑOS EXPLORADORES - PUEBLO NUEVO </t>
  </si>
  <si>
    <t xml:space="preserve">EL CORRAL - CDI LOS PITUFOS -PUEBLO NUEVO </t>
  </si>
  <si>
    <t xml:space="preserve">PALMIRA Y CENTRO AMERICA -CDI MIS ESTRELLITAS - PUEBLO NUEVO </t>
  </si>
  <si>
    <t xml:space="preserve">BARRIO CERROS DE COSTA RICA - CDI MIS TRAVESURAS - PUEBLO NUEVO </t>
  </si>
  <si>
    <t xml:space="preserve">CORCOBAO Y LA NEVERA - CDI LOS PECESITIS </t>
  </si>
  <si>
    <t xml:space="preserve">COLEGIO EL ROSARIO - AVENIDA PRINCIPAL - CDI FAMILIAR PUEBLO NUEVO </t>
  </si>
  <si>
    <t xml:space="preserve">COORDINADORA -GRUPO 16 </t>
  </si>
  <si>
    <t xml:space="preserve">LEONOR ESTRELLA ESTRADA CALLE </t>
  </si>
  <si>
    <t xml:space="preserve">LICENCIADA EN CIENCIAS NATURALES </t>
  </si>
  <si>
    <t xml:space="preserve">SUBSANAR HOJA DE VIDA TODA VEZ QUE LA CERTIFICACION QUE APORTA EN EL FOLIO 92 NO  APLICA AL PERFIL DE COORDINADORA </t>
  </si>
  <si>
    <t xml:space="preserve">GLORIA TRINIDAD MORALES NAVAL </t>
  </si>
  <si>
    <t>TECNICA PSICOLOGIA Y TRABAJO SOCIAL COMUNITARIO</t>
  </si>
  <si>
    <t xml:space="preserve">POLITECNICO INDES </t>
  </si>
  <si>
    <t>21/1-31/03-2013</t>
  </si>
  <si>
    <t xml:space="preserve">SUBSANAR HOJA DE VIDA LA CERTIFICACIONES APORTADAS EN LOS FOLIOS 111 Y  117 TODA VEZ QUE NO CUMPLE EL PERFIL DE COORDINADORA  - </t>
  </si>
  <si>
    <t xml:space="preserve">LINA SOFIA DAZA TABORDA </t>
  </si>
  <si>
    <t xml:space="preserve">FUNDACION AMIGOS DEL SINU
FUNDACION AMIGOS DEL SINU  </t>
  </si>
  <si>
    <t>15/07-2013-12/11/2013
12/11/2013 -15/12/2014</t>
  </si>
  <si>
    <t>1/335</t>
  </si>
  <si>
    <t xml:space="preserve">KELLY CORSINIA HOYOS MARTINEZ </t>
  </si>
  <si>
    <t xml:space="preserve">LICENCIADA EN EDUCACION BASICA CON ENFASIS EN CIENCIAS NATURALES </t>
  </si>
  <si>
    <t xml:space="preserve">UNIVERSIDAD CECAR </t>
  </si>
  <si>
    <t xml:space="preserve">SUBSANAR HOJA DE VIDA TODA VEZ QUE NO CUMPLE CON EL PERFIL PARA EL CARGO AL QUE ASPIRA </t>
  </si>
  <si>
    <t xml:space="preserve">SONIA ELVIRA ACOSTA BENITEZ </t>
  </si>
  <si>
    <t xml:space="preserve">LICENCIADA  EN CIENCIAS RELIGIOSAS </t>
  </si>
  <si>
    <t xml:space="preserve">PONTIFICIA UNIVERSIDAD JAVIERIANA </t>
  </si>
  <si>
    <t>24705/2013</t>
  </si>
  <si>
    <t xml:space="preserve">SUBSANAR HOJA DE VIDA TODA VEZ QUE LAS CERTIFICACIONES QUE PRESENTA NO CUMPLEN CON EL PERFIL DECOORDINADORA </t>
  </si>
  <si>
    <t xml:space="preserve">APOYO PSICOSOCILA GRUPO 16 </t>
  </si>
  <si>
    <t xml:space="preserve">YUNADIS ESTELA BERTEL LOPEZ </t>
  </si>
  <si>
    <t xml:space="preserve">FUNDACION PARA LAS SOLUCIONES EMPRESARIALES
COORPORACION PARA EL DESARROLLO INTEGRAL Y PROYECTOS DERSIFICADOS  </t>
  </si>
  <si>
    <t>27/06-27/12/2013 
02/01/2013-30/06/2014</t>
  </si>
  <si>
    <t xml:space="preserve">PSICOLOGA
PROMOTORA SOCIAL  </t>
  </si>
  <si>
    <t xml:space="preserve">ANOTNIO JOSE CASTRO JIMENEZ </t>
  </si>
  <si>
    <t xml:space="preserve">PSICOLOGO SOCIAL COMUNITARIO </t>
  </si>
  <si>
    <t xml:space="preserve">UNIVERSIDAD NACIONAL ABIERTA Y A DISTANCIA </t>
  </si>
  <si>
    <t xml:space="preserve">CLINICA REGIONAL PLANEA RICA LTDA </t>
  </si>
  <si>
    <t>01/06/2006-01/06/2007</t>
  </si>
  <si>
    <t xml:space="preserve">APOYO PSICOSOCIAL </t>
  </si>
  <si>
    <t xml:space="preserve">GLORIA PATRICIA VERGARA HERRERA </t>
  </si>
  <si>
    <t>O</t>
  </si>
  <si>
    <t xml:space="preserve">SUBSANR HOJA DE VIDA TODA VEZ QUE LA PARTICIPANTE NO APORTO TITULOS NI CERTIFICACION DE EXPERIENCIAS </t>
  </si>
  <si>
    <t xml:space="preserve">ANA LUZ RICARDO MADERA </t>
  </si>
  <si>
    <t xml:space="preserve">SUBSANAR NO CUMPLE CON EL PERFIL PARA EL CARGO AL QUE ASPIRA, TODA VEZ QUE NO SOPORTA EXPERIENCIA NI TITULO Y/O CERTIFICADOS DE ESTUDIOS  </t>
  </si>
  <si>
    <t xml:space="preserve">LORENA DE JESUS CARVAJAL QUIROZ </t>
  </si>
  <si>
    <t>TP -134223</t>
  </si>
  <si>
    <t xml:space="preserve">SUBSANAR HOJA DE VIDA TODA VEZ QUE NO CUMPLE CON EL PERFIL PARA EL CARGO AL QUE ASPIRA, TODA VEZ QUE NO SOPORTA EXPERIENCIA NI TITULO Y/O CERTIFICADOS DE ESTUDIOS  </t>
  </si>
  <si>
    <t xml:space="preserve">TATIANA MARCELA PADILLA LOZANO </t>
  </si>
  <si>
    <t xml:space="preserve">ATALA DEL CARMEN VALLEJO REGINO </t>
  </si>
  <si>
    <t xml:space="preserve">FUNDACION NACIONAL AQUILEO PARRA
FUNDACION AMIGOS DEL SINU  </t>
  </si>
  <si>
    <t>14/01/2009- 07/11/2012
15/08-18/11/2013 - 18/11/2013- 15/12/2014</t>
  </si>
  <si>
    <t xml:space="preserve">COORDINADORA DE APOYO PROGRAMAS DE PRIMERA INFANCIA </t>
  </si>
  <si>
    <t>1/185</t>
  </si>
  <si>
    <t xml:space="preserve">CINDY JHOANA MORENO MARTINEZ </t>
  </si>
  <si>
    <t xml:space="preserve">UNIVERSIDAD TECNOLOGICA DE CORDOBA </t>
  </si>
  <si>
    <t xml:space="preserve">DIOCESIS DE QUIBDO </t>
  </si>
  <si>
    <t>O3/02/2008-31/12/2012</t>
  </si>
  <si>
    <t xml:space="preserve">SAIDA ESTHER SUAREZ MONTALVO </t>
  </si>
  <si>
    <t xml:space="preserve">INSTITUTO TEOLOGICO NORTE DE SANTANDER Y LA UNIVERSIDAD INTERNACIONAL </t>
  </si>
  <si>
    <t xml:space="preserve">ICBF </t>
  </si>
  <si>
    <t>01/01/2006 -30/12/2008</t>
  </si>
  <si>
    <t xml:space="preserve">MADRE COMUNITARIA </t>
  </si>
  <si>
    <t xml:space="preserve">COORDINADORA -GRUPO 17 </t>
  </si>
  <si>
    <t xml:space="preserve">CARMIÑA RAQUEL RIVERA CALAO </t>
  </si>
  <si>
    <t>UNIVERSIDAD COLEGIO MAYOR DE CUNDINAMARCA</t>
  </si>
  <si>
    <t xml:space="preserve">COORPORACION UNIVERSITARIA MINUTO DE DIOS
GIMNASIO MI ALEGRE INFANCIA </t>
  </si>
  <si>
    <t>04/02/-30/11/2013
19/01-30/06/2010</t>
  </si>
  <si>
    <t xml:space="preserve">COORDINADORA PROYECTOS SOCIAL 
COORDINADORA PEDAGOGICA </t>
  </si>
  <si>
    <t>01/000</t>
  </si>
  <si>
    <t xml:space="preserve">ANA MARIA MARTINEZ VARGAS </t>
  </si>
  <si>
    <t xml:space="preserve">ADMINISTRADORA FINANCIERA </t>
  </si>
  <si>
    <t xml:space="preserve">UNIVERSIDAD DEL TOLIMA /UNIVERSIDAD DE CORDOBA </t>
  </si>
  <si>
    <t xml:space="preserve">FUNDACION SURGIR
RESGURDO INDGENA ZENU DEL ALTO SAN JOREGE EN LOS MUNICIPIOS DE PTO. LIBERTADOR, MONTELIBANO DEPTO CORDOBA  </t>
  </si>
  <si>
    <t>01/11/2013-31/10/2014
1/01/2007-12/04/2012</t>
  </si>
  <si>
    <t xml:space="preserve">COORDINADORA TERRITORIAL 
COORDINADORA </t>
  </si>
  <si>
    <t xml:space="preserve">APOYO PSICOSOCILA GRUPO 17 </t>
  </si>
  <si>
    <t xml:space="preserve">SAUDITH NATALIA PRIETO DEL TORO </t>
  </si>
  <si>
    <t xml:space="preserve">PSICOLOGA SOCIAL Y COMUNNITARIA </t>
  </si>
  <si>
    <t xml:space="preserve">ALCALDIA DEL MUNICIPIO DE BUENAVISTA 
INSTITUTO JUAN JACOBO ROUSSEAU
FUNDACION ACCION Y DESARROLLO PARA EL CRECIMIENTO HUMANO DE LA CIUDAD DE MONTERIA </t>
  </si>
  <si>
    <t xml:space="preserve">1/02/-30/11-2008
11/01-28/02/2011 -01/09-15/12/2011
1/06/2013-31/12/2013 
</t>
  </si>
  <si>
    <t xml:space="preserve">PSICOLOGA 
PSICOLOGA 
PSICOLOGA </t>
  </si>
  <si>
    <t xml:space="preserve">DIANA MILENA ECHEVERRY GARCIA </t>
  </si>
  <si>
    <t>TP 101228</t>
  </si>
  <si>
    <t xml:space="preserve">POLICIA NACIONA
ALCALDIA DE PUEBLO NUEVO
FUNDACION COROZAON HERMANO   </t>
  </si>
  <si>
    <t>1/09/2009- 05/30/2010
01/03/2008- 30/03/2009
17/06-17/11/2008</t>
  </si>
  <si>
    <t xml:space="preserve">PSICOLOGA 
PSICOLOGA
</t>
  </si>
  <si>
    <t xml:space="preserve">COORDINADORA -GRUPO 18 </t>
  </si>
  <si>
    <t xml:space="preserve">IGNACIO PEREZ NARVAEZ </t>
  </si>
  <si>
    <t xml:space="preserve">INGENIERO INDUSTRIAL </t>
  </si>
  <si>
    <t xml:space="preserve">UNIVERSIDAD LIBRE </t>
  </si>
  <si>
    <t>TP08228167876ATL</t>
  </si>
  <si>
    <t>SURGIR</t>
  </si>
  <si>
    <t xml:space="preserve">07/01/2014-31/07/2014 </t>
  </si>
  <si>
    <t>SUBSANAR HOJA DE VIDA TODA VEZ QUE LA CERTIFICACION DEL TIEMPO NO LE DA PARA EL PERFIL DE COORDINADOR -FOLIO 437-440</t>
  </si>
  <si>
    <t>1/115</t>
  </si>
  <si>
    <t xml:space="preserve">ERMILA DEL CARMEN SOTO ARRIETA </t>
  </si>
  <si>
    <t xml:space="preserve">COORPORACION UNIVERSITARIA DEL CARIBE </t>
  </si>
  <si>
    <t>15/01-15/12/2014</t>
  </si>
  <si>
    <t>SUBSANAR HOJA DE VIDA TODA VEZ QUE LA CERTIFICACION DEL TIEMPO NO LE DA PARA EL PERFIL DE COORDINADOR - FOLIO 464 Y EL  457-460 NO CUMPLEN CON EL PERFIL AL CUAL SE PRESENTA</t>
  </si>
  <si>
    <t xml:space="preserve">APOYO PSICOSOCILA GRUPO 18 </t>
  </si>
  <si>
    <t xml:space="preserve">NAUDDY ELVIRA PRIETO DEL TORO </t>
  </si>
  <si>
    <t>SUBSANAR HOJA DE VIDA TODA VEZ QUE LA CERTIFICACION QUE APORTA  NO LE DA PARA EL PERFIL DE APOYO PSICOSOCIAL  -FOLIO 471</t>
  </si>
  <si>
    <t xml:space="preserve">MARCELA PAOLA GUZMAN GONZALEZ </t>
  </si>
  <si>
    <t xml:space="preserve">FUNDACION PARA EL DESARROLLO DIVERSIFICADO "FUNDIMPACIRFA"
COMISARIA DE FAMILIA </t>
  </si>
  <si>
    <t>01/10/2009-14/12/2010
02/01-31/12/2012</t>
  </si>
  <si>
    <t>PSICOSOCIAL
PSIOSOCIAL</t>
  </si>
  <si>
    <t>APOYO PSICOSOCILA GRUPO 18</t>
  </si>
  <si>
    <t xml:space="preserve">MARIA DEL PILAR GONZALEZ TORRES </t>
  </si>
  <si>
    <t>30710/2013 -15/12/2014</t>
  </si>
  <si>
    <t xml:space="preserve">SUBSANAR HOJA DE VIDA TODA VEZ QUE SE CRUZA CON LA FUNDACION PARA EL  DESARROLLO CARIBE QUE LA PRESENTA EN EL GRUPO 2 COMO COORDINADORA Y PRIMA LA DE FUDECA POR PRESENTAR PRIMERO LA PROPUESTA SEGÚN LA HORA DE REGISTRO </t>
  </si>
  <si>
    <t xml:space="preserve">COORDINADORA -GRUPO 19 </t>
  </si>
  <si>
    <t>YUEDITH LOZANO BUSTILLO</t>
  </si>
  <si>
    <t xml:space="preserve">LICENCIADA EN EDUCACION PREESCOLAR </t>
  </si>
  <si>
    <t xml:space="preserve">SUBSANAR HOJA DE VIDA - LAS CERTIFICACIONES APORTADAS EN LOS FOLIOS 550 Y 551 NO CUMPLEN CON EL PERFIL DE COORDINADORA </t>
  </si>
  <si>
    <t xml:space="preserve">ILSE CRISTINA PASTRANA MARTINEZ </t>
  </si>
  <si>
    <t xml:space="preserve">LICENCIADA EN EDUCACION BASICA CON ENFASIS EN HUMANIDADES -LENGUA CASTELLANA </t>
  </si>
  <si>
    <t>SUBSANAR HOJA DE VIDA TODA VEZ QUE LAS CERTIFICACIONES APORTADAS EN LOS FOLIOS 564 Y 565 NO CUMPLE CON EL PERFIL A LA CUAL SE PRESENTA (COORDINADORA)</t>
  </si>
  <si>
    <t xml:space="preserve">APOYO PSICOSOCIAL GRUPO 19 </t>
  </si>
  <si>
    <t xml:space="preserve">DEYSI DEL CARMEN SANCHEZ </t>
  </si>
  <si>
    <t>SUBSANAR HOJA DE VIDA TODA VEZ QUE LAS CERTIFICACIONES APORTADAS EN EL FOLIO 609 NO CUMPLE CON EL PERFIL A LA CUAL SE PRESENTA (COORDINADORA)</t>
  </si>
  <si>
    <t>APOYO PSICOSOCIAL GRUPO 19</t>
  </si>
  <si>
    <t xml:space="preserve">ENNY PATRICIA HOYOS DIAZ </t>
  </si>
  <si>
    <t>TP121415015-1</t>
  </si>
  <si>
    <t xml:space="preserve">FUNDACION AMIGOS DE SINU </t>
  </si>
  <si>
    <t>28701/2013-31/07/2014</t>
  </si>
  <si>
    <t>COORDINADORA -GRUPO 20</t>
  </si>
  <si>
    <t xml:space="preserve">NELBY LUZ NARVAEZ CARRASCAL </t>
  </si>
  <si>
    <t xml:space="preserve">TECNICA ADMINISTRACION EMPRESARIAL Y DE ENTIDAD FINANCIERA </t>
  </si>
  <si>
    <t xml:space="preserve">INSTITUTO POLITECNICO INDES </t>
  </si>
  <si>
    <t xml:space="preserve">SUBSANAR HOJA DE VIDA TODA VEZ QUE EL TITULO QUE SOPORTA NO ES EL PERFIL PARA ASPIRAR AL CARGO DE COORDINADORA </t>
  </si>
  <si>
    <t>APOYO PSICOSOCILA GRUPO 20</t>
  </si>
  <si>
    <t xml:space="preserve">DIANA ESTELA PAEZ ARGEL </t>
  </si>
  <si>
    <t>TP-113701</t>
  </si>
  <si>
    <t xml:space="preserve">FUNDACION PARA LA CONVIVENCIA SOCIAL, LA SALUD EL TRABAJO Y DE LA EDUCACION DE COLOMBIA
FUNDACION PARCHE VERDE  </t>
  </si>
  <si>
    <t>1/05- 30/11/2009
1/05-31/12/2009- 01/01-31/12/2011</t>
  </si>
  <si>
    <t xml:space="preserve">LEYDY MARIAN GARCIA PENAGOS </t>
  </si>
  <si>
    <t>TP- 59439</t>
  </si>
  <si>
    <t>18/11/2013-15/12/2014</t>
  </si>
  <si>
    <t xml:space="preserve">MAYDA DEL CARMEN SIMANCA MORA </t>
  </si>
  <si>
    <t xml:space="preserve">DESARROLLO FAMILIAR </t>
  </si>
  <si>
    <t xml:space="preserve">SUBSANAR HOJA DE VIDA TODA VEZ QUE LAS CERTIFICACIONES APORTADAS EN LOS FOLIOS 676, -679 Y 681 NO CUMPLEN CON EL PERFIL PARA COORDINADORA </t>
  </si>
  <si>
    <t xml:space="preserve">ROSALBA DEL ROSARIO RICARDO SSALGADO </t>
  </si>
  <si>
    <t xml:space="preserve">LICENCIATURA EN EDUCACION INFANTIL </t>
  </si>
  <si>
    <t xml:space="preserve">SUBSANAR HOJA DE VIDA TODA VEZ QUE LAS CERTIFICACIONES APORTADAS EN LOS FOLIOS 696 Y 697 NO CUMPLEN CON EL PERFIL PARA COORDINADORA </t>
  </si>
  <si>
    <t xml:space="preserve">LIZZA FERNANDA BULA AGUIRRE </t>
  </si>
  <si>
    <t>07/112014</t>
  </si>
  <si>
    <t xml:space="preserve">SUBSANAR HOJA DE VIDA TODA VEZ QUE NO PRESENTE CERTIFICACION DE EXPERIENCIA LABORAL REQUERIDA </t>
  </si>
  <si>
    <t xml:space="preserve">LUIS ADONAY CUADROS FERNANDEZ </t>
  </si>
  <si>
    <t xml:space="preserve">PSICOLOGO </t>
  </si>
  <si>
    <t xml:space="preserve">ALCLADIA DE PUEBLO NUEVO </t>
  </si>
  <si>
    <t xml:space="preserve">PSIOSOCIAL </t>
  </si>
  <si>
    <t xml:space="preserve">MARIA INES CALAO RAMOS </t>
  </si>
  <si>
    <t>TP1266844</t>
  </si>
  <si>
    <t xml:space="preserve">FUNDACION AMIGOS DE COLOMBIA </t>
  </si>
  <si>
    <t>25/10/2013-15/12/2014</t>
  </si>
  <si>
    <t xml:space="preserve">SANDY MARGARITA CASTILLO ALVARINO </t>
  </si>
  <si>
    <t>TP 146559</t>
  </si>
  <si>
    <t xml:space="preserve">COMISARIA DE FAMILIA DE PUEBLO NUEVO 
EMPLEOS TEMPORALES LTDA </t>
  </si>
  <si>
    <t>01/02-30/08/2012
13/08/2012-31/12/2012</t>
  </si>
  <si>
    <t xml:space="preserve">PRACTICAS UNIVERSITARIAS
 PSICOLOGA </t>
  </si>
  <si>
    <t xml:space="preserve">DARLYS ANA RUIZ PATERNINA </t>
  </si>
  <si>
    <t xml:space="preserve">INSTITUO TEOLOGICO NORTE DE SANTANDER Y LA UNIVERSIDAD INTERNACIONAL </t>
  </si>
  <si>
    <t>o</t>
  </si>
  <si>
    <t xml:space="preserve">SUBSANAR HOJA DE VIDA TODA VEZ QUE LA PARTICIPANTE NO APORTO CERTIFICACIONES LABORALES </t>
  </si>
  <si>
    <t xml:space="preserve">COORDINADOR - GRUPO 21 </t>
  </si>
  <si>
    <t>1/176</t>
  </si>
  <si>
    <t xml:space="preserve">CLAUDIA PATRICIA LONDOÑO CORTES </t>
  </si>
  <si>
    <t>15/01/-31/12/2013- 15/01/-15/12/2014</t>
  </si>
  <si>
    <t xml:space="preserve">APOYO PSICOSOCIAL -GRUPO 21 </t>
  </si>
  <si>
    <t>SARA LUCIA HOYOS PACHECO</t>
  </si>
  <si>
    <t>TP- 127188</t>
  </si>
  <si>
    <t xml:space="preserve">CASA DE JUSTICIA Y PAZ DE MONTERIA
ALCLADIA MUNICIPAL LA UNION SUCRE
FUNDACION AMIGOS DEL SINU   </t>
  </si>
  <si>
    <t>1/02-03/06/2011
28/03-28/06/2013
25/11/2013 -15/12/2014</t>
  </si>
  <si>
    <t>FUNDACION AMIGOS DEL SINU -GRUPO 16</t>
  </si>
  <si>
    <t>23/2013/266</t>
  </si>
  <si>
    <t>948-949</t>
  </si>
  <si>
    <t>23/2014/125</t>
  </si>
  <si>
    <t>4.50</t>
  </si>
  <si>
    <t>950-951</t>
  </si>
  <si>
    <t>FUNDACION AMIGOS DEL SINU -GRUPO 17</t>
  </si>
  <si>
    <t>23/2013/102</t>
  </si>
  <si>
    <t>11.23</t>
  </si>
  <si>
    <t>953-954</t>
  </si>
  <si>
    <t xml:space="preserve">FUNDACION AMIGOS DEL SINU - GRUPO 18 </t>
  </si>
  <si>
    <t>23/2013/317</t>
  </si>
  <si>
    <t>10.06</t>
  </si>
  <si>
    <t>956 -957</t>
  </si>
  <si>
    <t>NO S TOMA EN CUENTA EL TIEMPO TODA VEZ QUE SE ENCUENTRA TRASLAPADOS CON EL CONTRATO DE FOLIOS 959 Y 960</t>
  </si>
  <si>
    <t xml:space="preserve">FUNDACION AMIGOS DEL SINU - GRUPO 19 </t>
  </si>
  <si>
    <t>23/2013/264</t>
  </si>
  <si>
    <t>15/12//2012</t>
  </si>
  <si>
    <t>22.83</t>
  </si>
  <si>
    <t>959 - 960</t>
  </si>
  <si>
    <t>FUNDACION AMIGOS DE SINU - GRUPO 20</t>
  </si>
  <si>
    <t>23/2014/174</t>
  </si>
  <si>
    <t>10.20</t>
  </si>
  <si>
    <t>962-963</t>
  </si>
  <si>
    <t>FUNDACION AMIGOS DEL SINU - GRUPO 21</t>
  </si>
  <si>
    <t>23/2013/189</t>
  </si>
  <si>
    <t>10.56</t>
  </si>
  <si>
    <t>964-965</t>
  </si>
  <si>
    <t>83.38</t>
  </si>
  <si>
    <t>PUNTAJE ADICIONAL GRUPO :16</t>
  </si>
  <si>
    <t>PUNTAJE ADICIONAL GRUPO :17</t>
  </si>
  <si>
    <t>PUNTAJE ADICIONAL GRUPO :1 8</t>
  </si>
  <si>
    <t>PUNTAJE ADICIONAL GRUPO :19</t>
  </si>
  <si>
    <t>PUNTAJE ADICIONAL GRUPO 20</t>
  </si>
  <si>
    <t>PUNTAJE ADICIONAL GRUPO 21</t>
  </si>
  <si>
    <t xml:space="preserve">COORDINADORA - GRUPO 16 </t>
  </si>
  <si>
    <t xml:space="preserve">KAREN GUERRA BUELVAS </t>
  </si>
  <si>
    <t xml:space="preserve">ECONOMISTA DEL DESARROLLO </t>
  </si>
  <si>
    <t xml:space="preserve">UNIVERSIDAD PONTIFICA BOLIVARIANA </t>
  </si>
  <si>
    <t xml:space="preserve">COMFACOR 
FUNDACION AMIGOS DEL SINU </t>
  </si>
  <si>
    <t>15/01/2012-31/12/2012
4/01/2012- 31/10/2014</t>
  </si>
  <si>
    <t>1/235</t>
  </si>
  <si>
    <t>CARLOS JOSE CETRE ORJUELA</t>
  </si>
  <si>
    <t xml:space="preserve">ADMINISTRADOR DE EMPRESA </t>
  </si>
  <si>
    <t xml:space="preserve">INSTITUCION EDUCATIVA SAN SEBASTIAN 
ALCLADIA MUNICIPIO DE UNGRIA
TERRITORIO ESCOLAR DEL VICARIATO APOSTOLICO DE ISMINA  </t>
  </si>
  <si>
    <t>8/02/2010- 20/12/2011
4/01/2006- 3/31-01/2007
1/02/1986-7/02/1988</t>
  </si>
  <si>
    <t xml:space="preserve">APOYO PEDAGOGICO -GRUPO 16 </t>
  </si>
  <si>
    <t xml:space="preserve">MARIA DEL SOCORRO BARON VERGARA </t>
  </si>
  <si>
    <t xml:space="preserve">LICENCIADA DE CIENCIAS RELGIGIOSA ETICA </t>
  </si>
  <si>
    <t xml:space="preserve">FUNDACION UNIVERSITARIA JUAN DE CASTELLANO </t>
  </si>
  <si>
    <t xml:space="preserve">HOGAR INFANTIL SAN JOSE DE CANALETE </t>
  </si>
  <si>
    <t>02//01/2009 -20/12/2010</t>
  </si>
  <si>
    <t>ROSALIA LOPEZ PEREZ</t>
  </si>
  <si>
    <t xml:space="preserve">LICENCIADA EN EDUCACION INFANTIL CON ENFASIS EN EDUCACION FISICA RECREACION Y DEPORTE </t>
  </si>
  <si>
    <t xml:space="preserve">GIMNASIO BILINGÜE BURBUJITAS 
CENTRO EDUCATIVO TIERRASANTA
ASOCIACION DE BACHILLERES DE LA COMUNIDAD PARROQUIAL SAN NICOLAS DE T. </t>
  </si>
  <si>
    <t xml:space="preserve">02/02/2005-30/11/2005
02/02/2008-30/11/2008
7/09/-12/11/2010 - 10/10 -16/12 2011
</t>
  </si>
  <si>
    <t xml:space="preserve">APOYO FINANCIERO -GRUPO 16 </t>
  </si>
  <si>
    <t>1/1235</t>
  </si>
  <si>
    <t xml:space="preserve">PAULA ANDREA NAVARRO VELEZ </t>
  </si>
  <si>
    <t xml:space="preserve">COORDINADORA - GRUPO 17 </t>
  </si>
  <si>
    <t>ROSARIO ESTER BLANCO BALLESTERO</t>
  </si>
  <si>
    <t xml:space="preserve">NUTRICIONISTA DIETISTA </t>
  </si>
  <si>
    <t xml:space="preserve">CENTRO ESPECIALIZADO EN REHABILITACION
FUNDACION DESARROLLO CARIBE
SOMOSALUD   </t>
  </si>
  <si>
    <t>17/12/2008- 17/04/2009
01/02/2008-31/08/2008
01/11/2006- 31/03/2008</t>
  </si>
  <si>
    <t xml:space="preserve">NUTRICIONISTA DIETISTA
NUTRICIONISTA DIETISTA
NUTRICIONISTA DIETISTA  </t>
  </si>
  <si>
    <t xml:space="preserve">NO SE TIENE ENCUENTA ESTA HOJA DE VIDA TODA VEZ QUE NO CUMPLE CON EL PERFIL SOLICITADO PARA ESTE CARGO </t>
  </si>
  <si>
    <t xml:space="preserve">APOYO PEDAGOGICO -GRUPO 17 </t>
  </si>
  <si>
    <t>AMADA PETRO COGOLLO</t>
  </si>
  <si>
    <t>LICENCIADA EN EDUCACION INFANTIL CON ENFASIS EN HUMANIDADES</t>
  </si>
  <si>
    <t xml:space="preserve">FUNDACION UNIVERSITARIA UNIVERSIDAD CATOLICA
GOBERNACION DE CORDOBA  </t>
  </si>
  <si>
    <t>02/08/2014 -14/12/2014
21/10/2004 -21/10/2005</t>
  </si>
  <si>
    <t xml:space="preserve">APOYO FINANCIERO -GRUPO 17 </t>
  </si>
  <si>
    <t>1 DE 3125</t>
  </si>
  <si>
    <t xml:space="preserve">JAIRO ANDRES RIVERA SEGURA </t>
  </si>
  <si>
    <t xml:space="preserve">NO SE TIENE ENCUENTA ESTA HOJA DE VIDA TODA VEZ QUE NO SOPORTO CERTIFICADO DE ESTUDIOS PARA EL PERFIL AL QUE ASPIRA SEGÚN LA CONVOCATORIA PUBLICA (APOYO ADMINISTRATIVO) </t>
  </si>
  <si>
    <t xml:space="preserve">COORDINADOR GRUPO 19 </t>
  </si>
  <si>
    <t xml:space="preserve">LILIANA DEL CARMEN MEJIA </t>
  </si>
  <si>
    <t xml:space="preserve">LICENCIADA EN EDUCACION INFANTIL CON ENFASIS EN RECREACION Y DEPORTE </t>
  </si>
  <si>
    <t xml:space="preserve">JARDIN INFANTIL PESTALOZZI
PREESCOLAR Y PRIMARIA NAMBRU </t>
  </si>
  <si>
    <t>02/02 -30/11/1998
02//02 1996-11 30/1997</t>
  </si>
  <si>
    <t xml:space="preserve"> APOYO PEDAGOGICO  GRUPO 19 </t>
  </si>
  <si>
    <t>CONSUELO MARIA ROMERO CARDENAS</t>
  </si>
  <si>
    <t xml:space="preserve">LICENCIADA EN EDUCACION INFANTIL CON ENFASIS EN CIENCIAS NATURALES </t>
  </si>
  <si>
    <t xml:space="preserve">INSTITUCION TECNICO AGRICOLA DE LORICA
ASOCIACION DE PADRES DE FAMILIA DE USUARIOS DE LOS HCB EL PROGRESO KENEDY Y OTROS
CENTRO EDUCATIVO CASTILLERAL   </t>
  </si>
  <si>
    <t>28701/2010-26/04/2010
01/06/1991 -10/05/2012
01/05/2002 - 06/12/2002</t>
  </si>
  <si>
    <t xml:space="preserve">DOCENTE
MADRE COMUNITARIA 
DOCENTE
</t>
  </si>
  <si>
    <t xml:space="preserve">APOYO FINANCIERO GRUPO 19 </t>
  </si>
  <si>
    <t>JAIME VERGARA RODRIGUEZ</t>
  </si>
  <si>
    <t xml:space="preserve">ADMINISTRADOR DE EMPRES </t>
  </si>
  <si>
    <t xml:space="preserve">COORDINADORA - GRUPO 18 </t>
  </si>
  <si>
    <t xml:space="preserve">RAUL LIIS PASTRANA GONZALEZ </t>
  </si>
  <si>
    <t>LICENCIADO EN EDUCACION INFANTIL CON ENFASIS EN CIENCIAS NATURALES</t>
  </si>
  <si>
    <t xml:space="preserve">FUNDACION AMIGOS DEL SINU
UNIVERSIDAD PONTIFICA BOLIVARIA  </t>
  </si>
  <si>
    <t>25/10/2013-15/12/2014
09/04/2012- 31/12/2013</t>
  </si>
  <si>
    <t xml:space="preserve">COORDINADOR PEDAGOGICO
COGESTOR SOCIAL </t>
  </si>
  <si>
    <t>APOYO PEDAGOGICO GRUPO 18</t>
  </si>
  <si>
    <t>YADITH MARIA LOPEZ NEGRETE</t>
  </si>
  <si>
    <t xml:space="preserve">LICENCIADA EN PEDAGOGIAM REEDUCATIVA </t>
  </si>
  <si>
    <t xml:space="preserve">INSTITUCION EDUCATIVA JOSE ISABEL DE LOS HIGALES
INSTITUCION EDUCATIVA PAULO VI 
FUNDACION AMIGOS DEL SINU
INSTITUCION EDUCATIVA EL RODEO   </t>
  </si>
  <si>
    <t xml:space="preserve">12/02/2001-27/10/2001
1/08/2002 -6/12/2002 -20/02 -2003- 13/12/2003
15/01/2013-31/12/2013 -1/03-2014-15/12/2014
8/03/2004 -22/01/2009
</t>
  </si>
  <si>
    <t>DOCENTE
DOCENTE 
COORDINADORA PEDAGOGICA 
DOCENTE</t>
  </si>
  <si>
    <t xml:space="preserve">APOYO FINANCIERO GRUPO 18 </t>
  </si>
  <si>
    <t xml:space="preserve">BERTHA LUCIA CARRILLO ORTIZ </t>
  </si>
  <si>
    <t xml:space="preserve">CONTADOR PUBLICO </t>
  </si>
  <si>
    <t xml:space="preserve">UNIVERSIDAD AUTONOMA DEL CARIBE </t>
  </si>
  <si>
    <t>TP- 98544-T</t>
  </si>
  <si>
    <t xml:space="preserve">CONTADORA </t>
  </si>
  <si>
    <t>COORDINADORA GRUPO - 20</t>
  </si>
  <si>
    <t xml:space="preserve">LAUDINA VANEGAS VILLADIEGO </t>
  </si>
  <si>
    <t>TP-110115</t>
  </si>
  <si>
    <t xml:space="preserve">ASOCIACION DE PADRES DE FAMILIA CHIMA CAMPO BELLO
ACADEMIA GENERAL GUSTAVO ROJAS PINILLA.
FISCALIA GENERAL DE LA NACION
ESCUELA BENPOSTA   </t>
  </si>
  <si>
    <t>15/01/31/07/2014
23/02/2006-10/06/2006
9/07-31/10/2007
15/07-15/11/2006</t>
  </si>
  <si>
    <t xml:space="preserve">COORDINADORA PEDAGOGICA
PSICOLOGA
PSICOLOGA  
PASANTIA
PSICOLOGA  </t>
  </si>
  <si>
    <t xml:space="preserve">APOYO PEDAGOGICO GRUPO 20 </t>
  </si>
  <si>
    <t xml:space="preserve">ANA LUZ ACOSTA ALVAREZ </t>
  </si>
  <si>
    <t xml:space="preserve">LICENCIADA EN EDUCACION INFANTILCON ENFASIS EN HUMANIDADES </t>
  </si>
  <si>
    <t xml:space="preserve">FUNDACION AMIGOS DEL SINU 
FUNDACION AMIGOS DEL SINU
ALCLADIA DE LOS CORDOBA  </t>
  </si>
  <si>
    <t>15/01/2013-31/12/2013
15/01/2014- 15/12/2014
14/03/2000 -05/08/2008</t>
  </si>
  <si>
    <t xml:space="preserve">COORDINADORA PEDAGOGICA
COORDINADORA PEDAGOGICA 
</t>
  </si>
  <si>
    <t>ESTA HOJA DE VIDA NO APARECE RELACIONADA EN EL FORMATO 10, APARECE RELACIONADA ILSE CRISTINA PASTRANA MARTINEZ LA CUAL NO SOPORTA HOJA DE VIDA FOLIOS 1052-1069</t>
  </si>
  <si>
    <t xml:space="preserve">APOYO FINACIERO -GRUPO 20 </t>
  </si>
  <si>
    <t>XENIA ISABEL TIRADO DUEÑAS</t>
  </si>
  <si>
    <t>COORDINADORA GRUPO - 21</t>
  </si>
  <si>
    <t xml:space="preserve">LISSET DE JESUS ORTIZ DURAN </t>
  </si>
  <si>
    <t>TP112391</t>
  </si>
  <si>
    <t>25/10/2013- 15/12/2014</t>
  </si>
  <si>
    <t>APOYO PSISOCIAL GRUPO 21</t>
  </si>
  <si>
    <t xml:space="preserve">KATIA ELENA ARGUMEDO CERMEÑO </t>
  </si>
  <si>
    <t>UNIVERIDAD DE CORDOBA</t>
  </si>
  <si>
    <t xml:space="preserve">GIMNASIO SERRANIA
GIMNASIO AMERICA
ASOCIACION COLEGIO MILITAR ALMIRANTE COLON   </t>
  </si>
  <si>
    <t>102/-30/11-2006
01/02/2003 - 30/11/2005
7/02/ -30/11/2000</t>
  </si>
  <si>
    <t xml:space="preserve">DOCENTE
DOCENTE
DOCENTE </t>
  </si>
  <si>
    <t xml:space="preserve">APOYO FINANCIERO GRUPO 21 </t>
  </si>
  <si>
    <t>MILLER HERNAN GALVIS NARVAEZ</t>
  </si>
  <si>
    <t xml:space="preserve">UNIVERSIDAD DE CARTAGENA </t>
  </si>
  <si>
    <t xml:space="preserve">SURTIGAS S.A.
COOPERATIVA DE TRANSPORTE TUCURA </t>
  </si>
  <si>
    <t>02/01/1992 - 18/09/2003
01/04/2002 - 05/08/2003</t>
  </si>
  <si>
    <t>ADMINISTRADOR 
REVISOR FISCAL</t>
  </si>
  <si>
    <t>TALENTO HUMANO ADICIONAL GRUPO 16</t>
  </si>
  <si>
    <t>TALENTO HUMANO ADICIONAL GRUPO 17</t>
  </si>
  <si>
    <t>TALENTO HUMANO ADICIONAL GRUPO 18</t>
  </si>
  <si>
    <t>TALENTO HUMANO ADICIONAL GRUPO 19</t>
  </si>
  <si>
    <t>TALENTO HUMANO ADICIONAL GRUPO20</t>
  </si>
  <si>
    <t>TALENTO HUMANO ADICIONAL GRUPO 21</t>
  </si>
  <si>
    <t>GRUPO 16</t>
  </si>
  <si>
    <t>GRUPO 17</t>
  </si>
  <si>
    <t xml:space="preserve">GRUPO 18 </t>
  </si>
  <si>
    <t>GRUPO 19</t>
  </si>
  <si>
    <t xml:space="preserve">GRUPO 20 </t>
  </si>
  <si>
    <t xml:space="preserve">GRUPO 21 </t>
  </si>
  <si>
    <t>FUNDACION BIOEMPRENDER</t>
  </si>
  <si>
    <t>30/11/2014</t>
  </si>
  <si>
    <t>537</t>
  </si>
  <si>
    <t>RESULTADOS FACTORES DE PONDERACION - GRUPO 46</t>
  </si>
  <si>
    <t>40</t>
  </si>
  <si>
    <t>60</t>
  </si>
  <si>
    <t>EXPERIENCIA HABILITANTE</t>
  </si>
  <si>
    <t>23/2010/017</t>
  </si>
  <si>
    <t>23/2011/046</t>
  </si>
  <si>
    <t>23/2012/033</t>
  </si>
  <si>
    <t>957</t>
  </si>
  <si>
    <t>NO SE PRESENTA FORMATO 11 DILIGENCIADO</t>
  </si>
  <si>
    <t>SE SOLICITA SUBSANAR, APORTANDO EL FORMATO 11 DILIGENCIADO SEGÚN LO SOLICITADO EN LA CONVOCATORIA 002-2014 Y TENIENDO EN CUENTA GEOREFERENCIACION</t>
  </si>
  <si>
    <t>EDGAR EMIL PAEZ DORIA</t>
  </si>
  <si>
    <t>FUNDACOL</t>
  </si>
  <si>
    <t>02/02/2010  21/12/2010                   02/02/2011               31/12/2011</t>
  </si>
  <si>
    <t>MARIVIS ORTIZ NARVAEZ</t>
  </si>
  <si>
    <t>04/10/2013-31/10/2014</t>
  </si>
  <si>
    <t>SE SOLICITA APORTAR COPIA DE TARJETA PROFESIONAL</t>
  </si>
  <si>
    <t>1/71</t>
  </si>
  <si>
    <t>FERNEY PETRONA MARTINEZ PESTANA</t>
  </si>
  <si>
    <t>04/02/2013-30/092013                  02/04/2012 -31/12/2012</t>
  </si>
  <si>
    <t>ESTER DEL SOCORRO LOPEZ GOMEZ</t>
  </si>
  <si>
    <t>FUNDACION COMUNITARIA DE SERVICIO SOCIAL Y COMUNITARIO</t>
  </si>
  <si>
    <t>20/01/2011 -21/01/2013</t>
  </si>
  <si>
    <t>SARA DE JESUS VILLADIEGO PEREZ</t>
  </si>
  <si>
    <t>FUNDACION PARA EL DESARROLLO INTERCULTURAL</t>
  </si>
  <si>
    <t>01/09/2007-11/11/2008</t>
  </si>
  <si>
    <t>NEDYS JUDITH CONTRERAS ZAPATA</t>
  </si>
  <si>
    <t>01/04/2010 -30/12/2010</t>
  </si>
  <si>
    <t>ERIKA PATRICIA MEJIA LOPEZ</t>
  </si>
  <si>
    <t>01/10/2013-30/12/2013                01-01/2014-30/06/2014</t>
  </si>
  <si>
    <t>CASILDA MARIA CARVAJAL ESPITIA</t>
  </si>
  <si>
    <t>24/06/2013-25/06/2014</t>
  </si>
  <si>
    <t>ESTA EXPERIENCIA NO ES TENIDA EN CUENTA, TODA VEZ QUE SE TRASLAPA CPN LA APORTADA EN FOLIO 60</t>
  </si>
  <si>
    <t>23/2013/182</t>
  </si>
  <si>
    <t>11</t>
  </si>
  <si>
    <t>1/671</t>
  </si>
  <si>
    <t>LIA MARGARITA CHARRIS VELEZ</t>
  </si>
  <si>
    <t>FUNDACION UNIVERSITARIA MONSERRATE</t>
  </si>
  <si>
    <t>050433013-R</t>
  </si>
  <si>
    <t>FUNDACION BIOEMPREDER</t>
  </si>
  <si>
    <t>06/01/2012      30/12/2012</t>
  </si>
  <si>
    <t>FUNDACION PARCHE VERDE</t>
  </si>
  <si>
    <t>06/01/2010 -30/06/2011</t>
  </si>
  <si>
    <t>YANIDIS LLORENTE MARTINEZ</t>
  </si>
  <si>
    <t>LICENCIADO EN PEDAGOGIA</t>
  </si>
  <si>
    <t>CORPORACION UNIVERSITARIA DE LA COSTA</t>
  </si>
  <si>
    <t>GIMNASIO ACADEMICO MOMIL</t>
  </si>
  <si>
    <t>25/01/2011-25/11/2013</t>
  </si>
  <si>
    <t>INSTITUTO MIXTO SANTO DOMINGO SABIO</t>
  </si>
  <si>
    <t>25/01/2009-30/11/2011</t>
  </si>
  <si>
    <t>ANDRES MIGUEL LENGUA DIAZ</t>
  </si>
  <si>
    <t>CONSORCIO SOL BRILLANTE</t>
  </si>
  <si>
    <t>FUNDACION PARA EL DESARROLLO AMBIENTAL Y COMUNITARIO COLOMBIANO "FUNDACOL"</t>
  </si>
  <si>
    <t>1/12/2014</t>
  </si>
  <si>
    <t>354</t>
  </si>
  <si>
    <t>RESULTADOS EVALUACION COMPONENTE TECNICO GRUPO 40</t>
  </si>
  <si>
    <t>RESULTADOS FACTORES DE PONDERACION - GRUPO 40</t>
  </si>
  <si>
    <t>FUNDACION PARA EL DESARROLLO AMBIENTAL Y COMUNITARIO COLOMBIANO FUNDACOL</t>
  </si>
  <si>
    <t>ICBF SUCRE</t>
  </si>
  <si>
    <t xml:space="preserve"> 7018/2010/0160</t>
  </si>
  <si>
    <t>SE SOLICITA SUBSANAR, TODA VEZ QUE LA EXPERIENCIA ACREDITADA CORRESPONDE A UNO DE LOS CONSORCIADOS Y DE ACUERDO AL PLIEGO TODOS LOS INTEGRANTES DEBEN APORTARPOR LO MENOS UNA CERTIFICACION DE EXPERIENCIA</t>
  </si>
  <si>
    <t>70182011/0087</t>
  </si>
  <si>
    <t>70182012/0204</t>
  </si>
  <si>
    <t>568</t>
  </si>
  <si>
    <t>CARRERA 28 N° 26C -60 BARRIO LOS ALPES LORICA</t>
  </si>
  <si>
    <t>CALLE 4B N° 27-76 BARRIO SAN JOSE DE GAITÁ - LORICA</t>
  </si>
  <si>
    <t>CALLE 1 N° 46-1 BARRIO SAN GABRIEL LORICA</t>
  </si>
  <si>
    <t>CARRERA 26N° 12-36 BARRIO SAN PEDRO</t>
  </si>
  <si>
    <t>MARITZA GONZALEZ SOSSA</t>
  </si>
  <si>
    <t>FUNDACION CULTIVAR</t>
  </si>
  <si>
    <t>05/07/2012 - 31/10/2014</t>
  </si>
  <si>
    <t>KATT Y PAHOLA MARTINEZ SEPULVEDA</t>
  </si>
  <si>
    <t>INSTITUTO DOCENTE MIS PRIMEROS CONOCIMIENTOS</t>
  </si>
  <si>
    <t>06/02/2012       30/11/2012                    04/02/2013                 29/11/2013</t>
  </si>
  <si>
    <t>1/42</t>
  </si>
  <si>
    <t>MANUEL DE JESUS CASTRO TORRALVO</t>
  </si>
  <si>
    <t>PISCOLOGO</t>
  </si>
  <si>
    <t>04/10/2013           31/10/2014</t>
  </si>
  <si>
    <t>ELIZABETH MARIA MARTINEZ BRANGO</t>
  </si>
  <si>
    <t>19/01/2009          11/10/2009</t>
  </si>
  <si>
    <t>CARMEN DANIELA BALLESTEROS GUEVARA</t>
  </si>
  <si>
    <t>216773015-1</t>
  </si>
  <si>
    <t>26/12/2011            31/12/2012</t>
  </si>
  <si>
    <t>ANGELINA ANGELICA CORONADO GARCES</t>
  </si>
  <si>
    <t>INSTITUCION EDUCATIVA LOS NOGALES</t>
  </si>
  <si>
    <t>01/02/2013            30/05/2013                 16/07/2013             30/11/2013</t>
  </si>
  <si>
    <t>FUNDACION PARA EL DESARROLLO AMBIENTAL Y COMUNITARIO COLOMBIANO -FUNDACOL</t>
  </si>
  <si>
    <t>ICBF-SUCRE</t>
  </si>
  <si>
    <t>7018/2012/204</t>
  </si>
  <si>
    <t>193-194</t>
  </si>
  <si>
    <t>BIOEMPRENDER</t>
  </si>
  <si>
    <t>ICBF-CORDOBA</t>
  </si>
  <si>
    <t>23/2009/058</t>
  </si>
  <si>
    <t>SE TIENE EN CUENTA LA EXPERIENCIA DE LOS ULTIMOS CINCO AÑOS A PARTIR DE 30 DE SEPTIEMBRE DE 2009</t>
  </si>
  <si>
    <t>196-197</t>
  </si>
  <si>
    <t>23/2014/199</t>
  </si>
  <si>
    <t>198 A 204</t>
  </si>
  <si>
    <t>31,90</t>
  </si>
  <si>
    <t>1/442</t>
  </si>
  <si>
    <t xml:space="preserve">MARBELUZ PERREZ DE AVILA </t>
  </si>
  <si>
    <t>INSTITUTO CIUDAD LORICA</t>
  </si>
  <si>
    <t>01/30/2010                     30/11/2013</t>
  </si>
  <si>
    <t>GUBERT JOSE CORREA AVILA</t>
  </si>
  <si>
    <t>INSTITUCION EDUCATIVA JESUS DE NAZARETH</t>
  </si>
  <si>
    <t>23/04/1999            31/10/2014</t>
  </si>
  <si>
    <t>ROBERTO CARLOS DIAZ ATENCIO</t>
  </si>
  <si>
    <t>UNIVERSIDAD LLIBRE</t>
  </si>
  <si>
    <t xml:space="preserve">FUNDACION NUEVA ERA ECOLOGICA </t>
  </si>
  <si>
    <t>DICIEMBRE 1 DE 2014</t>
  </si>
  <si>
    <t xml:space="preserve">GRUPO 16 </t>
  </si>
  <si>
    <t xml:space="preserve">GRUPO 42 </t>
  </si>
  <si>
    <t>RESULTADOS EVALUACION COMPONENTE TECNICO GRUPO 16</t>
  </si>
  <si>
    <t>RESULTADOS FACTORES DE PONDERACION GRUPO 16</t>
  </si>
  <si>
    <t xml:space="preserve">FUNACION NUEVA ERA ECOLOGICA </t>
  </si>
  <si>
    <t xml:space="preserve">FONDO DE FOMENTO A LA ATENCION INTEGRAL A LA PRIMERA INFANCIA </t>
  </si>
  <si>
    <t>CONVENIO FPI -25-119-2009</t>
  </si>
  <si>
    <t>10.23</t>
  </si>
  <si>
    <t>CONVENIO FPI -25-629-2011</t>
  </si>
  <si>
    <t>4.06</t>
  </si>
  <si>
    <t xml:space="preserve">NO SE TIENE EN CUENTA LOS CUPOS APORTADOS EN LA APRESENTE CERTIFICACION  TODA VEZ QUE ESTAN TRASLAPADOS EN LA CERTIFICACION  APORTADA EN EL FOLIO 41 </t>
  </si>
  <si>
    <t xml:space="preserve">FONDO FINANCIERO DE PROYECTO DE DESARROOLO "FONADE" Y MINISTERIO DE EDUCACION NACIONAL  </t>
  </si>
  <si>
    <t>2.06</t>
  </si>
  <si>
    <t>49 -56</t>
  </si>
  <si>
    <t xml:space="preserve">FONADE -MINISTERIO DE EDUCACION NACIONAL </t>
  </si>
  <si>
    <t>6.08</t>
  </si>
  <si>
    <t>57-64</t>
  </si>
  <si>
    <t>2.83</t>
  </si>
  <si>
    <t>65-72</t>
  </si>
  <si>
    <t>25.26</t>
  </si>
  <si>
    <t>QUEDA HABILITADO UN SOLO GRUPO TODA VEZ QUE PARA ATENDER LOS DOS GRUPOS OFERTADOS DEBE  ACREDITAR UNA EXPERIENCIA DE 48 MESES Y APORTO EXPERIENCIA POR 25.26 MESES</t>
  </si>
  <si>
    <t xml:space="preserve">CDI MODALIDAD FAMILIAR -GRUPO 16 </t>
  </si>
  <si>
    <t xml:space="preserve">SUBSANAR EL FORMATO 11 DADO QUE NO LO APORTO </t>
  </si>
  <si>
    <t xml:space="preserve">CDI MODALIDAD FAMILIAR - GRUPO 42 </t>
  </si>
  <si>
    <t xml:space="preserve">COORDINADORA GRUPO -16 </t>
  </si>
  <si>
    <t xml:space="preserve">BERTHA CECILIA CARABALLO PANTOJA </t>
  </si>
  <si>
    <t xml:space="preserve">FUNDACION NUEVA ERA ECOLOGCA </t>
  </si>
  <si>
    <t>10/02/2012- 10/02- 2013</t>
  </si>
  <si>
    <t>SIRLENI DE LAS MERCEDES ARROYO POLO</t>
  </si>
  <si>
    <t xml:space="preserve">SUBSANAR LOS CERTIFICADOS DE LA EXPERIENCIA ESPECIFICA DEL PERFIL AL QUE ASPIRA TODA VEZ QUE LAS CERTIFICACIONES PAORTADAS EN LOS FOLIOS 221- 225 NO CUMPLEN SEGÚN LOS PLIEGOS DE LA CONVOCATORIA  </t>
  </si>
  <si>
    <t xml:space="preserve">BLANCA GERTRUDIS BARRERA ARTEAGA </t>
  </si>
  <si>
    <t>10/01/2012-10/02/2013</t>
  </si>
  <si>
    <t>ANA MARIA PADRON NIEVES</t>
  </si>
  <si>
    <t>LICENCIADA PEDAGOGIA REEDUCATIVA</t>
  </si>
  <si>
    <t>10/02/2012-10/02/2013</t>
  </si>
  <si>
    <t xml:space="preserve">NURYS LUZ RODIÑO RAMOS </t>
  </si>
  <si>
    <t xml:space="preserve">LICENCIADA EN EDUCACION BASICA CON ENFANSI EN TECNOLOGIA E INFORMATICA </t>
  </si>
  <si>
    <t>10/05/2010-10/06/2011</t>
  </si>
  <si>
    <t>APOYO PSICOSOCIAL -GRUPO 16</t>
  </si>
  <si>
    <t xml:space="preserve">DORIA MARIA ZULUAGA MONTOYA </t>
  </si>
  <si>
    <t>LICENCIADA EN PSICOLOGIA Y CONSEJERIA FAMILIAR</t>
  </si>
  <si>
    <t xml:space="preserve">UNIVERSIDAD CRISTIANA INTERNACIONA </t>
  </si>
  <si>
    <t xml:space="preserve">CENTRO EDUCATIVO EL REPARO </t>
  </si>
  <si>
    <t>08/12/2013-12/11/2014</t>
  </si>
  <si>
    <t xml:space="preserve">JORGE LEONARDO OLIVA LOPEZ </t>
  </si>
  <si>
    <t xml:space="preserve">COORPORACION UNIVERSITARIA ANTONIO JOSE DE SUCRE </t>
  </si>
  <si>
    <t xml:space="preserve">FUNDACION COLOMBIANA JOVENES SIN FRONTERAS
CRUZ ROJA COLOMBIANA 
 </t>
  </si>
  <si>
    <t>1/08/2013 -30/06/2014
06/02 -15/06/2012</t>
  </si>
  <si>
    <t xml:space="preserve">PSICOLOGO
PSICOSOCIAL </t>
  </si>
  <si>
    <t>ANA FELIPA BALLESTERO BENITEZ</t>
  </si>
  <si>
    <t xml:space="preserve">UNIVERSIDAD NACIONAL ABIERTA Y ADISTANCIA </t>
  </si>
  <si>
    <t>13/08/2012-28/06/2013</t>
  </si>
  <si>
    <t xml:space="preserve">CENTRO EDUCATIVO INSTITUTO MIXTO BETESDA
</t>
  </si>
  <si>
    <t>22/06/2012-30 /11/2012</t>
  </si>
  <si>
    <t xml:space="preserve">OLGA ESTELA PATERNINA </t>
  </si>
  <si>
    <t xml:space="preserve">CENTRO COMERCIAL SANTA TERESITA </t>
  </si>
  <si>
    <t>2/02/ -30/11 /2012</t>
  </si>
  <si>
    <t xml:space="preserve">PSICORIENTADORA </t>
  </si>
  <si>
    <t xml:space="preserve">CISTINA MENA CORDOBA </t>
  </si>
  <si>
    <t xml:space="preserve">PSICOLOGA SOCIAL COMUNITARIA </t>
  </si>
  <si>
    <t xml:space="preserve">FUNDACION BIENESTAR COMUNITARIO
FUNDACION EDUCATIVA DE CORDOBA  </t>
  </si>
  <si>
    <t>4/02-15/12/2007
24/02 -30706 /2007
02/02-12/04/2008</t>
  </si>
  <si>
    <t xml:space="preserve">GLADYS TATIANA ANGULO MADERA </t>
  </si>
  <si>
    <t xml:space="preserve">COMFASUCRE
 </t>
  </si>
  <si>
    <t>01/07/2011-31/01/2012</t>
  </si>
  <si>
    <t xml:space="preserve">JUAN MANUEL PASTRANA PADILLA </t>
  </si>
  <si>
    <t xml:space="preserve">COLEGIO MILITAR JOSE MARIA CORDOBA </t>
  </si>
  <si>
    <t>02/02/2011-19/04/2012</t>
  </si>
  <si>
    <t>COORDINADORA GRUPO -42</t>
  </si>
  <si>
    <t xml:space="preserve">MIRNA ESTER PITALUA LOPEZ </t>
  </si>
  <si>
    <t xml:space="preserve">FUNDACION NUEVA ERA ECOLOGCA
UNION TEMPORAL CONSTRUYENDO FUTURO
CONSTRUYENDO FELICIDAD  
 </t>
  </si>
  <si>
    <t xml:space="preserve">10/05-15/12/2010
28/05-15/12/2012 Y 14/01 -30/04 2013
16/05-28/06/2013
 </t>
  </si>
  <si>
    <t xml:space="preserve">COORDINADORA PEDAGOGICA
COORDINADORA PEDAGOGICA
COORDINADORA PEDAGOGICA  </t>
  </si>
  <si>
    <t xml:space="preserve">JUDITH DEL CARMEN GONZALEZ MARTINEZ </t>
  </si>
  <si>
    <t xml:space="preserve">LICENCIADA EN EDUCACION INFANTIL -ENFASI EDUCACION FISICA RECREACION Y DEPORTE </t>
  </si>
  <si>
    <t>02/04/2012- 28/06/2013</t>
  </si>
  <si>
    <t xml:space="preserve">EDENIA DEL CARMEN CARABALLO VILLALBA </t>
  </si>
  <si>
    <t>10/05/2010-03/02/2012</t>
  </si>
  <si>
    <t>COORDINADORA GRUPO 42</t>
  </si>
  <si>
    <t>ELLA PATRICIA REGINO GONZALEZ</t>
  </si>
  <si>
    <t>CORPORACION UNIFICADA NACIONAL DE EDUCACIONN SUPERIOR</t>
  </si>
  <si>
    <t>26/06/2012 - 28/06/2013</t>
  </si>
  <si>
    <t xml:space="preserve">CORRDINADORA GRUPO 42 </t>
  </si>
  <si>
    <t xml:space="preserve">ARELIS AMRIA BALLESTEROS QUINTERO </t>
  </si>
  <si>
    <t xml:space="preserve">LICENCIADA EN CIENCIAS NATURALES Y EDUCACION AMBIENTAL </t>
  </si>
  <si>
    <t>10/02/2012 -10/02/2013</t>
  </si>
  <si>
    <t>APOYO PSICOSOCIAL -GRUPO 42</t>
  </si>
  <si>
    <t xml:space="preserve">MIRLEY MERITH LUGO MANGONES </t>
  </si>
  <si>
    <t xml:space="preserve">COORPORACION EDUCATIVA MAYOR DEL DESARROLLO SIMON BOLIVAR </t>
  </si>
  <si>
    <t xml:space="preserve">INSTITUCION EDUCATIVA TOMAS SANTOS </t>
  </si>
  <si>
    <t>01/02-30/11/2003</t>
  </si>
  <si>
    <t xml:space="preserve">NAZLY MAGOLA PEREZ NARANJO </t>
  </si>
  <si>
    <t xml:space="preserve">ALCALDIA MUNICIPAL DE CIENAGA DE ORO 
ALCLADIA MUNICIPAL DE CIENGA DE ORO -COMISARIA DE FAMILIA </t>
  </si>
  <si>
    <t>21/03-31/12/2012
28/03/1995- 28/10/1996</t>
  </si>
  <si>
    <t xml:space="preserve">TRABAJO CON FAMILIAS 
COMISARIA DE FAMILIA </t>
  </si>
  <si>
    <t xml:space="preserve">APOYO PSICOSOCIAL -GRUPO 42 </t>
  </si>
  <si>
    <t xml:space="preserve">MARIA BERNARDA ARTEAGA ISAZA </t>
  </si>
  <si>
    <t xml:space="preserve">UNIVERSIDAD PONTIFICIA BOLIVARIANA
ASOCIACION DE MADRES COMUNITARIA DE SAN ANTERO  </t>
  </si>
  <si>
    <t>19/01-11/10/2009
21/01/2013 -15/11/2014</t>
  </si>
  <si>
    <t>COGESTOR SOCIAL 
APOYO PSIOSOCIAL</t>
  </si>
  <si>
    <t xml:space="preserve">MARIA JOSE CALY MENDEZ </t>
  </si>
  <si>
    <t>TP 130697</t>
  </si>
  <si>
    <t xml:space="preserve">CORPORACION DIA DE LA NIÑEZ </t>
  </si>
  <si>
    <t>21/02/2013-15/01/2014</t>
  </si>
  <si>
    <t>APOYO PSICOSOCIAL GRUPO -  42</t>
  </si>
  <si>
    <t xml:space="preserve">BEATRIZ ELENA CORREA MARTINEZ </t>
  </si>
  <si>
    <t xml:space="preserve">ALCALDIA DE LORICA -COMISARIA DE FAMILIA
INSTITUTO CIUDAD LORICA  </t>
  </si>
  <si>
    <t xml:space="preserve">02/4-02/10/2007 Y 1/10-30/11/2007
</t>
  </si>
  <si>
    <t xml:space="preserve"> PSICOSOCIAL</t>
  </si>
  <si>
    <t xml:space="preserve">MILAGROS MERCADO CONTRERAS </t>
  </si>
  <si>
    <t xml:space="preserve">CRUZ ROJA COLOMBIANA </t>
  </si>
  <si>
    <t>02/05/2011-16/06/2012</t>
  </si>
  <si>
    <t xml:space="preserve">MARTHA CECILIA JOREGE OSPINA </t>
  </si>
  <si>
    <t>TP211281122-1</t>
  </si>
  <si>
    <t xml:space="preserve">ADSEFACON 
CECAR </t>
  </si>
  <si>
    <t>29/05-31/12/2013
01/07/2010/ -15/11/2011</t>
  </si>
  <si>
    <t xml:space="preserve">TRABAJADORA SOCIAL
TRABAJADORA SOCIAL  </t>
  </si>
  <si>
    <t xml:space="preserve">LENIS ISABEL MEJIA CARDENAS </t>
  </si>
  <si>
    <t xml:space="preserve">ALCALDIA MUNUNICIPAL DE SAN MARCO 
ALCLADIA MUNICIPAL DE SAN MARCO COMISARIA DE FAMILIA </t>
  </si>
  <si>
    <t>05/11/1996-02/06/1997
06/03-18/04/2012</t>
  </si>
  <si>
    <t xml:space="preserve">TRABAJADORA SOCIAL 
TRABAJADORA SOCIAL </t>
  </si>
  <si>
    <t>FIDELMA LUCIA NARANJO PEREZ</t>
  </si>
  <si>
    <t xml:space="preserve">ALCLADIA MUNICIPAL DE CIENGA DE ORO -COMISARIA DE FAMILIA
FAMILIAS ACCION 
</t>
  </si>
  <si>
    <t>29/10/-28/12/2012 Y 05/04 -25/12/2013
08/07/2009 -18/01/2012</t>
  </si>
  <si>
    <t xml:space="preserve">TRABAJADORA SOCIAL
TRABAJADORA SOCIAL  </t>
  </si>
  <si>
    <t xml:space="preserve">MARGARITA ISABEL PASTRANA VILLERA </t>
  </si>
  <si>
    <t xml:space="preserve">FUNDACION NUEVA ERA ECOLOGICA
COMFACOR  </t>
  </si>
  <si>
    <t>29/03-10/12/2010
19/12/2007 -30/03/2008 Y 18/06/-31/12/2008</t>
  </si>
  <si>
    <t xml:space="preserve">CDOORDINADORA PEDAGOGICA 
EDUCADORA FAMILIAR </t>
  </si>
  <si>
    <t xml:space="preserve">EDERLY LUCIA  MENDOZA VILLERA </t>
  </si>
  <si>
    <t xml:space="preserve">FAMILIA EN ACCION ALCLADIA MUNICIPAL DE CIENAGA DE ORO
PONTIFICA UNIVERSIDAD BOLIVARIANA  </t>
  </si>
  <si>
    <t>02/01/2004-31/12/2006
1/09/-31/12/2001 Y 02/07/31/12/2002 Y 1/05-31/12/2003
08/11/2010-30/01/2011 Y07/02-31/10/2011</t>
  </si>
  <si>
    <t xml:space="preserve">APOYO PSICOSOCIAL
APOYO PSICOSOCIAL
</t>
  </si>
  <si>
    <t xml:space="preserve">FUNDACION NUEVA ERA ECOLOGICA - GRUPO 16 </t>
  </si>
  <si>
    <t xml:space="preserve">FONADE </t>
  </si>
  <si>
    <t>2.13</t>
  </si>
  <si>
    <t>167-170</t>
  </si>
  <si>
    <t>FUNDACION NUEVA ERA ECOLOGICA - GRUPO 17</t>
  </si>
  <si>
    <t>5.87</t>
  </si>
  <si>
    <t>171-173 Y 174-177</t>
  </si>
  <si>
    <t>8</t>
  </si>
  <si>
    <t>PUNTAJE ADICIONAL GRUPO :42</t>
  </si>
  <si>
    <t>COORDINADORA-   GRUPO 16</t>
  </si>
  <si>
    <t xml:space="preserve">MARIA TERESA ROMAN RAMOS </t>
  </si>
  <si>
    <t xml:space="preserve">LICENCIADA EDUCACION BASICA CON ENFASIS EN HUMANIDADES Y LENGUA CASTELLANA </t>
  </si>
  <si>
    <t>10/05-10/12/2010; 10/10/-10/11-2011;
10/02-10/07/2012 ;10/08-10/12/2012
10/01/-28/06/2013</t>
  </si>
  <si>
    <t xml:space="preserve">FALTO UNA COORDINADORA DEL GRUPO 16 </t>
  </si>
  <si>
    <t xml:space="preserve">CARLOS DAVID GOMEZ CASTRO </t>
  </si>
  <si>
    <t xml:space="preserve">LICENCIADA EN PEDAGOGIA REEDUCATIVA </t>
  </si>
  <si>
    <t xml:space="preserve">FUNDACION TALLER DE LETRAS 
ASOCIACION COLEGIO MILITAR ALMIRANTE COLON
INSTIUTCION EDUCATIVA SAN LUIS CAMPO ALEGRE 
FUNDACION NUEVA ERA ECOLOGICA  </t>
  </si>
  <si>
    <t>16/02/16/07/2014
01/04-30/11/2010
01/01/2001-30/07/2005
10/05/2010-10/12/2012</t>
  </si>
  <si>
    <t xml:space="preserve">DOCENTE 
DOCENTE
DOCENTE  </t>
  </si>
  <si>
    <t xml:space="preserve">WILDRY JOSE CUELLO LOPEZ </t>
  </si>
  <si>
    <t xml:space="preserve">LICENCIADO EN EDUCON ENFASIS EN HUMANIDADES E INGLES </t>
  </si>
  <si>
    <t xml:space="preserve">UNION TEMPORAL BANCO DE OFERENTE 2011
FUNDACION NUEVA ERA ECOLOGICA </t>
  </si>
  <si>
    <t>09/04-15/12/2011
10/05/2010-28/06/2013</t>
  </si>
  <si>
    <t xml:space="preserve">DOCENTE 
COORDINADOR PEDAGOGICO </t>
  </si>
  <si>
    <t xml:space="preserve">APOYO ADMINISTRATIVO - GRUPO 16 </t>
  </si>
  <si>
    <t>1/2.758</t>
  </si>
  <si>
    <t xml:space="preserve">DIANA ESPERANZA LOPEZ RIOS </t>
  </si>
  <si>
    <t xml:space="preserve">FUNDACION POLITECNICO GRAN COLOMBIANO </t>
  </si>
  <si>
    <t>TALENTO HUMANO ADICIONAL GRUPO42</t>
  </si>
  <si>
    <t>FUNDACION TIERRA NUESTRA</t>
  </si>
  <si>
    <t>ICBF GRUPO JURIDICO MONTERIA</t>
  </si>
  <si>
    <t>23/2009/149</t>
  </si>
  <si>
    <t>23/2010/138</t>
  </si>
  <si>
    <t>23/2011/119</t>
  </si>
  <si>
    <t>23/2012/159</t>
  </si>
  <si>
    <t>ICBF GRUPO JURIDICO BOLIVAR</t>
  </si>
  <si>
    <t>13-26-10-0242</t>
  </si>
  <si>
    <t>ESTA EXPERIENCIA NO SERA TENIDA EN CUENTA POR ESTAR TRASLAPADA LA REFERIDA EN EL FOLIO 55.</t>
  </si>
  <si>
    <t>23/2013/121</t>
  </si>
  <si>
    <t>58-59</t>
  </si>
  <si>
    <t>23/2013/265</t>
  </si>
  <si>
    <t>60-61</t>
  </si>
  <si>
    <t>ESTA EXPERIENCIA NO SERA TENIDA EN CUENTA POR ESTAR TRASLAPADA LA REFERIDA EN EL FOLIO 58 Y 59.</t>
  </si>
  <si>
    <t>CDI MINUTO DE DIOS FAMILIAR</t>
  </si>
  <si>
    <t>CDI CANTA CLARO FAMILIAR - DIVINO NIÑO</t>
  </si>
  <si>
    <t>CDI VILLA CIELO</t>
  </si>
  <si>
    <t>CDI SEMBRANDO FUTURO</t>
  </si>
  <si>
    <t>CDI FAMILIAR MOCARI</t>
  </si>
  <si>
    <t>CDI AGUAS VIVAS</t>
  </si>
  <si>
    <t>CDI LOS GARZONES</t>
  </si>
  <si>
    <t>CDI VILLA LOS ALPES</t>
  </si>
  <si>
    <t>CDI FURATENA</t>
  </si>
  <si>
    <t>CDI LAS PALOMAS 1</t>
  </si>
  <si>
    <t>CDI LAS PALOMAS 2</t>
  </si>
  <si>
    <t>CDI NUEVA LUCIA</t>
  </si>
  <si>
    <t>CDI EL COROZO</t>
  </si>
  <si>
    <t>CDI EL PRIVILEGIO</t>
  </si>
  <si>
    <t>CDI MANUEL JIMENEZ</t>
  </si>
  <si>
    <t>CDI VILLA PAZ</t>
  </si>
  <si>
    <t>CDI VILLA JIMENEZ 1</t>
  </si>
  <si>
    <t>CDI VILLA JIMENEZ 2</t>
  </si>
  <si>
    <t>CDI VILLA CIELO 1</t>
  </si>
  <si>
    <t>CDI VILLA CIELO 2</t>
  </si>
  <si>
    <t>CDI CAÑO VIEJO</t>
  </si>
  <si>
    <t>CDI EL VIDRIAL</t>
  </si>
  <si>
    <t>CDI EL DORADO 1</t>
  </si>
  <si>
    <t>CDI EL DORADO 2</t>
  </si>
  <si>
    <t>CDI LA PALMA</t>
  </si>
  <si>
    <t>CDI EL MINUTO DE DIOS</t>
  </si>
  <si>
    <t>CDI RANCHO GRANDE</t>
  </si>
  <si>
    <t>CDI BUENOS AIRES 1</t>
  </si>
  <si>
    <t>CDI BUENOS AIRES 2</t>
  </si>
  <si>
    <t>CDI SAN ANTERITO 1</t>
  </si>
  <si>
    <t>CDI SAN ANTERITO 2</t>
  </si>
  <si>
    <t>CDI SANTA CLARA 1</t>
  </si>
  <si>
    <t>CDI SANTA CLARA 2</t>
  </si>
  <si>
    <t>CDI EL CERRITO 1</t>
  </si>
  <si>
    <t>CDI SANTA LUCIA 1</t>
  </si>
  <si>
    <t>CDI CALIFORNIA</t>
  </si>
  <si>
    <t>CDI MOGAMBO</t>
  </si>
  <si>
    <t>CDI LA CANDELARIA</t>
  </si>
  <si>
    <t>CDI SANTA FE</t>
  </si>
  <si>
    <t>CDI SANTA ROSA</t>
  </si>
  <si>
    <t>CDI LOS CEDROS</t>
  </si>
  <si>
    <t>CDI AGUAS NEGRAS</t>
  </si>
  <si>
    <t>CDI BOCA DE LA CEIBA 1</t>
  </si>
  <si>
    <t>CDI BOCA DE LA CEIBA 2</t>
  </si>
  <si>
    <t>CDI EL POBLADO</t>
  </si>
  <si>
    <t>CDI MOCARI</t>
  </si>
  <si>
    <t>ELIDA BEATRIZ USTA VELLOJIN</t>
  </si>
  <si>
    <t>TECNICO EN EDUCACION INFANTIL Y PROMOCION A LA COMUNIDAD</t>
  </si>
  <si>
    <t>CENTRO EDUCATIVO INTEGRAL COLOMBIANO</t>
  </si>
  <si>
    <t>ESTE RECURSO HUMANO NO SERA TEIDO EN CUENTA POR NO CONTAR CON EL PERFIL ESTABLECIDO Y NO APORTO LA CARTA DE COMPROMISO.SE SOLICITA SUBSANAR</t>
  </si>
  <si>
    <t xml:space="preserve">NURYS DEL CARMEN VELAZQUEZ ESQUIVIA </t>
  </si>
  <si>
    <t>JARDIN INFANTIL MIS CAPULLOS</t>
  </si>
  <si>
    <t>2/1/2004 AL 15/12/2006</t>
  </si>
  <si>
    <t>HILDA ROSA VERGARA RIVERO</t>
  </si>
  <si>
    <t>LICENCIADA EN EDUCACION BASICA CON ENFASIS EN NUEVAS TECNOLOGIAS (CURSA 10° SEMESTRE)</t>
  </si>
  <si>
    <t>CEPRODENTO</t>
  </si>
  <si>
    <t>9/2/2009 AL 4/9/2012</t>
  </si>
  <si>
    <t>CENTRO DOCENTE LOS AMIGOS</t>
  </si>
  <si>
    <t>CARMEN LUCIA ROMERO FAJARDO</t>
  </si>
  <si>
    <t>TECNICO EN ATENCION A LA PRIMERA INFANCIA</t>
  </si>
  <si>
    <t>TUCION EDUCATIVA NORMAL SUPERIOR</t>
  </si>
  <si>
    <t>ASOCIACION COOMADECOR SECTOR GRANADA -HOGAR DE BIENESTAR LOS PEQUEÑITOS</t>
  </si>
  <si>
    <t>10/10/2013 AL 30/10/2014</t>
  </si>
  <si>
    <t>NO PRESENTO CARTA DE COMPROMISO,SE SOLICITA SUBSANAR</t>
  </si>
  <si>
    <t>MONICA PAOLA SANCHEZ BEDOYA</t>
  </si>
  <si>
    <t>LICENCIADA EN EDUCACION BASICA CON ENFASIS EN TECNOLOGIA E INFORMATICA (9° SEMESTRE)</t>
  </si>
  <si>
    <t>CEPRODENT</t>
  </si>
  <si>
    <t>13/2/2012 AL 30/11/2012</t>
  </si>
  <si>
    <t>4/2/2013 AL 29/11/2013</t>
  </si>
  <si>
    <t xml:space="preserve">OSCAR DAVID SIERRA ARRIETA </t>
  </si>
  <si>
    <t>NORMALISTA SUPERIOR</t>
  </si>
  <si>
    <t>INSTITUCION EDUCATIVA NORMAL SUPERIOR</t>
  </si>
  <si>
    <t>KELLYS DE JESUS ARIAS ALEMAN</t>
  </si>
  <si>
    <t>LUIS AMIGO</t>
  </si>
  <si>
    <t>COLEGIO MILITAR ALMIRANTE COLON</t>
  </si>
  <si>
    <t>1/3/2012 AL 31/5/2012</t>
  </si>
  <si>
    <t>ESTE RECURSO HUMANO NO SERA TEIDO EN CUENTA POR NO CONTAR CON EL PERFIL ESTABLECIDO .SE SOLICITA SUBSANAR</t>
  </si>
  <si>
    <t>1/3 AL 18/5/2012</t>
  </si>
  <si>
    <t xml:space="preserve">INIRLEY LOZANO JULIO </t>
  </si>
  <si>
    <t>24/9 AL 15/12 DEL 2012 - 18/3 AAL 28/6/2013</t>
  </si>
  <si>
    <t>LUCILA BANESSA RODRIGUEZ BELLO</t>
  </si>
  <si>
    <t xml:space="preserve">10/09/2012  26/10/2012 </t>
  </si>
  <si>
    <t>ESTE RECURSO HUMANO NO SERA TENIDO EN CUENTA POR NO CONTAR CON LA ESPERIENCIA  ESTABLECIDO .SE SOLICITA SUBSANAR, FOLIO 228, 229 Y 230</t>
  </si>
  <si>
    <t>FUNDACION COLEGIO GENERACION FUTURO COLOMBIA</t>
  </si>
  <si>
    <t>1/10/2011 AL 17/12/2011</t>
  </si>
  <si>
    <t>ROSA GABRIELA HERNANDEZ LOPEZ</t>
  </si>
  <si>
    <t xml:space="preserve">ECONOMISTA </t>
  </si>
  <si>
    <t>FUNDACION INSTITUTO CIUDAD LORICA</t>
  </si>
  <si>
    <t>ESTE RECURSO HUMANO NO SERA TENIDO EN CUENTA POR NO CONTAR CON LA ESPERIENCIA  ESTABLECIDO .SE SOLICITA SUBSANAR, FOLIO 245 Y NO ES LEGIBLE</t>
  </si>
  <si>
    <t>LICETH ROCIO RUIZ PADILLA</t>
  </si>
  <si>
    <t>ADMINISTRADOR EN SALUD</t>
  </si>
  <si>
    <t>FUNDACION PARA LA VIVIENDA Y EL DESARROLLO COMUNITARIO</t>
  </si>
  <si>
    <t>1/04/2008 AL 1/09/2008</t>
  </si>
  <si>
    <t>LI  MARIA FERNANDEZ MARQUEZ</t>
  </si>
  <si>
    <t>01/01/2013 AL 30/06/2013 Y 01/08/ 2012 AL 31/12/2012</t>
  </si>
  <si>
    <t>ANA RAQUEL MARTINEZ MARQUEZ</t>
  </si>
  <si>
    <t xml:space="preserve">DECANO  FACULTAD DE INGENIERIA FISICOMECANICAS </t>
  </si>
  <si>
    <t xml:space="preserve">01/07/2010 AL 15/09/2010 </t>
  </si>
  <si>
    <t>DIANA CRISTINA RAMOS VILLEGAS</t>
  </si>
  <si>
    <t>INSTITUTO NACIONAL PENINTECIARIO Y CARCELARIO INPEC PRACTICAS UNIVERSITARIAS</t>
  </si>
  <si>
    <t>16/2/2011 AL 17/6/2011-16/8 AL 12/12/2012</t>
  </si>
  <si>
    <t>UNIVERSIDAD NACIONAL ABIERTA Y A DISTANCIA UNAD</t>
  </si>
  <si>
    <t>FUNDACION AMOR POR LA VIDA</t>
  </si>
  <si>
    <t>01/03 AL 30/11 DE 2010</t>
  </si>
  <si>
    <t>ESTE TALENTO HUMANO (325 AL 351)NO SERA TENIDO EN CUENTA ATENDIENDO QUE SE PRESENTO CON EL OFERENTE ASOCIACION DE BACHILLERES DE LA COMUNIDAD PARROQUIAL SAN NICOLAS DE TOLENTINO.Se solicita subsanar</t>
  </si>
  <si>
    <t>DIANA MERCEDES CORDERO FLOREZ</t>
  </si>
  <si>
    <t>DEFENSORIAA DEL PUBLO REGIONAL CORDOBA(PRACTICAS)</t>
  </si>
  <si>
    <t>2/1 A 30/11 DE 2011</t>
  </si>
  <si>
    <t>LUZ  STELA MERCADO PORTILLO</t>
  </si>
  <si>
    <t>FUNDACION JESUS DIVINA MISERICORDIA</t>
  </si>
  <si>
    <t>12/6/2013 AL 31/12/2013</t>
  </si>
  <si>
    <t>KEILA PATRICIA OCHOA RUIZ</t>
  </si>
  <si>
    <t>ESTE TALENTO HUMANO (392 AL 419 )NO SERA TENIDO EN CUENTA ATENDIENDO QUE SE PRESENTO CON EL OFERENTE FUNDACION NU3</t>
  </si>
  <si>
    <t>ESTE TALENTO HUMANO (421 AL 444)NO SERA TENIDO EN CUENTA ATENDIENDO QUE SE PRESENTO CON EL OFERENTE ACONSORCIO SOL BRILLANTE.Se solicita subsanar</t>
  </si>
  <si>
    <t xml:space="preserve">OLGA MARTHA SAFAR VILLALBA </t>
  </si>
  <si>
    <t xml:space="preserve">1/4 AL 30/11/2010 01/2 AL 30/10/2011 </t>
  </si>
  <si>
    <t>TECNICO LABORAL EN PSICOLOGA Y TRABAJO SOCIAL CTARIO</t>
  </si>
  <si>
    <t>ESTE TALENTO HUMANO (470 AL 484 ) NO SERA TENIDO EN CUENTA ATENDIENDO QUE SE PRESENTO CON EL OFERENTE PRESENCIA COLOMBO SUIZA-SE SOLICITAA SUBSANAR</t>
  </si>
  <si>
    <t>MARIA GLENIS DE JESUS RUIZ LORA</t>
  </si>
  <si>
    <t>SECRETARIA DE SALUD TIERRALTA</t>
  </si>
  <si>
    <t>1/3/1997 AL 31/12/1997</t>
  </si>
  <si>
    <t>ESTE TALENTO HUMANO (512 AL 531) NO SERA TENIDO EN CUENTA ATENDIENDO QUE SE PRESENTO CON EL OFERENTE FUNDACION BIOEMPRENDER-SE SOLICITA SUBSANAR</t>
  </si>
  <si>
    <t>PAOLA MILENA GUZMAN SOTELO</t>
  </si>
  <si>
    <t>SECRETARIA DE EDUCACION TIERRALTA</t>
  </si>
  <si>
    <t>15 AL 30/11/1997</t>
  </si>
  <si>
    <t>MONICA PATRICIA RUIZ GONZALEZ</t>
  </si>
  <si>
    <t>COMISARIA DE FAMILIA TIERRALTA</t>
  </si>
  <si>
    <t>10/12/2001 AL 8/2004</t>
  </si>
  <si>
    <t>ESTE TALENTO HUMANO (551 AL 573) NO SERA TENIDO EN CUENTA ATENDIENDO QUE SE PRESENTO CON EL OFERENTE FUNDACION PARA EL DESARROLLO CARIBE- FUDECA-SE SOLICITA SUBSANAR</t>
  </si>
  <si>
    <t>CINDY ISABEL BERMUDEZ CUITIVA</t>
  </si>
  <si>
    <t>UNIVERSIDAD DEL SSINU</t>
  </si>
  <si>
    <t>15/10/2013 AL 7/11/2014</t>
  </si>
  <si>
    <t>EDITH MARIA DOMINGUEZ PAEZ</t>
  </si>
  <si>
    <t>INSTITUCION EDUCATIVA CATALINO GULFO</t>
  </si>
  <si>
    <t>12/02 AL 30/12 DEL 2003</t>
  </si>
  <si>
    <t>TANIA LUZ FIGUEROA COCHETT</t>
  </si>
  <si>
    <t>18/1/2009 AL 31/12/2013</t>
  </si>
  <si>
    <t>VIRGINIA ROSA MESA POLO</t>
  </si>
  <si>
    <t>CORPORACION JUNTOS CONSTRUYENDO FUTURO</t>
  </si>
  <si>
    <t>15/4 AL 30/12/2013</t>
  </si>
  <si>
    <t>HOSPITAL SAN JERONIMO DE MTRIA</t>
  </si>
  <si>
    <t>27/9/1988 AL 31/3/2000</t>
  </si>
  <si>
    <t>ENA PATRICIA MONTERROZA HERRERA</t>
  </si>
  <si>
    <t>01/1 A 30/7/2002</t>
  </si>
  <si>
    <t>LEOMARY ARTEGA ARTEAGA</t>
  </si>
  <si>
    <t>1/7/2008 AL 31/12/2009</t>
  </si>
  <si>
    <t>ESTE TALENTO HUMANO (574 AL 592) NO SERA TENIDO EN CUENTA ATENDIENDO QUE SE PRESENTO CON EL OFERENTE FUNDACION PARA EL DESARROLLO CARIBE- FUDECA-SE SOLICITA SUBSANAR</t>
  </si>
  <si>
    <t>72 A LA 75</t>
  </si>
  <si>
    <t>ESTA EXPERIENCIA ADICIONAAL APORTADA NO SERA TENIDA EN CUENTA ATENDIENDO QUE FUE APORTADA COMO EXPERIENCIA HABILITANTE EN LOS FOLIOS 58,59,60 Y 61.</t>
  </si>
  <si>
    <t>11,4</t>
  </si>
  <si>
    <t>CLAUDIA PATRICIA PARRA ESPITIA</t>
  </si>
  <si>
    <t>14/2/2004 AL 20/12/2004</t>
  </si>
  <si>
    <t>ESTA EXPERIENCIA NO SERA TENIDA EN CUENTA POR NO CONTAR  CON LA CARTA DE CFIRMADA FOLIOS 710.</t>
  </si>
  <si>
    <t>1/3 AL30/6/2004 - 1/10 AL 15/12/2004 -15/3 AL 15/5/2005</t>
  </si>
  <si>
    <t>ANA MATILDE LOBO BENITEZ</t>
  </si>
  <si>
    <t>INSTITUCION EDUCATIVA LOS CORDOBAS</t>
  </si>
  <si>
    <t>18/10/2006 AL 28/2/2007</t>
  </si>
  <si>
    <t>ESTE TALENTO HUMANO NO SERA TENIDA EN CUENTA POR NO CUMPLIR CON  LA EXPERIENCIA ESTABLECIDA EN LOS PLIEGOS FOLIOS 756 AL  776</t>
  </si>
  <si>
    <t>LUZ ELVIRA CANO CANO</t>
  </si>
  <si>
    <t>LICENCIADA EN PRESCOLAR</t>
  </si>
  <si>
    <t>HOGAR INFANTIL PUPO JIMENEZ</t>
  </si>
  <si>
    <t>1/2/2006 AL 31/12/2006</t>
  </si>
  <si>
    <t>ESTA EXPERIENCIA NO SERA TENIDA EN CUENTA POR NO CONTAR  CON LA CARTA DE FIRMADA FOLIO 779.</t>
  </si>
  <si>
    <t>COLEGIO PORVENIR</t>
  </si>
  <si>
    <t>02/2/2002 AL 30/12/2004</t>
  </si>
  <si>
    <t>DIEGO ARMANDO GONZALEZ FONTALVO</t>
  </si>
  <si>
    <t>ESTE TALENTO HUMANO EN CUENTA POR NO CONTAR CON LA EXPERIENCIA ESTABLECIDA EN LOS PLIEGOS FOLIOS 807 AL 813</t>
  </si>
  <si>
    <t>ORLANDO RAMON ALARCON</t>
  </si>
  <si>
    <t>14/1/2013 AL 23/02/2013</t>
  </si>
  <si>
    <t>ESTE TALENTO HUMANO EN CUENTA POR NO CONTAR CON EL PERFIL ESTABLECIDO EN LOS PLIEGOS FOLIOS 832 AL 834</t>
  </si>
  <si>
    <t>COLEGIO LOS OLIVOS</t>
  </si>
  <si>
    <t>02/1994 A 15/12/ 1995</t>
  </si>
  <si>
    <t>DIANA CONCEPCION ENAMORADO BADEL</t>
  </si>
  <si>
    <t>02/1994 AL 30/12/1996</t>
  </si>
  <si>
    <t xml:space="preserve">ESTE TALENTO HUMANO NO SERA TENIDO EN CUENTA POR NO CONTAR CON LA  CARTA DE COMPROMISO FIRMADA FOLIO 836 </t>
  </si>
  <si>
    <t>EUCARIS RODRIGUEZ MORALES</t>
  </si>
  <si>
    <t>LICENCIADA EN CULTURA FISICA RECREACION Y DEPORTE</t>
  </si>
  <si>
    <t>1/3/2008 AL 15/12/2011</t>
  </si>
  <si>
    <t>ENELSY AGUAS  LAMBRAÑO</t>
  </si>
  <si>
    <t>LICENCIADA EN ADMINISTRACION EDUCATIVA</t>
  </si>
  <si>
    <t>SECRETAARIA DE EDUCACION DEPARTAMENTAL ATLANTICO</t>
  </si>
  <si>
    <t>ESTE TALENTO HUMANO NO SERA TENIDO EN CUENTA POR NO CONTAR CON L  CARTA DE COMPROMISO FIRMADA NI CON EL PERFIL ESTABLECIDO EN LOS PLIEGOS FOLIOS 866 AL 879</t>
  </si>
  <si>
    <t>FABIO SANTANDER BRAVO DE LA OSSA</t>
  </si>
  <si>
    <t>RESULTADOS EVALUACION COMPONENTE TECNICO GRUPO 1</t>
  </si>
  <si>
    <t xml:space="preserve">RESULTADOS EVALUACION COMPONENTE TECNICO GRUPO 3 </t>
  </si>
  <si>
    <t>RESULTADOS EVALUACION COMPONENTE TECNICO GRUPO 22</t>
  </si>
  <si>
    <t>RESULTADOS EVALUACION COMPONENTE TECNICO GRUPO 23</t>
  </si>
  <si>
    <t>RESULTADOS EVALUACION COMPONENTE TECNICO 27</t>
  </si>
  <si>
    <t xml:space="preserve">GRUPO 1 </t>
  </si>
  <si>
    <t>ESTA EXPERIENCIA NO E STENIDA EN CUNETA TODA VEZ QUE SE TRASLAPA CON LA EXPERIENCIA DE LA CERTIFICACION DE FOLIO 68-69</t>
  </si>
  <si>
    <t>ESTA CERTIFICACION NO E STENIDA EN CUENTA POR CUANTO NO CUMPLE CON LO SOLLICITADO EN LOS PLIEGOS</t>
  </si>
  <si>
    <t>11,86</t>
  </si>
  <si>
    <t>2516</t>
  </si>
  <si>
    <t>GRUPO 3</t>
  </si>
  <si>
    <t>ESTA EXPERIENCIA NO ES TENIDA EN CUENTA TODA VEZ QUE SE TRASLAPA CON LA PRESENTADA PARA EL GRUPO 1</t>
  </si>
  <si>
    <t>GRUPO 22</t>
  </si>
  <si>
    <t>GRUPO 23</t>
  </si>
  <si>
    <t>GRUPO 27</t>
  </si>
  <si>
    <t xml:space="preserve">EXPERIENCIA PROFESIONAL 
</t>
  </si>
  <si>
    <t>FECHA DE INICIO Y TERMINACON</t>
  </si>
  <si>
    <t xml:space="preserve"> FUNCIONES</t>
  </si>
  <si>
    <t>NO PRESENTA EXPERIENCIA ADICIONAL</t>
  </si>
  <si>
    <t>FECHA DE INICIO Y FECHA D ETERMINACION</t>
  </si>
  <si>
    <t>1/039</t>
  </si>
  <si>
    <t>SE SOLICITA ACLARAR TODA VEZ QUE ESTE TALENTO HUMANO NO CORRESPONDE CON EL NUMERO DE CUPOS DEL GRUPO 1</t>
  </si>
  <si>
    <t xml:space="preserve">GRUPO 3 </t>
  </si>
  <si>
    <t xml:space="preserve">GRUPO 22 TIERRALTA </t>
  </si>
  <si>
    <t xml:space="preserve"> COORDINADOR GENERAL</t>
  </si>
  <si>
    <t>1/746</t>
  </si>
  <si>
    <t>ROSA MARIA PEREZ MARTINEZ</t>
  </si>
  <si>
    <t xml:space="preserve">GRUPO 23 TIERRALTA </t>
  </si>
  <si>
    <t>1/489</t>
  </si>
  <si>
    <t xml:space="preserve">GRUPO 27 LA APARTADA </t>
  </si>
  <si>
    <t>SE SOLICITA SUBSANAR TODA VEZ QUE NO CUMPLE CON EL TIEMPO DE EXPERIENCIA SOLICITADO EN LOS PLIEGOS</t>
  </si>
  <si>
    <t>1  /860</t>
  </si>
  <si>
    <t>GRUPO 1</t>
  </si>
  <si>
    <t>ASOCIACION DE MADRES COMUITARIAS DE SAN ANTERO</t>
  </si>
  <si>
    <t>GRUPO 48 / GRUPO 49</t>
  </si>
  <si>
    <t>GRUPO 48-SAN BERNARDO DEL VIENTO</t>
  </si>
  <si>
    <t>GRUPO 49-SAN BERNARDO DEL VIENTO</t>
  </si>
  <si>
    <t>ASOCIACION DE MADRES COMUNITARIAS DE SAN ANTERO</t>
  </si>
  <si>
    <t>23/2009/057</t>
  </si>
  <si>
    <t>$391695966</t>
  </si>
  <si>
    <t>44 Y 45</t>
  </si>
  <si>
    <t>23/2010/018</t>
  </si>
  <si>
    <t>$1349220534</t>
  </si>
  <si>
    <t>46  AL 47</t>
  </si>
  <si>
    <t>23/2011/047</t>
  </si>
  <si>
    <t>$499622824</t>
  </si>
  <si>
    <t>48 AL 49</t>
  </si>
  <si>
    <t>23/2012/037</t>
  </si>
  <si>
    <t>$1186263288</t>
  </si>
  <si>
    <t>50 AL 51</t>
  </si>
  <si>
    <t>23/2013/179</t>
  </si>
  <si>
    <t>$1710847911</t>
  </si>
  <si>
    <t>52 AL 53</t>
  </si>
  <si>
    <t>23/2013/275</t>
  </si>
  <si>
    <t>$1090270756</t>
  </si>
  <si>
    <t>54 AL 57</t>
  </si>
  <si>
    <t>23/2014/188</t>
  </si>
  <si>
    <t>$1423295670</t>
  </si>
  <si>
    <t>58 AL 64</t>
  </si>
  <si>
    <t>47,77</t>
  </si>
  <si>
    <t>GRUPO 48 Y GPUPO 49</t>
  </si>
  <si>
    <t>CORREGIMIENTO DE JOSE MANUEL</t>
  </si>
  <si>
    <t>MODALIDAD INSTITUCIONAL</t>
  </si>
  <si>
    <t>SAN BERNARDO DEL VIENTO CORREGIMIENTO DE JOSE MANUEL</t>
  </si>
  <si>
    <t>CONCEPCCION JULIO HERNANDEZ</t>
  </si>
  <si>
    <t>PROFESIONAL EN ADMINISTRACION DE EMPRESAS  Y ECONOMIA SOLIDARIA</t>
  </si>
  <si>
    <t>01/1/2013 AL 30/10/2014</t>
  </si>
  <si>
    <t>MARIA BERNARDA ARTEAGA ISAZA</t>
  </si>
  <si>
    <t>2/1/2009 AL 11/10/2009</t>
  </si>
  <si>
    <t>ESTA HOJA DE VIDA (FOLIO 207 AL 226)  NO SERA TENIDA EN CUENTA TODA VEZ QUE SE ENCUENTRA RELACIONADA EN EL TALENTO HUMANO DE LA FUNDACION NUEVA ERA ECOLOGICA,POR LO ANTERIOR SE SOLICITA SUBSANAR.</t>
  </si>
  <si>
    <t>LILIANA MENDOZA ALONSO</t>
  </si>
  <si>
    <t>FUNDACION DEL DESARROLLO CARIBE</t>
  </si>
  <si>
    <t>02/1/2013 AL 30/12/2013</t>
  </si>
  <si>
    <t>EMMA ENSUNCHO ZUÑIGA</t>
  </si>
  <si>
    <t>UNIVERSIDAD COOPERATIVVA DE COLOMBIA</t>
  </si>
  <si>
    <t>30/9/2012 AL 15/10/2013</t>
  </si>
  <si>
    <t>APOYO NUTRICIONAL</t>
  </si>
  <si>
    <t>LAS HOJAS DE VIDA DE LOS FOLIOS 134 AL 150,170 AL 191 NO SERAN TENIDAS EN CUENTA ATENDIENDO QUE EL PROFESIONAL DE APOYO NUTRICIONAL NO SERA EVALUADO EN LA PRESENTE CONVOCATORIA.</t>
  </si>
  <si>
    <t>MILENA DEL CARMEN VERBEL MANGONEZ</t>
  </si>
  <si>
    <t>25/2/2011 AL 28/6/2013</t>
  </si>
  <si>
    <t>LA HOJA DE VIDA DEL FOLIO 95 AL 116 NO SERA TENIDA EN CUENTA TODA VEZ QUE HACE PARTE DEL TALENTO HUMANO DEL OFERENTE COLOMBO SUIZA.</t>
  </si>
  <si>
    <t>PUNTAJE GRUPO 48</t>
  </si>
  <si>
    <t>2244</t>
  </si>
  <si>
    <t>CONSORCIO MIS PRIMEROS PASOS</t>
  </si>
  <si>
    <t>ASOCIACION DE MUJERES DEL LITORAL CARIBE UNIDAS POR COLOMBIA - ASOMUJERES -</t>
  </si>
  <si>
    <t>ASOCIACION DE MUJERES CABEZA DE FAMILIA DESPLAZADAS POR LA VIOLENCIA EN LA COSTA ATLANTICA BY COLOMBIA -ASOMUDFAVIC-</t>
  </si>
  <si>
    <t>COTORRA</t>
  </si>
  <si>
    <t>294</t>
  </si>
  <si>
    <t>RESULTADOS EVALUACION COMPONENTE TECNICO GRUPO 12</t>
  </si>
  <si>
    <t>RESULTADOS FACTORES DE PONDERACION - GRUPO 12</t>
  </si>
  <si>
    <t>ASOCIACION DE MUJERES CABEZA DE FAMILIA DESPLAZADAS POR LA VIOLENCIA EN LA COSTA ATLANTICA Y COLOMBIA -ASOMUDFAVIC-</t>
  </si>
  <si>
    <t>ICBF - SUCRE</t>
  </si>
  <si>
    <t>7018/2011/077</t>
  </si>
  <si>
    <t>95-96</t>
  </si>
  <si>
    <t>7018/2010/073</t>
  </si>
  <si>
    <t>97-98</t>
  </si>
  <si>
    <t>7018/2010/055</t>
  </si>
  <si>
    <t>99-100</t>
  </si>
  <si>
    <t>791</t>
  </si>
  <si>
    <t>CDI COTORRA</t>
  </si>
  <si>
    <t>SE SOLICITA SUBSANAR TODA VEZ QUE NO FUE DILIGENCIADO EL ANEXO 11 PARA LA MODALIDAD FAMILIAR, SEGÚN LO SOLICITADO EN LOS PLIEGOS DE LA CONVOCATORIA 002-2014</t>
  </si>
  <si>
    <t>1/118</t>
  </si>
  <si>
    <t xml:space="preserve">JORGE ANTONIO JULIO VILLERO </t>
  </si>
  <si>
    <t>CORPORACION UNIFICADA NACIONAL DE EDUCACION SUPERIOR -CUN</t>
  </si>
  <si>
    <t>INSTITUTO INFANTIL BUENAVENTUIRA</t>
  </si>
  <si>
    <t>01/01/2011 - 31/12/2011</t>
  </si>
  <si>
    <t>JAIRO ENRIQUE NEGRETE NARVAEZ</t>
  </si>
  <si>
    <t>02/01/2012    30/01/2013</t>
  </si>
  <si>
    <t>TULIA EUGENIA MARTINEZ GONZALEZ</t>
  </si>
  <si>
    <t>05/02/2012             27/11/2013</t>
  </si>
  <si>
    <t>MARIA EUGENIA GUTIERREZ PASTRANA</t>
  </si>
  <si>
    <t>190545015-1</t>
  </si>
  <si>
    <t>FUNDACION ALFA Y OMEGA</t>
  </si>
  <si>
    <t>01/06/2009-30/11/2010</t>
  </si>
  <si>
    <t>LUZ NOVIA GONZALEZ ARTEAGA</t>
  </si>
  <si>
    <t>CORPORACION EDUCATIVA MAYOR DEL DESARROLLO -SIMON BOLIVAR</t>
  </si>
  <si>
    <t>114123014-A</t>
  </si>
  <si>
    <t>JARDIN INFANTIL AMIGUITOS</t>
  </si>
  <si>
    <t>01/02/2002                      28/02/2003</t>
  </si>
  <si>
    <t>ICBF-REGIONAL SUCRE</t>
  </si>
  <si>
    <t>7018/2009/0163</t>
  </si>
  <si>
    <t xml:space="preserve">ESTA EXPERIENCIA NO ES TENIDA EN CUENTA, TODA VEZ QUE HAY TRASLAPO CON LA EXPERIENCIA HABILITANTE </t>
  </si>
  <si>
    <t>7018/2014/213</t>
  </si>
  <si>
    <t>179-180</t>
  </si>
  <si>
    <t>11,30</t>
  </si>
  <si>
    <t xml:space="preserve">COORDINADOR GENERAL DEL PROYECTO POR CADA MIL CUPOS OFERTADOS O FRACIÓN INFERIOR </t>
  </si>
  <si>
    <t>1/368</t>
  </si>
  <si>
    <t>LIA MARGARITA GARCIA CARABALLO</t>
  </si>
  <si>
    <t>LICENCIADO EN EDUCCAION INFANTIL, CON ENFASIS EN EDUCACION FISICA, RECREACION Y DEPORTES</t>
  </si>
  <si>
    <t>01/02/2012  - 31/10/2014</t>
  </si>
  <si>
    <t>ALEIDA MARIA RAMIREZ SALGADO</t>
  </si>
  <si>
    <t>LICENCIADO EN PEDAGOGIA REDUCATIVA</t>
  </si>
  <si>
    <t>CENTRO EDUCATIVO GIMNASIO MI SEGUNDO HOGAR</t>
  </si>
  <si>
    <t>01/02/2012               31/10/2014</t>
  </si>
  <si>
    <t>JACKELINE TORRES PEÑA</t>
  </si>
  <si>
    <t>03/02/2012              03/10/2014</t>
  </si>
  <si>
    <t>MIRIAN SUSANA MELENDEZ ROJAS</t>
  </si>
  <si>
    <t xml:space="preserve">EDGAR YESIDANGULO SUAREZ </t>
  </si>
  <si>
    <t>FUNDACION UNIVERSITARIASAN MARTIN</t>
  </si>
  <si>
    <t>FUNDACION PORVENIR</t>
  </si>
  <si>
    <t xml:space="preserve">X </t>
  </si>
  <si>
    <t>RESULTADOS FACTORES DE PONDERACION GRUPO 22</t>
  </si>
  <si>
    <t>23/2013/288</t>
  </si>
  <si>
    <t>$1267306594</t>
  </si>
  <si>
    <t>43 Y 44</t>
  </si>
  <si>
    <t>23/2013/90</t>
  </si>
  <si>
    <t>$802157703</t>
  </si>
  <si>
    <t>23/2012/136</t>
  </si>
  <si>
    <t>$554808724</t>
  </si>
  <si>
    <t>SE VERIFICA ESTA INFORMACION EN EL ARCHIVO DE LA OFICINA JURIDICA DEL ICBF REGIONAL CORDOBA.</t>
  </si>
  <si>
    <t>23,40</t>
  </si>
  <si>
    <t>CDI COSECHANDO FUTURO CORREGIMIENTO LOS MORALES CALLE 2 No.1-123</t>
  </si>
  <si>
    <t>CDI CASA DEL NIÑO BARRIO LA ESMERALDA CRA 31 No4-77</t>
  </si>
  <si>
    <t>CDI MONTEVIDEO BARRIO SBN LAS PALMAS</t>
  </si>
  <si>
    <t>CDI DEJANDO HUELLAS BARRIO PARAISO CRA 2B No3-27</t>
  </si>
  <si>
    <t>CDI CORAZONES FELICES BARRIO 20 DE JULIO CRA 10 No10-78</t>
  </si>
  <si>
    <t>CDI SEMILLAS DE ESPERANZA VEREDA STA ANA VIA URRA</t>
  </si>
  <si>
    <t>CDI CONSTRUYENDO FUTURO CORREGIMIENTO DE BATATA</t>
  </si>
  <si>
    <t>CDI NUEVE DE AGOSTO REASENNTAMIENTO CAMPAMENTO CALLE 31 No1-20</t>
  </si>
  <si>
    <t>CDI VILLA MADEIRA VEREDA VILLA MADEIRA</t>
  </si>
  <si>
    <t>MARTHA CECILIA FERNANDEZ ALTAMIRANDA</t>
  </si>
  <si>
    <t>16/10/2013 AL 14/11/2014</t>
  </si>
  <si>
    <t>ELIS EDITH PEREIRA HERNANDEZ</t>
  </si>
  <si>
    <t>LICENCIADA EN COMERCIO Y CONTADURIA</t>
  </si>
  <si>
    <t>UNIVERSIDAD MARIANA SAN BUENAVENTURA DE MEDELLIN</t>
  </si>
  <si>
    <t>1/11/2013 AL 15/11/2014</t>
  </si>
  <si>
    <t>NELSY DEL CARMEN BALLESTEROS ALVAREZ</t>
  </si>
  <si>
    <t>LICEO TIRRALTA</t>
  </si>
  <si>
    <t>18/7/2012 AL 15/11/2014</t>
  </si>
  <si>
    <t>DONIS ISABEL HERRERA RIVERO</t>
  </si>
  <si>
    <t>2/1/2013 AL 31/12/2013</t>
  </si>
  <si>
    <t>2/12/2013 AAL 15/11/2014</t>
  </si>
  <si>
    <t xml:space="preserve">ESTA HOJA DE VIDA(FOLIO 95 AL 101) NO SERA TENIDA EN CUENTA POR HABERSE PRESENTADO CON EL OFERENTE COOPERATIVA DE SERVICIO DE MAADRES COMUNITARIAS DE CERETE COTRADEMACOC   GRUPO 8 -CERETE </t>
  </si>
  <si>
    <t>APOYO PSICOCISL</t>
  </si>
  <si>
    <t>ISSIS PAOLA MENDOZA GALVAN</t>
  </si>
  <si>
    <t>10/2/2014 AL 10/9/2014</t>
  </si>
  <si>
    <t>ARCENIA PATRICIA PEÑATA ZABALA</t>
  </si>
  <si>
    <t>22/6/22013</t>
  </si>
  <si>
    <t>20/1/2014 AL 15/11/2014</t>
  </si>
  <si>
    <t>LINA VIDAL MESTRA</t>
  </si>
  <si>
    <t>226/2012</t>
  </si>
  <si>
    <t>2/12/2013 AL 15/11/2014</t>
  </si>
  <si>
    <t>ESTA EXPERIENCIA NO SERA TENIDA EN CUENTA TODA VEZ QUE SE ENCUENTRA RELACIONADA EN LA EXPERIENCIA HABILITANTE VERIFICADA EN LA OFICINA JURIDICA ICBF REGIONAL CORDOBA</t>
  </si>
  <si>
    <t>23/2011/076</t>
  </si>
  <si>
    <t>$919534187</t>
  </si>
  <si>
    <t>23/2010/110</t>
  </si>
  <si>
    <t>$869103798</t>
  </si>
  <si>
    <t>ELKIN JOSE GUTIERREZ OQUENDO</t>
  </si>
  <si>
    <t>02/1/2009 AL 31/12/2012</t>
  </si>
  <si>
    <t>NORIS NEREIDA NEGRETE ARRIETA</t>
  </si>
  <si>
    <t>SECRETARIA DE EDUCACION MUNICIPIO DE TIERRALTA</t>
  </si>
  <si>
    <t>15/2/1994 AL 30/11/1994 - 12/4/1995 AL 10/11/1995 - 1/2/1996 AL 30/11/1996</t>
  </si>
  <si>
    <t>ITAMAR ALBERTO TAMAYO RUIZ</t>
  </si>
  <si>
    <t>1349</t>
  </si>
  <si>
    <t>UNION TEMPORAL FUNSOBASI - KARIBE</t>
  </si>
  <si>
    <t>GRUPO 40</t>
  </si>
  <si>
    <t>2/12/2014</t>
  </si>
  <si>
    <t>RESULTADOS FACTORES DE PONDERACION . GRUPO 41</t>
  </si>
  <si>
    <t>RESULTADOS FACTORES DE PONDERACION . GRUPO 42</t>
  </si>
  <si>
    <t>RESULTADOS FACTORES DE PONDERACION . GRUPO 45</t>
  </si>
  <si>
    <t>RESULTADOS FACTORES DE PONDERACION . GRUPO 46</t>
  </si>
  <si>
    <t>FUNDACION UN AMIGO MAS</t>
  </si>
  <si>
    <t>23/2009/060</t>
  </si>
  <si>
    <t>84-85</t>
  </si>
  <si>
    <t>SE TIENE EN CUENTA EL TIEMPO DE EXPERIENCIA A PARTIR DE NOVIEMBRE 24 DE 2009</t>
  </si>
  <si>
    <t>ALCALDIA  DE SAN BERNARDO</t>
  </si>
  <si>
    <t>S.N</t>
  </si>
  <si>
    <t>ESTA EXPERIENCIA NO ES TENIDA EN CUENTA, TODA VEZ QUE EL OBJETO DEL CONTRATO NO CUMPLE CON LO SOLICITADO</t>
  </si>
  <si>
    <t>ALCALDIA DE MOÑITOS</t>
  </si>
  <si>
    <t>SN</t>
  </si>
  <si>
    <t>ALCALDIA DE SAN BERNARDO</t>
  </si>
  <si>
    <t>ICBF-PUTUMAYO</t>
  </si>
  <si>
    <t>41 DE 2011</t>
  </si>
  <si>
    <t>49.5%</t>
  </si>
  <si>
    <t>23/2011/055</t>
  </si>
  <si>
    <t>91-92</t>
  </si>
  <si>
    <t>ALCALDIA SAN BERNARDO DEL VIENTO</t>
  </si>
  <si>
    <t>ALCALDIA DE SAN ANTERO</t>
  </si>
  <si>
    <t>MUNICIPIO DE SAN ANTERO</t>
  </si>
  <si>
    <t>ALCALDIA DEL CARMEN DE BOLIVAR</t>
  </si>
  <si>
    <t>FUNDACION KARIBE</t>
  </si>
  <si>
    <t>2151</t>
  </si>
  <si>
    <t>SEDE. N. 1. VEREDA LA PALMA - INSTITUCION EDUCATIVA LA PALMA / SEDE 2 . VEREDA SUSUA- INSTITUCION EDUCATIVA SUSUA /SEDE N. 3 CORREGIMIENTO DE COTOCA ABAJ, AL LADO DE LA CASA DEL SEÑOR NEDER BALLESTEROS (NO REPORTA NOMENCLATURA)</t>
  </si>
  <si>
    <t>SEDE N. 1 -VEREDA LOS AMARILLOS - INSTITUCION EDUCATIVA /SEDE N. 2- VEREDA MALENA - FINCA  DE LA CASA AMARILLA / SEDE N. 3 COTOCA ABAJO AL LADO DE LA CASA DEL SEÑOR NEDER BALLESTEROS 8NO REPORTA NOMENCLATURAS)</t>
  </si>
  <si>
    <t>SEDE N. 1 VEREDA EL MANGUITO ARRIBA- AL LADO DEL SEMENTERIO/ SEDE N.  2 . VEREDA EL ESPINAL EN LA CASA DE LA SEÑORA NELFI DORIA /SEDE N. 3. VEREDA EL ROBLE  EN LA CASA DE LA SEÑORA MARIA RODRIGUEZ (NO REPORTA NOMENCLATURA)</t>
  </si>
  <si>
    <t xml:space="preserve"> CARRERA 9. NO. 108 CALLE VIRGEN BARRIO LAS COLINAS</t>
  </si>
  <si>
    <t xml:space="preserve"> SEDE N. 1. VEREDA MANDUCO EN MANO- EN LA LA CAPILLA/SEDE N. 2. VEREDA EL TRAPICHE .ESCUELA  EL TRAPICHE(NO REPORTA NOMENCLATURA)</t>
  </si>
  <si>
    <t>VEREDA  EL PAJON/INST ITUCION EDUCATIVA /VEREDA PUERTO EUGENIO. AL LADO DEL HCB/VEREDA EL ESPINA AL CASA DE LA SEÑORA TILA PEREZ (NO REPORTA NOMENCLATURA)</t>
  </si>
  <si>
    <t>CORREGIMIENTO LA PERINADA- ESCUELA LA PEINADA/ CORREGIMIENTO LOS MONOS EN LA CASA DEL SEÑOR ESEQUIEL DORIA(NO REPORTA NOMENCLATURA)</t>
  </si>
  <si>
    <t>CORREGIMIENTO DE LA DOCTRINA/CASA SRA ANA ELVIRA CHICA PEÑA(NO REPORTA NOMNCLATURA )</t>
  </si>
  <si>
    <t xml:space="preserve">VEREDA JUAN DE DIOS GARI - EL CAMPANO- COREGIMIENTO DE SAN SEBASTIAN/ CORREGIMIENTO DE SAN SEBASTIAN EN LA PLAZA EN LA BARRA  (NO REPORTA NOMENCLATURA ) </t>
  </si>
  <si>
    <t>VEREDA NUEVO LORICA ENTRANDO POR LA VONGA DE FLOCHO EN LA CASA DE LA SEÑORA MIRNA PUTALUA/ VEREDA EKL ZAPOTE CORREGIMIENT NARIÑO CASA DE ROSARIO RAMIREZ</t>
  </si>
  <si>
    <t>VEREDA SARANDELO EN LA CASA DE LA SEÑORA ETELER DORIA</t>
  </si>
  <si>
    <t xml:space="preserve">CORREGIMIENTO SAN SEBASTIAN VEREDA SAN TROPEL CASA COMUNAL </t>
  </si>
  <si>
    <t>CORREGIMIENTO EL RODEO CASA DE MIRLEY NORIEGA / VEREDA LA BUENA CASA DE SULEY GASPAR</t>
  </si>
  <si>
    <t xml:space="preserve">CORREGIMIENTO EL REMOLINO INSTITUCION EDUCATIVA REMOLINO/VEREDA PUEBLO NUEVO CORREGIMIENTO LOS MONOS  EN LA ESCUELA LOS MONOS </t>
  </si>
  <si>
    <t>CORREGIMIENTO DE MATA DE CAÑA, CASA DE NILECTA COGOLLO/ VEREDA LAS MERCEDE CASA DE CARMEN ARTEAGA</t>
  </si>
  <si>
    <t>CORREGIMIENTO LOS HIGALES VEREDA EL SALAO - INSTITUCION EDUCATIVA JOSE ISABEL GONZALES/ VEREDA EL CERRO GUAYABAL EN LA ESCUEAL GUAYABAL</t>
  </si>
  <si>
    <t xml:space="preserve">CORREGIMIENTO CAMPO ALEGRE- CABILDO INDIGENA </t>
  </si>
  <si>
    <t>CORREGIMIENTO LOS GOMEZ- CASA DE LEANIS FLOREZ</t>
  </si>
  <si>
    <t xml:space="preserve">VEREDA CEVERA CORREGIMIENT  LAS CAMORAS EN CASA COMUNAL </t>
  </si>
  <si>
    <t xml:space="preserve">VEREDA SEVERA CORREGIMIENTO  LAS CAMORAS EN CASA COMUNAL </t>
  </si>
  <si>
    <t>Carrera 29 N° 26C-60 BARRIO LOS ANDES</t>
  </si>
  <si>
    <t>ACLARAR DIRECCION YA QUE NO COINCIDE CON LA QUE APRECE EN LA GEOREFERENCIACION  DE LA CONVOCATORIA 002</t>
  </si>
  <si>
    <t>CALLE 17 B  15-95 BARRIO EL PROGRESO</t>
  </si>
  <si>
    <t xml:space="preserve"> 12-36  BARRIO SAN PEDROCARRERA 26</t>
  </si>
  <si>
    <t>INSTITCIONAL CON ARRIENDO</t>
  </si>
  <si>
    <t xml:space="preserve"> Cra 28. # 26C- 60 Barrio Los Alpes</t>
  </si>
  <si>
    <t>Clle 4B N° 27-761 B. San Jose de Gaita</t>
  </si>
  <si>
    <t>Calle1 N° 46 -1 Barrio  San Gabriel</t>
  </si>
  <si>
    <t>CRA 26 N. 12-36    BARRIO SAN PEDRO</t>
  </si>
  <si>
    <t xml:space="preserve">INSTITUCIONAL  </t>
  </si>
  <si>
    <t>CL 21 A CARRERA 20 25 BARRIO ALTO KENNEDY</t>
  </si>
  <si>
    <t>Cra 16 N° 18A- 16 B. Kennedy</t>
  </si>
  <si>
    <t>Clle 17B Cra 15-95 B. El Progreso</t>
  </si>
  <si>
    <t>Calle 17B N° 15-95 Barrio El progreso</t>
  </si>
  <si>
    <t xml:space="preserve">Barrio El campano Calle Principal del colegio, al lado del Polideportivo </t>
  </si>
  <si>
    <t xml:space="preserve"> SEDE N1. VEREDA SANTA ROSA CORREGIMIENTO LA RADA- ESCUELA SANTA ROSA/ SEDE N. 2 VEREDA EL PORVENIR - CASA DE LA SEÑORA ROSA/ SEDE 3 VEREDA LA UNION CASA DEL SEÑOR PEDRO PEREZ ( NO REPORTAN NOMENCLATURA)</t>
  </si>
  <si>
    <t>CORREGIMIENTO BAJO BLANCO- CASA DE LA SEÑORA ENERGIDA LOPEZ (NO REPORTA NOMENCLATURA)</t>
  </si>
  <si>
    <t>INSTITUCION EDUCATIVA CARRASQUILLITA, VEREDA COA ARRIBA, CASA DE LA SEÑORA VIVIANA MURILLO</t>
  </si>
  <si>
    <t>VEREDA NARANJAL ARRIBA, INSTITUCION EDUCATIVA NARANJAL ARRIBA, IE NARANJAL ABAJO, CASETA COMUNAL</t>
  </si>
  <si>
    <t>VEREDA COA ABAJO, CORREGIMIENTO BELLA COITA, CASA DE LA SEÑORA ENIT MEJIA BELLA,Y EN COITA CASA DE LA SEÑORA ELSY Y KAREN</t>
  </si>
  <si>
    <t>CORREGIMIENTO RIO CEDRO, CASA DEL SEÑOR JOSE MEZA, VEREDA MURCIELAGAL, ESCUELA MURCIELAGAL</t>
  </si>
  <si>
    <t>NARANJAL ARRIBA, VEREDA NARANJAL</t>
  </si>
  <si>
    <t>VEREDA TINAS ABAJO, IE TINAS ABAJO</t>
  </si>
  <si>
    <t>CORREGIMIENTO BAJO EL LIMON CASA DE LA SEÑORA ADYS MACIAS</t>
  </si>
  <si>
    <t>CARRERA 5 N° 17-97 BARRIO EL CEDRO, CORRGIMEINTO BELLA CHITA</t>
  </si>
  <si>
    <t>VEREDA BELLA COITA</t>
  </si>
  <si>
    <t>CARRERA 517 N°97 BARRIO SANTA LUCIA</t>
  </si>
  <si>
    <t>CALLE 24N° 5-52 BARRIO ANTONIA ARRIETA AL LADO DE LA INSTITUCION SAN JOSE</t>
  </si>
  <si>
    <t>CARRERA 4 N° 27-57 BARRIO MIRAMAR</t>
  </si>
  <si>
    <t>Talento Humano - Habilitante -GRUPO 40</t>
  </si>
  <si>
    <t>1/242</t>
  </si>
  <si>
    <t>MANUEL DARIO CORREA ARTEAGA</t>
  </si>
  <si>
    <t>ADMINISTRADOR PULBICO MUNICIPAL Y REGIONAL</t>
  </si>
  <si>
    <t>ESAP</t>
  </si>
  <si>
    <t>UNICEF</t>
  </si>
  <si>
    <t>10/01/2011-30/11/2011</t>
  </si>
  <si>
    <t xml:space="preserve">SE SOLICITA SUBSANAR POR CUANTO NO CUMPLE CON EL PERFIL SOLICITADO PARA EL CARGO, FOLIOS 249-250-251-252           </t>
  </si>
  <si>
    <t>ALCALDIA DE LORICA</t>
  </si>
  <si>
    <t>15/07/1999-31/12/2000</t>
  </si>
  <si>
    <t>29/02/2008     29/06/2008</t>
  </si>
  <si>
    <t>ADRIANA ISABEL RACERO FERNANDEZ</t>
  </si>
  <si>
    <t>GRUPO EDUCATIVO ABEL MENDOZA</t>
  </si>
  <si>
    <t xml:space="preserve">SE SOLICITA SUBSANAR POR CUANTO NO CUMPLE CON EL PERFIL SOLICITADO PARA EL CARGO, FOLIOS 268 AL 272     </t>
  </si>
  <si>
    <t>ASOCIACION COLEGIO MILITAR ALMIRANTE COLON</t>
  </si>
  <si>
    <t>02/02/2006-30/11/2006                09/02/2007          30/11/2007              09/02/2008-30/11/2008                   09/02/2009-30/11/2009</t>
  </si>
  <si>
    <t>ALCALDIA DE MONTERIA</t>
  </si>
  <si>
    <t>22/09/2011-17/11/2011</t>
  </si>
  <si>
    <t>PROFESIONAL APOYO PSICOSOCIAL</t>
  </si>
  <si>
    <t>LILIANA PATRICIA BEDOYA BOLIVAR</t>
  </si>
  <si>
    <t>FUNDACION SERVICIOS Y OBRAS SOCIALES DE COLOMBIA</t>
  </si>
  <si>
    <t>08/04/2012-15/12/2012</t>
  </si>
  <si>
    <t>SUGEY DE JESUS RAMOS GONZALEZ</t>
  </si>
  <si>
    <t>02/02/2009-11/10/2009</t>
  </si>
  <si>
    <t>Talento Humano - Habilitante-GRUPO 41</t>
  </si>
  <si>
    <t>RODRIGO JAIRO LLORENTE BALLESTERO</t>
  </si>
  <si>
    <t>ADMINISTRACION DE SERVICIOS DE SALUD</t>
  </si>
  <si>
    <t>UNIVEERSIDAD PONTIFICIA BOLIVARIANA</t>
  </si>
  <si>
    <t>19/02/2010-30/09/2010</t>
  </si>
  <si>
    <t>FUNDACION COLOMBIA SERVICIO SOCIAL COMUNITARIO</t>
  </si>
  <si>
    <t>01/01/2006 - 28/02/2008</t>
  </si>
  <si>
    <t>1/190</t>
  </si>
  <si>
    <t>LUZ MERY VALDELAMAR TORDECILLA</t>
  </si>
  <si>
    <t>SERVIGENTE</t>
  </si>
  <si>
    <t>01/01/2013 - 31/12/2013</t>
  </si>
  <si>
    <t>CILIA DARIS LOPEZ ESCUDERO</t>
  </si>
  <si>
    <t>31/05/20007</t>
  </si>
  <si>
    <t>CORPORACION DIA DE LA NIÑEZ</t>
  </si>
  <si>
    <t>01/05/2012-31/12/2013</t>
  </si>
  <si>
    <t>KAREN MARGARITA MANGONES MORENO</t>
  </si>
  <si>
    <t>146843015-1</t>
  </si>
  <si>
    <t>CENTRO ZONAL LORICA-CERTIFICADO DE PRACTICAS</t>
  </si>
  <si>
    <t>1202/2008-31/12/2008</t>
  </si>
  <si>
    <t>Talento Humano - Habilitante- GRUPO 42</t>
  </si>
  <si>
    <t>YAZMIN CONSTANZA ALVAREZ SARMIENTO</t>
  </si>
  <si>
    <t>CENTRO EDUCATIVO GIMNASIO LOS ANDES</t>
  </si>
  <si>
    <t>01/02/2012-05/09/2014</t>
  </si>
  <si>
    <t>CARMEN MARIA ANGEL ORTIZ</t>
  </si>
  <si>
    <t>CENTRO ZONAL LORICA</t>
  </si>
  <si>
    <t>SE SOLICITA SUBSANAR TODA VEZ QUE LA CERTIFICACIÓN NO ESPECIFICA FECHA DE INICIO Y FINALIZACION NI FUNCIONES, FOLIO 178</t>
  </si>
  <si>
    <t>GUSTAVO CUELLO LOPEZ</t>
  </si>
  <si>
    <t>1/01/2011 -31/12/2013</t>
  </si>
  <si>
    <t>LINA MARIA DORIA BURGOS</t>
  </si>
  <si>
    <t>EDUCACION BASICA CON ENFASIS EN TECNOLOGIA E INFORMATICA</t>
  </si>
  <si>
    <t>03/07/2012-30/07/2013</t>
  </si>
  <si>
    <t>FERNANDA AVILA BRAVO</t>
  </si>
  <si>
    <t>SE SOLICITA SUBSANAR TODA VEZ QUE LA CERTIFICACIÓN NO ESPECIFICA FECHA DE INICIO Y FINALIZACION NI FUNCIONES, FOLIO 316</t>
  </si>
  <si>
    <t>SINDY PATRICIA PEINADO ARTEAGA</t>
  </si>
  <si>
    <t>UNIVERSIDAD INCA DE COLOMBIA</t>
  </si>
  <si>
    <t>01/02/2010-15/12/2010</t>
  </si>
  <si>
    <t>GLORIA INES TABORDA MARTINEZ</t>
  </si>
  <si>
    <t>19/01/2009  11710/2010</t>
  </si>
  <si>
    <t>JENNE DEL CARMEN ARTEAGA SANCHEZ</t>
  </si>
  <si>
    <t>30/01/2011 31/12/2013</t>
  </si>
  <si>
    <t>1/925</t>
  </si>
  <si>
    <t>JOSEFINA INES GONZALEZ APARICIO</t>
  </si>
  <si>
    <t>ILEGIBLE</t>
  </si>
  <si>
    <t>INSTITUTO   DE ENSEÑANZA Y CAPACITACION DE LA S ABANA</t>
  </si>
  <si>
    <t>8/05/2011  10/12/2011</t>
  </si>
  <si>
    <t>SE SOLICITA SUBSANAR COPIA DE LA TARJETA PROFESIONAL YA QUE LA QUE APORTA NO SE IDENTIFICA NUMERO DE REGISTRO.                                        SE HACE NECESARIO SUBSANAR LA PROPORCION DE CUPOS CON TALENTO HUMANO, DE ACUERDO CON LO SOLICITADO EN LOS PLIEGOS.</t>
  </si>
  <si>
    <t>Talento Humano - Habilitante -GRUPO 45</t>
  </si>
  <si>
    <t>RITA PAOLA PEREZ RAMOS</t>
  </si>
  <si>
    <t>ADMINISTRADORA EN SALUD</t>
  </si>
  <si>
    <t>23/12/20013</t>
  </si>
  <si>
    <t>231208-1457</t>
  </si>
  <si>
    <t>SE SOLICITA SUBSANAR, TODA VEZ QUE NO PRESENTA CERTIFICACION DE EXPERIENCIA, DE ACUERDO CON EL PERFIL SOLICITADO</t>
  </si>
  <si>
    <t>SE HACE NECESARIO SUBSANAR LA PROPORCION DE CUPOS CON TALENTO HUMANO, DE ACUERDO CON LO SOLICITADO EN LOS PLIEGOS.</t>
  </si>
  <si>
    <t>Talento Humano - Habilitante -GRUPO 46</t>
  </si>
  <si>
    <t>YONIS LICONA CHICA</t>
  </si>
  <si>
    <t>LICENCIADA EN EDUDCACION INFANTIL CON ENFASIS EN EDUCACION FISICA RECREACION Y DEPORTE</t>
  </si>
  <si>
    <t>CENTRO EDUCATIVO PERPETUO SOCORRO</t>
  </si>
  <si>
    <t>14/04/2004-05/08/2008</t>
  </si>
  <si>
    <t>ESTELA PATRICIA BALLESTEROS HERNANDEZ</t>
  </si>
  <si>
    <t>INSTITUCION EDUCATIVA PABLO VI</t>
  </si>
  <si>
    <t>SE SOLICITA SUBSANAR TODA VEZ QUE LA CERTIFICACIÓN NO ESPECIFICA FECHA DE INICIO Y FINALIZACION NI FUNCIONES, FOLIO 350-351-352</t>
  </si>
  <si>
    <t>INSTITUTO FILADELFIA</t>
  </si>
  <si>
    <t>1/02/1999-30/11/1999</t>
  </si>
  <si>
    <t>INSTITUTO MIXTO BETESDA</t>
  </si>
  <si>
    <t>ISMENA PATRICIA ARGEL PADILLA</t>
  </si>
  <si>
    <t>TECNICO LABORAL EN PSICO ORIENTACION Y DESARROLLO FAMILIAR</t>
  </si>
  <si>
    <t>MUNICIPIO DE MOÑITOS</t>
  </si>
  <si>
    <t>16/01/2012-05/03/2013</t>
  </si>
  <si>
    <t>SE SOLICITA SUBSANAR, TODA VEZ QUE NO CUMPLE CON EL PERFIL SOLICITADO</t>
  </si>
  <si>
    <t>DIVIS PAOLA DIAZ MORELO</t>
  </si>
  <si>
    <t>UNIVERSIDAD COOPERATIVA DE COLOMBIA-CERTIFICADO PRACTICAS</t>
  </si>
  <si>
    <t>SE SOLICITA SUBSANAR TODA VEZ QUE LA CERTIFICACIÓN NO ESPECIFICA FECHA DE INICIO Y FINALIZACION, NO CUMPLE CON PERFIL SOLICITADO FOLIO 370</t>
  </si>
  <si>
    <t>23/2007/424</t>
  </si>
  <si>
    <t>23/2008/247</t>
  </si>
  <si>
    <t>101-102</t>
  </si>
  <si>
    <t>ESTA EXPERIENCIA NO ES TENIDA EN CUENTA, TODA VEZ QUE NO CORRESPONDE AL TIEMPO ESTABLECIDO EN LA CONVOCATORIA</t>
  </si>
  <si>
    <t>23/2008/339</t>
  </si>
  <si>
    <t>103-104</t>
  </si>
  <si>
    <t>GRUPO  42</t>
  </si>
  <si>
    <t>1/3275</t>
  </si>
  <si>
    <t>YASMIN ROCIO LLORENTE GENES</t>
  </si>
  <si>
    <t>ESTA HOJA DE VIDA NO ES TENIDA EN CUENTA, TODA VEZ QUE NO ALLEGA LOS DOCUMENTOS QUE ACREDITEN ESTUDIOS DE EDUCACION SUPERIOR, NI CERTIFICACION DE EXPERIENCIA DE ACUERDO CON LO SOLICITADO. DEL MISMO MODO NO CUMPLE CON LA PROPORCION DE CUPOS, YA QUE SE REQUIEREN 4 COORDINADORES GENERALES</t>
  </si>
  <si>
    <t>CONSUELO SANTOS GOMEZ</t>
  </si>
  <si>
    <t>PSICOLOGA SOCIAL COMUNITARIO</t>
  </si>
  <si>
    <t xml:space="preserve">ESTA HOJA DE VIDA NO ES TENIDA EN CUENTA, TODA VEZ QUE NO CUMPLE CON EL PERFIL SOLICITADO. DEL MISMO MODO NO CUMPLE CON LA PROPORCION DE CUPOS, YA QUE SE REQUIEREN 4 ROFESIONAL DE APOYO PEDAGÓGICO  </t>
  </si>
  <si>
    <t>YORYANI ISABEL MERCADO PEREZ</t>
  </si>
  <si>
    <t>ESTA HOJA DE VIDA NO ES TENIDA EN CUENTA, YA QUE NO CUMPLE CON EL PERFIL SOLICITADO</t>
  </si>
  <si>
    <t>ANGELA ELENA ARAUJO DIAZ</t>
  </si>
  <si>
    <t>NUTRICIONISTA DIETISTA</t>
  </si>
  <si>
    <t>ESTA HOJA DE VIDA NO ES TENIDA EN CUENTA, TODA VEZ QUE ESTE PERFIL NO ES SOLICITADO EN LOS PLIEGOS DE LA CONVOCATORIA 002-2014</t>
  </si>
  <si>
    <t>YEINNER PELUFFO SEGURA</t>
  </si>
  <si>
    <t>INGENIERO DE ALIMENTOS</t>
  </si>
  <si>
    <t>GRUPO 50  TUCHIN  -  52 SAN ANDRES DE SOTAVENTO</t>
  </si>
  <si>
    <t>GRUPO 50 TUCHIN</t>
  </si>
  <si>
    <t>GRUPO 52  SAN ANDRES DE SOTAVENTO</t>
  </si>
  <si>
    <t xml:space="preserve">RESULTADOS EVALUACION COMPONENTE TECNICO </t>
  </si>
  <si>
    <t xml:space="preserve">RESULTADOS FACTORES DE PONDERACION </t>
  </si>
  <si>
    <t>GRUPO 50 - TUCHIN / CORPORACION JUNTOS CONSTRUYENDO FUTURO</t>
  </si>
  <si>
    <t>FUNDACION TELEFONICA COLOMBIA</t>
  </si>
  <si>
    <t>C-0199-12</t>
  </si>
  <si>
    <t>EN EJECUCION</t>
  </si>
  <si>
    <t>$184593800</t>
  </si>
  <si>
    <t xml:space="preserve">48 A L 91 </t>
  </si>
  <si>
    <t>GRUPO 52-SAN ANDRES DE SOTAVENTO  / CORPORACION JUNTOS CONSTRUYENDO FUTURO</t>
  </si>
  <si>
    <t>$417634800</t>
  </si>
  <si>
    <t>48 AL 91</t>
  </si>
  <si>
    <t xml:space="preserve">                                            </t>
  </si>
  <si>
    <t>SAN ANDRES DE SOTAVENTO</t>
  </si>
  <si>
    <t>Corazon de Maria</t>
  </si>
  <si>
    <t>Mis pequeños tesoritos</t>
  </si>
  <si>
    <t>Mis pequeños angelitos</t>
  </si>
  <si>
    <t>Mis huellitas</t>
  </si>
  <si>
    <t>Sueños de Esperanza</t>
  </si>
  <si>
    <t>Unidad 11</t>
  </si>
  <si>
    <t>Las esperanzas</t>
  </si>
  <si>
    <t>Unidad 13</t>
  </si>
  <si>
    <t>Angeles de cristo</t>
  </si>
  <si>
    <t>Kayros</t>
  </si>
  <si>
    <t>Mis ilusiones</t>
  </si>
  <si>
    <t>Mis pqueños reyesitos</t>
  </si>
  <si>
    <t>L esperanza</t>
  </si>
  <si>
    <t>Mis pequeñas ilusuines</t>
  </si>
  <si>
    <t>pasos gigantes</t>
  </si>
  <si>
    <t>Mis pequeños</t>
  </si>
  <si>
    <t>Mi nueva vida</t>
  </si>
  <si>
    <t>Pequeños valientes</t>
  </si>
  <si>
    <t>Molina</t>
  </si>
  <si>
    <t>GRUPO 50 -TUCHIN /COORDINADO</t>
  </si>
  <si>
    <t>MIGUEL ALONSO CONEO GOMEZ</t>
  </si>
  <si>
    <t xml:space="preserve">LICENCIADO EN INFORMATICA Y MEDIOS AUDIOVISUALES </t>
  </si>
  <si>
    <t>7/4/2012 AL20/11/2014</t>
  </si>
  <si>
    <t>BETTY DEL ROSARIO TORDECILLA BOLAÑOS</t>
  </si>
  <si>
    <t>TRABAJO SOCIAL</t>
  </si>
  <si>
    <t>22/6 AL 31/12/2012</t>
  </si>
  <si>
    <t>MONICA MARIA GUERRERO GONZALEZ</t>
  </si>
  <si>
    <t>ASOPROAGRO</t>
  </si>
  <si>
    <t>15/5/2008 AL 30/7/2009</t>
  </si>
  <si>
    <t>GRUPO 52 -SAN ANDRES DE SOTAVENTO /COORDINADOR</t>
  </si>
  <si>
    <t>DIANA MARIA RIOS SALGADO</t>
  </si>
  <si>
    <t>1/10 AL 30/12/2007 - 2/1 AL 30/12/2008- 1/1  AL 30/12/2009</t>
  </si>
  <si>
    <t>YOMAIRA ESTHER VEGA ARGUMEDO</t>
  </si>
  <si>
    <t xml:space="preserve">1/7 AL 20/11/2014 - </t>
  </si>
  <si>
    <t>ESTE TALENTO HUMANO NO SERA TENIDO EN CUENTA POR NO CUMPLIR CON LA EXPERIENCIA ESTABLECIDA EN LOS PLIEGOS</t>
  </si>
  <si>
    <t>MANPOWER</t>
  </si>
  <si>
    <t>19/5/2004 AL 26/8/2004</t>
  </si>
  <si>
    <t>25/8 /2006 AL 9/1/2007</t>
  </si>
  <si>
    <t>YIRA PATRICIA VEGA BALLESTEROS</t>
  </si>
  <si>
    <t>PSICOLOGIA</t>
  </si>
  <si>
    <t>8/4/2014 AL 20/11/2014</t>
  </si>
  <si>
    <t>MARIA ANDREA DEL PILAR HERNANDEZ DURANGO</t>
  </si>
  <si>
    <t xml:space="preserve">JUNTOS CONSTRUYENDO FUTURO </t>
  </si>
  <si>
    <t>1/9 A 20/11/2014</t>
  </si>
  <si>
    <t>1/6 AL 30/12/2011</t>
  </si>
  <si>
    <t>ESTE TALENTO HUMANO(FOLIO 288 AL 302) NO SERA TENIDO EN CUENTA POR HABERSE PRESENTADO CON EL OFERENTE FUNDACION TIERRA NUESTRA-SE SOLICITA SUBSANAR</t>
  </si>
  <si>
    <t>GREY MILENA PEREZ ORTEGA</t>
  </si>
  <si>
    <t>2/1 AL 20/11/2014</t>
  </si>
  <si>
    <t>SE SOLICITA SUBSANAR EL FALTANTE DE UN PROFESIONAL DE APOYO PSICOSOCIAL ATENDIENDO QUE SOLO APORTA 4 PARA EL GRUPO 52 SAN ANDRES,TENIENDO EN CUENTA QUE DE ACUERDO A LA PROPORCION PARA DICHO GRUPO SE REQUIEREN 5 Y NO CUATRO PROFESIONALES DE APOYO PSICOSOCIAL.</t>
  </si>
  <si>
    <t>FUNDACION JUNTOS CONSTRUYENDO FUTURO</t>
  </si>
  <si>
    <t>ESTA EXPERIENCIA NO SERA TENIDA EN CUENTA POR NO CONTAR CON LAS ESPECIFICACIONES  QUE CONTEMPLAN LOS PLIEGOS DE CONDICIONES  FOLIOS 92 AL 115, DE IGUAL FORMA EL OBJETO QUE REFIERE EL CONTRATO APORTADO NO SE AJUSTA A LA EXPERIENCIA SOLICITADA. NO APORTAN CERTIFICACION ALGUNA.</t>
  </si>
  <si>
    <t>MARIBEL DEL ROSARIO BARRAZA OSORIO</t>
  </si>
  <si>
    <t>1/10/2007 AL 16/4/2014</t>
  </si>
  <si>
    <t>LAURA YANETH GONZALEZ PINTO</t>
  </si>
  <si>
    <t>CORPORACION UNIVERSITARIA KONRAZZ LORENZ</t>
  </si>
  <si>
    <t xml:space="preserve">23/6/2006 AL </t>
  </si>
  <si>
    <t>LOS PISINGOS</t>
  </si>
  <si>
    <t>4/7/2007 AL 22/4/2010</t>
  </si>
  <si>
    <t>ESTE TALENTO HUMANO (FOLIO 330 AL 353) NO SERA TENIDO EN CUENTA POR NO CUMPLIR CON EL PERFIL ESTABLECIDO EN LOS PLIEGOS.</t>
  </si>
  <si>
    <t>SANDRA MILENA SOBRINO RODRIGUEZ</t>
  </si>
  <si>
    <t>ESTA EXPERIENCIA NO SERA TENIDA EN CUENTA ATENDIENDO QUE NO CUMPLE CON LO ESTABLECIDO EN LOS PLIEGOS, SOLO APORTAN UN SOLO CONTRATO.-DE IGUAL FORMA  SE SOLICITA SUBSANAR AJUSTANDOSE  A LAS ORIENTACIONES DE LOS PLIEGOS EN CUANTO AL APORTE DE CERTIFICACIONES</t>
  </si>
  <si>
    <t>CONSORCIO MUNDO JOVEN</t>
  </si>
  <si>
    <t>FUNDACION PARA EL DESARROLLO AMBIENTAL Y COMUNITARIO DE COLOMBIA-FUNDACOL-</t>
  </si>
  <si>
    <t>grupo al que se presenta</t>
  </si>
  <si>
    <t>614</t>
  </si>
  <si>
    <t>RESULTADOS FACTORES DE PONDERACION - GRUPO 47</t>
  </si>
  <si>
    <t>7018/2011/074</t>
  </si>
  <si>
    <t>83-84</t>
  </si>
  <si>
    <t>7018/2012/0199</t>
  </si>
  <si>
    <t>85-86</t>
  </si>
  <si>
    <t>7018/2013/164</t>
  </si>
  <si>
    <t>87-88</t>
  </si>
  <si>
    <t>460</t>
  </si>
  <si>
    <t>BARRIO POLO NORTE N° 13 A -18 calle las flores  LORICA</t>
  </si>
  <si>
    <t>BARRIO LAS AGUADAS</t>
  </si>
  <si>
    <t>SE SOLICITA SUBSANAR DILIGENCIANDO EL FORMATO 11 DE LOS PLIEGOS DE CONDICIONES DE LA CONVOCATORIA 002-2014</t>
  </si>
  <si>
    <t>SAN DIEGO ESPAÑA SIBAJA</t>
  </si>
  <si>
    <t>LICENCIADA EN EDUCACION INFANTIL CON ENFASIS EN EDUCACION ETICA Y VALORES</t>
  </si>
  <si>
    <t>03/02/2012 - 23/06/204</t>
  </si>
  <si>
    <t>1/72</t>
  </si>
  <si>
    <t>PABLO MIGUEL CUELLO ROMERO</t>
  </si>
  <si>
    <t>CENTRO EDUCATIVO INSTITUTO SAN CARLOS</t>
  </si>
  <si>
    <t>10/01/2010                -20/06/2013</t>
  </si>
  <si>
    <t>ASCENETH MORELOS BALLESTEROS</t>
  </si>
  <si>
    <t>LICEO POLITECNICO DEL SINU</t>
  </si>
  <si>
    <t>02/02/2010-06/07/2014</t>
  </si>
  <si>
    <t>PIEDAD REBECA ORTEGA PIÑERES</t>
  </si>
  <si>
    <t>SECRETARIA DE EDUCACION DE CORDOBA</t>
  </si>
  <si>
    <t>04/02/2008 -  27/11/2011</t>
  </si>
  <si>
    <t>ROSMIRA LLORENTE HERNANDEZ</t>
  </si>
  <si>
    <t>EDITH JOHANA SOTO BRANGO</t>
  </si>
  <si>
    <t>MOTIVAR IPS</t>
  </si>
  <si>
    <t>01/07/2013 -30/09/2014</t>
  </si>
  <si>
    <t>ARNIDIS ISABEL BURGOS MESA</t>
  </si>
  <si>
    <t>22/05/2012-31/12/2012</t>
  </si>
  <si>
    <t>MILEIDA MANGONEZ RAMIREZ</t>
  </si>
  <si>
    <t>02/03/2013 -31/12/2013   01/02/2014-23/09/2014</t>
  </si>
  <si>
    <t>SE ACREDITA LA EXPERIENCIA SIN TENER EN CUENTA LOS FOLIOS LAS CERTIFICACIONES DE LOS FOLIOS 189 A 192</t>
  </si>
  <si>
    <t>CRISTINA ISABEL TORRES MONTES</t>
  </si>
  <si>
    <t>ISNTITUCION EDUCATIVA LACIDES C. BERSAL</t>
  </si>
  <si>
    <t>17/02/2014                   17/09/2014</t>
  </si>
  <si>
    <t>HENEREDIS DEL CARMEN GALVIS ARTEAGA</t>
  </si>
  <si>
    <t>02/05/2013 -31/12/2013   01/02/2014-31/07/2014</t>
  </si>
  <si>
    <t>7018/2013/072</t>
  </si>
  <si>
    <t>218-219</t>
  </si>
  <si>
    <t>7018/2014/210</t>
  </si>
  <si>
    <t>220-221</t>
  </si>
  <si>
    <t>18,80</t>
  </si>
  <si>
    <t>JOSE JOSE GARCES JIMENEZ</t>
  </si>
  <si>
    <t>CENTRO EDUCATIVO INSTITUTO NUEVA COLOMBIA</t>
  </si>
  <si>
    <t>11/02/2012 - 28/06/2014</t>
  </si>
  <si>
    <t>01/07/2011 - 30/09/2014</t>
  </si>
  <si>
    <t>1/495</t>
  </si>
  <si>
    <t>DUVIS LUMAR ARTEAGA BENITEZ</t>
  </si>
  <si>
    <t>12/01/2010 -     31/12/2013</t>
  </si>
  <si>
    <t>INES DEL CARMEN BLANCO RAMIREZ</t>
  </si>
  <si>
    <t>23/07/1992-31/10/2014</t>
  </si>
  <si>
    <t>CARLOS DAVID GOMEZ CASTRO</t>
  </si>
  <si>
    <t>ISNTITUTO NUEVA COLOMBIA</t>
  </si>
  <si>
    <t>05/01/2011 - 30/12/2013</t>
  </si>
  <si>
    <t>JOSE LUIS MERCADO GONZALEZ</t>
  </si>
  <si>
    <t>FUNDACION CULTIVAR -SAN ANTERO</t>
  </si>
  <si>
    <t>ALCALDIA MUNICIPAL DE SAN ANTERO</t>
  </si>
  <si>
    <t>262/2009</t>
  </si>
  <si>
    <t>0922/2009</t>
  </si>
  <si>
    <t>1192/2010</t>
  </si>
  <si>
    <t>1073/2010</t>
  </si>
  <si>
    <t>0117/2011</t>
  </si>
  <si>
    <t>0252/2012</t>
  </si>
  <si>
    <t>0644/2012</t>
  </si>
  <si>
    <t xml:space="preserve"> 09/07/2012</t>
  </si>
  <si>
    <t>23/2009/193</t>
  </si>
  <si>
    <t>55-56</t>
  </si>
  <si>
    <t>23/2010/183</t>
  </si>
  <si>
    <t>57-58</t>
  </si>
  <si>
    <t>23/2011/058</t>
  </si>
  <si>
    <t>59-60</t>
  </si>
  <si>
    <t>23/2012/132</t>
  </si>
  <si>
    <t>61-62</t>
  </si>
  <si>
    <t>23/2012/233</t>
  </si>
  <si>
    <t>63-64</t>
  </si>
  <si>
    <t>23/2012/334</t>
  </si>
  <si>
    <t>65-66</t>
  </si>
  <si>
    <t>1192/2012</t>
  </si>
  <si>
    <t>CORREGIMIENTO EL PORVENIR</t>
  </si>
  <si>
    <t>BARRIO EL TREBOL</t>
  </si>
  <si>
    <t>CAÑO MOCHO</t>
  </si>
  <si>
    <t>EL PROGRESO-LAS NUBES</t>
  </si>
  <si>
    <t>SAN JOSE DE PETARE</t>
  </si>
  <si>
    <t>VEREDA COCORILLA</t>
  </si>
  <si>
    <t>MARIA CLAUDIA BARROSO BALLESTERO</t>
  </si>
  <si>
    <t>PSICOLOGA SOCIAL</t>
  </si>
  <si>
    <t>01/01/2012 -23/01/2013</t>
  </si>
  <si>
    <t>MARIOLIS GONZALEZ TUIRAN</t>
  </si>
  <si>
    <t xml:space="preserve">15/01/2013 -31/12/2013 </t>
  </si>
  <si>
    <t>INSTITUCION EDUCATIVA NUEVO AGRADO</t>
  </si>
  <si>
    <t>16/02/1998-16/11/1998</t>
  </si>
  <si>
    <t>JORGE ARMANDO MORALES LOPEZ</t>
  </si>
  <si>
    <t>01/07/2013-31/10/2014</t>
  </si>
  <si>
    <t>ROSA ERMINIA BEDOYA SALAZAR</t>
  </si>
  <si>
    <t>27/08/2012 -31/10/2014</t>
  </si>
  <si>
    <t>YOLIMA YAMEL PEREZ NUÑEZ</t>
  </si>
  <si>
    <t>CORPORACION TECNOLOGICA DE BOLIVAR</t>
  </si>
  <si>
    <t>RED DE ORGANIZACIONES SOCIALES DE MUJERES COMUNALES Y COMUNITARIAS DE CORDOBA</t>
  </si>
  <si>
    <t>01/02/2010 -22/12/2010</t>
  </si>
  <si>
    <t>SE SOLICITA SUBSANAR, TODA VEZ QUE NO CUMPLE CON LA PROPORCION DE CUPOS PARA LA MODALIDAD FAMILIAR</t>
  </si>
  <si>
    <t>SAYDE JUDITH BARRIOS ZABALETA</t>
  </si>
  <si>
    <t>22/01/2014 - 31/10/2014</t>
  </si>
  <si>
    <t xml:space="preserve">NO PRESENTA EXPERIENCIA ADICIONAL FORMATO 9 </t>
  </si>
  <si>
    <t>ROSIRIS ESTHER RAMOS GARCIA</t>
  </si>
  <si>
    <t>ASOCIACION DE PADRES DE FAMILIA HOGAR INFANTIL CARACOLI</t>
  </si>
  <si>
    <t>01/07/1990-31/12/1991               06/02/2002-14/06/2003</t>
  </si>
  <si>
    <t>NO PRESENTA HOJA DE VIDA DE PROFESIONAL DE APOYO PEDAGÓGICO  EN TALENTO HUMANO ADICIONAL, SEGÚN LO ESTABLECIDO EN LA CONVOCATORIA 002-2014</t>
  </si>
  <si>
    <t>KATERINE SILGADO EMILIANI</t>
  </si>
  <si>
    <t xml:space="preserve">SUBSANAR TARJETA PROFESIONAL </t>
  </si>
  <si>
    <t xml:space="preserve">COORDINADORA- GRUPO 16 </t>
  </si>
  <si>
    <t xml:space="preserve">LUZ KARIME ARTEAGA GUERRERO </t>
  </si>
  <si>
    <t xml:space="preserve">FUNDACION NUEVA ERA ECOLOGICA
UNIVERSIDAD PONTIFICA BOLIVARIANA  </t>
  </si>
  <si>
    <t>10/05/2010- 28/06/2013
19/01/ -11/10/2011</t>
  </si>
  <si>
    <t xml:space="preserve"> APOYO PEDAGOGICO  - GRUPO  16</t>
  </si>
  <si>
    <t xml:space="preserve">NO APORTO COORDINADOR NI APOYO ADMINISTRATIVO </t>
  </si>
  <si>
    <t>MARIA CECILIA RAMOS DIAZ GRANADOS</t>
  </si>
  <si>
    <t xml:space="preserve">COORPORACION UNIVERSITARIA  DEL CARIBE </t>
  </si>
  <si>
    <t xml:space="preserve">INSTITUTO EDUCATIVO GIMNASIO DEL SAN JORGE </t>
  </si>
  <si>
    <t>13/08-2007-14/08/2009</t>
  </si>
  <si>
    <t xml:space="preserve">YOMAIRA ESTHER TORDECILLA TORDECILLA </t>
  </si>
  <si>
    <t xml:space="preserve">LICENCIADA EDUCACION INFANTIL CON ENFASIS EDUCACIONA RTISITICA </t>
  </si>
  <si>
    <t>10/05/2010-30/06/2013</t>
  </si>
  <si>
    <t xml:space="preserve"> APOYO PEDAGOGICO  - GRUPO  42</t>
  </si>
  <si>
    <t xml:space="preserve">CARLOS DAVID CASTRO </t>
  </si>
  <si>
    <t xml:space="preserve">LICENCIADO EN PEDAGOFGIA REEDUCATIVA </t>
  </si>
  <si>
    <t>10/05/2010- 10/12/2012</t>
  </si>
  <si>
    <t>LE FALTO UNA HOJA DE VIDA PARA EL APOYO PEDAGOGICO</t>
  </si>
  <si>
    <t>RESULTADOS FACTORES DE PONDERACION GRUPO 18</t>
  </si>
  <si>
    <t>RESULTADOS FACTORES DE PONDERACION GRUPO 20</t>
  </si>
  <si>
    <t>RESULTADOS FACTORES DE PONDERACION GRUPO 21</t>
  </si>
  <si>
    <t xml:space="preserve">ASOCIACION RED COLOMBIA SOLIDARIA </t>
  </si>
  <si>
    <t>DICIEMBRE 2 DE 2014</t>
  </si>
  <si>
    <t xml:space="preserve">GRUPO 10 </t>
  </si>
  <si>
    <t>RESULTADOS EVALUACION COMPONENTE TECNICO GRUPO -03</t>
  </si>
  <si>
    <t>RESULTADOS EVALUACION COMPONENTE TECNICO GRUPO -08</t>
  </si>
  <si>
    <t>RESULTADOS EVALUACION COMPONENTE TECNICO GRUPO -10</t>
  </si>
  <si>
    <t xml:space="preserve">RESULTADOS FACTORES DE PONDERACION GRUPO 3 </t>
  </si>
  <si>
    <t>RESULTADOS FACTORES DE PONDERACION GRUPO 8</t>
  </si>
  <si>
    <t xml:space="preserve">UNION TEMPORAL SEMILLAS DE MOSTAZA </t>
  </si>
  <si>
    <t xml:space="preserve">MEN - ICETEX </t>
  </si>
  <si>
    <t>CONVENIO FPI-70169</t>
  </si>
  <si>
    <t>58-62</t>
  </si>
  <si>
    <t xml:space="preserve">UNIVERSIDAD DE CUNDINAMARCA </t>
  </si>
  <si>
    <t>075-2012</t>
  </si>
  <si>
    <t>71- 75</t>
  </si>
  <si>
    <t>N°2122331</t>
  </si>
  <si>
    <t>76-89-Y 94 -97</t>
  </si>
  <si>
    <t xml:space="preserve">NO SE TIENE EN CUENTA LA CERTIFICACION TODA VEZ QUE SE ENCUENTRA TRASLAPADA CON LAS CERTIFICACIONES DE LOS FOLIOS 63-71 </t>
  </si>
  <si>
    <t>N°2122330</t>
  </si>
  <si>
    <t>98-121</t>
  </si>
  <si>
    <t>FUNDASOL</t>
  </si>
  <si>
    <t>N390/2012</t>
  </si>
  <si>
    <t>122-138</t>
  </si>
  <si>
    <t>NO SE TIENE EN CUENTA LA CERTIFICACION TODA VEZ QUE SE ENCUENTRA TRASLAPADA CON LAS CERTIFICACIONES DE LOS FOLIOS 152-157</t>
  </si>
  <si>
    <t xml:space="preserve">GOBERNACION DE CORDOBA </t>
  </si>
  <si>
    <t>N°267-2013</t>
  </si>
  <si>
    <t>152-157</t>
  </si>
  <si>
    <t xml:space="preserve">PARA ATENDER 3 GRUPOS OFERTADOS DEBE ACREDITAR UNA EXPERIENCIA DE 72 MESES Y APORTO EXPERIENCIA POR 24.7 MESES
LOS CUPOS QUE DEBIA ACREDITAR SON 3946 Y LA EXPERIENCIA APORTADA SOLO LE APORTARON 2554  </t>
  </si>
  <si>
    <t>CDI FAMILIAR GRUPO 3</t>
  </si>
  <si>
    <t xml:space="preserve">BARRIO VILLA CIELO - MONTERIA - CDI VILLA CIELO </t>
  </si>
  <si>
    <t xml:space="preserve">SUBSANAR EL FORMATO 11 TODA VEZ QUE NO PRESENTA PARA ESTE GRUPO </t>
  </si>
  <si>
    <t xml:space="preserve">N0 </t>
  </si>
  <si>
    <t xml:space="preserve">CORREGIMIENTO AGUAS VIVA - CDI AGUAS VIVAS </t>
  </si>
  <si>
    <t xml:space="preserve">CORREGIMIENTO LOS GARZONES - CDI LOS GARZONES </t>
  </si>
  <si>
    <t xml:space="preserve">BARRIO VILLA LOS ALPES - MONTERIA - CDI VILLA LOS ALPES </t>
  </si>
  <si>
    <t xml:space="preserve">CALL9 CASE COMUNAL - B. FURATENA - MONTERIA -CDI FURATENA </t>
  </si>
  <si>
    <t xml:space="preserve">CORREGIMIENTO LAS PALOMAS - AL LAGO DEL PARQUE - CDI LAS PALOMAS 1 </t>
  </si>
  <si>
    <t>CORREGIMIENTO LAS PALOMAS - AL LAGO DEL PARQUE - CDI LAS PALOMAS 2</t>
  </si>
  <si>
    <t xml:space="preserve">CORREGIMINETO NUEVA LUCIA -CDI NUEVA LUCIA </t>
  </si>
  <si>
    <t xml:space="preserve">CORREGIMIENTO EL COROZO - CDI EL COROZO </t>
  </si>
  <si>
    <t xml:space="preserve">BARRIO EL PRIVILEGIO - MONTERIA CDI- EL PRIVILEGIO </t>
  </si>
  <si>
    <t xml:space="preserve">BARRIO MANUEL JIMENEZ - CDI MANUEL JIMENEZ - MONTERIA </t>
  </si>
  <si>
    <t xml:space="preserve">BAARIO VILLA PAZ - MONTERIA - CDI VILLA PAZ </t>
  </si>
  <si>
    <t xml:space="preserve">MAZ. 31 LOTE 19 B. VILLA JIMENEZ - MONTERIA CDI VILLA JIMENEZ </t>
  </si>
  <si>
    <t xml:space="preserve">MAZ. 31 LOTE 19 B. VILLA JIMENEZ - MONTERIA CDI VILLA JIMENEZ - 2 </t>
  </si>
  <si>
    <t xml:space="preserve">MAZ 12 L. 2 B. VILLA CIELO - MONTERIA - CDI VILLA CIELO </t>
  </si>
  <si>
    <t>MANZANA 18 L. 14 SECTOR ANHELOS - MONTERIA  BA. VILLA CIELO 2</t>
  </si>
  <si>
    <t xml:space="preserve">CORREIMIENTO EL VIDRIAL - CDI EL VIDRIAL </t>
  </si>
  <si>
    <t xml:space="preserve">BARRIO EL DORADO - MONTERIA -CDI DORADO 2 </t>
  </si>
  <si>
    <t>BARRIO EL DORADO - MONTERIA -CDI DORADO 2</t>
  </si>
  <si>
    <t xml:space="preserve">BARRIO LA PALMA MONTERIA- CDI LAPALMA </t>
  </si>
  <si>
    <t xml:space="preserve">BARRIO EL MINUTO DE DIOS - MONTERIA . CDI MINUTO DE DIOS </t>
  </si>
  <si>
    <t xml:space="preserve">BARRIO RANCHO GRANDE - MONTERIA . CDI RANCHO GRANDE </t>
  </si>
  <si>
    <t>CDI FAMILIAR - CUPO 8</t>
  </si>
  <si>
    <t xml:space="preserve">CORREGIMINETO DE MANGUELITO - CDI MANGUELITO </t>
  </si>
  <si>
    <t xml:space="preserve">CALLE PRINCIPAL GRANERO ALMENDRO CHORRILLO - CDI SEVERA </t>
  </si>
  <si>
    <t xml:space="preserve">CALLE PRINCIPAL DONDE TERMINA EL PAVIMENTO - MATEO GOMEZ - CDI MATEOGOMEZ </t>
  </si>
  <si>
    <t xml:space="preserve">ESCUELA LA CEIBITA - CDI LA CEIBITA </t>
  </si>
  <si>
    <t xml:space="preserve">CORREGIMIENTO LA POZONA - ESCUEL LA POZONA - CDI LA POZONA </t>
  </si>
  <si>
    <t xml:space="preserve">COREGIMIENTO PLAYA RICA - ESCUELA PLAYA RICA - CDI PLAYA RICA </t>
  </si>
  <si>
    <t xml:space="preserve">CERRETE- CASA FINCA MACONDO QUEMADO - CDI BRISSAS DEL SINU </t>
  </si>
  <si>
    <t xml:space="preserve">CORREGIMIENTO LA BORAJINE - INSTITUCION EDUCATIVA RABO LARGO - CDI RABO LARGO </t>
  </si>
  <si>
    <t xml:space="preserve">CORREGIMIENTO RETIRO DE LOS INDIOS - INST, EDUCA. RETIRO DE LOS INDIOS - CDI RETIRO 1 </t>
  </si>
  <si>
    <t xml:space="preserve">CORREGIMIENTO EL RETIRO DE LOS INDIOS - INSTITUCION EDUCA RETIRO DE LOS INDIOS - CDI RETIRO 2 </t>
  </si>
  <si>
    <t xml:space="preserve">CORRREGIMIENTO EL QUEMAO - CALLE DEL SEÑOR PEPA AL LADO DE LA IGLESIA - CDI EL QUEMAO </t>
  </si>
  <si>
    <t xml:space="preserve">CDI FAMILIAR - GRUPO 10 </t>
  </si>
  <si>
    <t xml:space="preserve">CORREGIMIENTO PIJIGUAYAL - INST. EDUC. PIJIGUAYAL SEDE LAS PIEDRA- CDI PIJIGUAYAL </t>
  </si>
  <si>
    <t xml:space="preserve">CORRREGIMIENTO LOS MIMBRES - CDI LOS MIMBRES </t>
  </si>
  <si>
    <t xml:space="preserve">VEREDA  MAYORIA - AL LADO DEL COLEGIO MAYORIA - CDI MAYORIA </t>
  </si>
  <si>
    <t xml:space="preserve">VEREDA EL LLANO- LA GLORIA Y LLANO MEDIO - CDI EL LLANO </t>
  </si>
  <si>
    <t xml:space="preserve">CORREGIMIENTO PUNTA YANEZ - CDI PUNTA YANEZ </t>
  </si>
  <si>
    <t xml:space="preserve">VEREDA LOS POPELES - FRENTE A LA PLAZA CASA DEL SR. POLO - CDI LOS POPELES </t>
  </si>
  <si>
    <t xml:space="preserve">VEREDA EL BUGRE - CDI EL BUGRE </t>
  </si>
  <si>
    <t xml:space="preserve">VEREDA SALGUERO - AL LADO DEL CEMENTERIO - CDI SALGUERO </t>
  </si>
  <si>
    <t xml:space="preserve">CORREGIMIENTO LAS PALMITAS - CDI LAS PALMITAS  </t>
  </si>
  <si>
    <t xml:space="preserve">VEREDE LAS BALSAS - CDI LAS BALSAS. </t>
  </si>
  <si>
    <t xml:space="preserve">VEREDA EJIPTO - COLEGIO EGIPTO - CDI EGIPTO </t>
  </si>
  <si>
    <t xml:space="preserve">VEREDA MALA GANA AL LADO DE LA PLAZA - CDI MALA GANA </t>
  </si>
  <si>
    <t xml:space="preserve">COORDINADORA GRUPO - 3 </t>
  </si>
  <si>
    <t xml:space="preserve">MARIA ELENA PITALUA TAMA </t>
  </si>
  <si>
    <t xml:space="preserve">UNIVERSIDAD SAN BUENAVENTURA </t>
  </si>
  <si>
    <t xml:space="preserve">SUBSANAR HOJA DE VIDA TODA VEZ QUE NO APORTA EXPERIENCIA </t>
  </si>
  <si>
    <t xml:space="preserve">LIBIA MARGARITA CABEZA RESTREPO </t>
  </si>
  <si>
    <t xml:space="preserve">LICENCIADA EN CIENCIAS SOCIALES </t>
  </si>
  <si>
    <t xml:space="preserve">ELVIS DE JESUS JURIS RAMOS </t>
  </si>
  <si>
    <t xml:space="preserve">JAVIER JOSE BERROCAL NARVAEZ </t>
  </si>
  <si>
    <t xml:space="preserve">ELKIN CAMILO HERRERA BELLO </t>
  </si>
  <si>
    <t xml:space="preserve">LICENCIADO EDUCACION BASICA CON ENFASIS EN HUMANIDADES Y LENGUA CASTELLANA </t>
  </si>
  <si>
    <t>07703/2012</t>
  </si>
  <si>
    <t xml:space="preserve">SUBSANAR LAS CERTIFICACIONES DE LA EXPERIENCIA APORTADA EN LOS FOLIOS 286- 290 NO CUMPLEN CON LOS REQUISITOS DEL PERFIL AL QUE ASPIRA </t>
  </si>
  <si>
    <t xml:space="preserve">MAURICIO JAVIER CORONADO QUIROZ </t>
  </si>
  <si>
    <t>ECONOMISTA DEL DESARROLLO</t>
  </si>
  <si>
    <t xml:space="preserve">SUBSANAR HOJA DE VIDA TODA VEZ QUE LAS CERTIFICACIONES DE EXPERIENCIA APORTADAS EN LOS FOLIOS 301 Y 302 NO CUMPLEN CON EL PERFIL AL QUE ASPIRA </t>
  </si>
  <si>
    <t xml:space="preserve">AMARILIS DEL CARMEN GALVAN FLOREZ </t>
  </si>
  <si>
    <t xml:space="preserve">SUBSANAR HOJA DE VIDA TODA VEZ QUE LA EXPERIENCIA APORTADA EN EL FOLIO 403 NO CUMPLE CON EL PERFIL AL QUE ASPIRA </t>
  </si>
  <si>
    <t xml:space="preserve">MARGARITA ROSA MARQUEZ OYOLA </t>
  </si>
  <si>
    <t xml:space="preserve">LICENCIADA EN EDUCACION BASICA CON ENFASIS EN CIENCIAS SOCIALES </t>
  </si>
  <si>
    <t xml:space="preserve">SUBSANAR HOJA DE VIDA TODA VEZ QUE LA EXPERIENCIA APORTADA EN EL FOLIO 416 NO CUMPLE CON EL PERFIL AL QUE ASPIRA </t>
  </si>
  <si>
    <t xml:space="preserve">GUSTAVO ADOLFO NARVAEZ </t>
  </si>
  <si>
    <t xml:space="preserve">LICENCIADO EN CIENCIAS SOCIALES </t>
  </si>
  <si>
    <t xml:space="preserve">SUBSANAR HOJA DE VIDA TODA VEZ QUE LA EXPERIENCIA APORTADA EN LOS  FOLIOS  429 -433 NO CUMPLE CON EL PERFIL AL QUE ASPIRA </t>
  </si>
  <si>
    <t xml:space="preserve">ALEX MILETH VILLADIEGO PADILLA </t>
  </si>
  <si>
    <t xml:space="preserve">LICENCIADO EN CIENCIAS RELIGIOSA Y ETICA </t>
  </si>
  <si>
    <t xml:space="preserve">SUBSANAR HOJA DE VIDA TODA VEZ QUE LA EXPERIENCIA APORTADA  NO CUMPLE CON EL PERFIL AL QUE ASPIRA </t>
  </si>
  <si>
    <t xml:space="preserve">1/270 </t>
  </si>
  <si>
    <t xml:space="preserve">JUAN MANUEL COGOLLO REHNALS </t>
  </si>
  <si>
    <t xml:space="preserve">APOYO PSICOSOCIAL - GRUPO 3 </t>
  </si>
  <si>
    <t xml:space="preserve">1/150 </t>
  </si>
  <si>
    <t xml:space="preserve">ELIANA PATRICIA FLOREZ HERNANDEZ </t>
  </si>
  <si>
    <t xml:space="preserve">KAREN DEL CARMEN MUÑOZ HERAZO </t>
  </si>
  <si>
    <t xml:space="preserve">VIVIANA LIZ SIMANCA BUELVAS </t>
  </si>
  <si>
    <t xml:space="preserve">INSTITUCION EDUCATIVA JULIAN PINTO BUENDIA
FUNDACION VISION DIVINA DEL MAÑANA  </t>
  </si>
  <si>
    <t>05/03-07/12/2009
01/10/ -28/12/2010</t>
  </si>
  <si>
    <t>EDIRA PEREZ FAILACH</t>
  </si>
  <si>
    <t>TP 076</t>
  </si>
  <si>
    <t>24/06/2005- 24/12/2005</t>
  </si>
  <si>
    <t>INDIRA PATRICIA MESTRA POLO</t>
  </si>
  <si>
    <t xml:space="preserve">FUNDACION CRECER
BACSALUD </t>
  </si>
  <si>
    <t>01/-30/05/2005
03/06-6/12/2002</t>
  </si>
  <si>
    <t xml:space="preserve">PSICOLOGA
PSICOLOGA  </t>
  </si>
  <si>
    <t xml:space="preserve">ROSMELI DEL SOCORRO MERCADO RIVERA </t>
  </si>
  <si>
    <t xml:space="preserve">FUCODESA </t>
  </si>
  <si>
    <t>15/31/12/2013</t>
  </si>
  <si>
    <t xml:space="preserve">LUISA MARIA FERNANDEZ GARCES </t>
  </si>
  <si>
    <t xml:space="preserve">VIVIAN VANESSA RASERO GOMEZ </t>
  </si>
  <si>
    <t xml:space="preserve">SUBSANAR HOJA DE VIDA TODA VEZ QUE QUE NO SOPORTA CERTIFICACIONES DE ESTUDIO EXPERIENCIA LABORAL Y DEMAS DOCUMENTOS </t>
  </si>
  <si>
    <t xml:space="preserve">VICTORIA ANGEL GUZMAN </t>
  </si>
  <si>
    <t xml:space="preserve">CONSUELO MOSQUERA TORRES </t>
  </si>
  <si>
    <t xml:space="preserve">SUBSANAR HOJA DE VIDA TODA VEZ QUE LA EXPERIENCIA APORTADA  NO CUMPLE CON LOS REQUISITOS </t>
  </si>
  <si>
    <t>OSCAR LEONARDO SOTO CASTRO</t>
  </si>
  <si>
    <t xml:space="preserve">UNIVERSIDAD SUR COLOMBIANA </t>
  </si>
  <si>
    <t>TP-110202</t>
  </si>
  <si>
    <t xml:space="preserve">COLEGIO GIMNASIO MODERNO DE FLORENCIA 
IAMI </t>
  </si>
  <si>
    <t>08/10-15/12/2010
21/07-11/12/2009</t>
  </si>
  <si>
    <t xml:space="preserve">YUDITH LILIANA SOTO BARRERA </t>
  </si>
  <si>
    <t>TP- 102972</t>
  </si>
  <si>
    <t xml:space="preserve">FUNDALINUM
COORPORACION PARA EL FOMENTO DE LA PROMOCION DE LA FAMILIA INFANCIA Y COMUNIDAD 
 </t>
  </si>
  <si>
    <t>01/02-30/11/2007
01/07/2009- 15/02/2010</t>
  </si>
  <si>
    <t xml:space="preserve">RAFAEL NICOLAS MONTES CARDENAS </t>
  </si>
  <si>
    <t xml:space="preserve">INST. EDUCA. EL CAÑITO DE LOS SABALOS </t>
  </si>
  <si>
    <t>18/01/1996- 15/12/1997</t>
  </si>
  <si>
    <t xml:space="preserve">LORENA YANOY CABALLERO ENAMORADO </t>
  </si>
  <si>
    <t xml:space="preserve">COORPORACION EDUCATIVA COLOMBIANA </t>
  </si>
  <si>
    <t>01/07/2008- 04/08/2010</t>
  </si>
  <si>
    <t xml:space="preserve">MARTHA ELENA OTERO DIAZ </t>
  </si>
  <si>
    <t xml:space="preserve">SUBSANAR HOJA DE VIDA TODA VEZ QUE NO SOPORTO EXPERIENCIA </t>
  </si>
  <si>
    <t xml:space="preserve">LUZ ESTELA MERCADO PORTILLO </t>
  </si>
  <si>
    <t>TP124952</t>
  </si>
  <si>
    <t xml:space="preserve">FUNDACION JESUS DIVINA MISERICORDIA
INSTITUCION EDUCATIVA ISABEL LA CATOLICA  </t>
  </si>
  <si>
    <t>12/06/2013 - 31/12/2013
1/06- 30/11/2006</t>
  </si>
  <si>
    <t xml:space="preserve">JORGE LUIS PEREZ MARTINEZ </t>
  </si>
  <si>
    <t xml:space="preserve">TRABAJADOR SOCIAL </t>
  </si>
  <si>
    <t xml:space="preserve">ASOCIACION DE COOPERATIVA Y ORGANIZACIONES DE TIERRALTA Y VALENCIA </t>
  </si>
  <si>
    <t>01/02/2012 -28/12/2012</t>
  </si>
  <si>
    <t xml:space="preserve">LUZ ESTELA ANAYA ALTAONA </t>
  </si>
  <si>
    <t xml:space="preserve">ALCALDIA DE GUARANDA </t>
  </si>
  <si>
    <t>01/01/30/08/2012</t>
  </si>
  <si>
    <t xml:space="preserve">JAIDITJH DEL ROSARIO ARTEGA GALVAN </t>
  </si>
  <si>
    <t>LUISA LEONOR LUNA MARTINEZ</t>
  </si>
  <si>
    <t xml:space="preserve">SUBSANAR HOJA DE VIDA TODA VEZ QUE NO SOPORTO EXPERIENCIA Y CERTIFICADOS DE ESTUDIOS </t>
  </si>
  <si>
    <t xml:space="preserve">MARIA VIVIANA GONZALEZ MAYA </t>
  </si>
  <si>
    <t>TP101486</t>
  </si>
  <si>
    <t xml:space="preserve">ICBF
ADMINISTRACION TEMPORAL LTDA  </t>
  </si>
  <si>
    <t>08/04-30/09/2009
23/10/2008 / 07/04/2009</t>
  </si>
  <si>
    <t xml:space="preserve">LILIANA MARGARITA RUIZ RAMIREZ </t>
  </si>
  <si>
    <t xml:space="preserve">COORDINADORA GRUPO - 8 </t>
  </si>
  <si>
    <t xml:space="preserve">DIANA MARCELA PINEDA GODIN </t>
  </si>
  <si>
    <t xml:space="preserve">NUBIS INES BERROCAL PAETRNINA </t>
  </si>
  <si>
    <t xml:space="preserve">LICENCIADA EN INFORMATICA EDUCATIVA Y MEDIO AUDIOVISUALES </t>
  </si>
  <si>
    <t xml:space="preserve">REMBERTO RAFAEL REHNALS CARDENAS </t>
  </si>
  <si>
    <t xml:space="preserve">ADMINISTRADOR PUBLICO MUNICIPAL Y REGIONAL </t>
  </si>
  <si>
    <t xml:space="preserve">ESCUELA SUPERIOR DE ADMINISTRACION PUBLICA </t>
  </si>
  <si>
    <t xml:space="preserve">SUBSANAR HOJA DE VIDA TODA VEZ QUE LA EXPERIENCIA APORTADA EN LOS FOLIOS 497-500    NO CUMPLE CON EL PERFIL AL QUE ASPIRA </t>
  </si>
  <si>
    <t xml:space="preserve">NO PRESENTO HOJA DE VIDA PARA COORDINADORA DEL GRUPO 8 - MODALIDAD INSTITUCIONAL SIN ARRIENDO </t>
  </si>
  <si>
    <t xml:space="preserve">APOYO PSICOSOCIAL - GRUPO 8 </t>
  </si>
  <si>
    <t xml:space="preserve">YONILA ROSA ENAMORADO MERCADO </t>
  </si>
  <si>
    <t xml:space="preserve">TRABAJDORA SOCIAL </t>
  </si>
  <si>
    <t xml:space="preserve">UNION TEMPORAL SEMILLAS DEL SABER
UNION TEMPORAL EDUCACION PARA TODOS  </t>
  </si>
  <si>
    <t>04/03-30 /11/2010
10/07/- 25/12/2012</t>
  </si>
  <si>
    <t xml:space="preserve">FARLY VANEZA VILLALBA CEBALLO </t>
  </si>
  <si>
    <t xml:space="preserve">ESTELLA MARIA MARQUEZ DAGER </t>
  </si>
  <si>
    <t xml:space="preserve">MIRANIS MARIA MANOTAS DIAZ </t>
  </si>
  <si>
    <t>TP124800</t>
  </si>
  <si>
    <t xml:space="preserve">FUNDACION NUEVA ILUSION
FUNDACION NUEVA ILUSION 
FUNDACION PRODIGIOS Y MILAGROS </t>
  </si>
  <si>
    <t>1/08-30/11/2011
30/07_30/11/2012
3011/2011-30/11/2012</t>
  </si>
  <si>
    <t>1/189</t>
  </si>
  <si>
    <t>MAISY ESTHER VALVERDE CARO</t>
  </si>
  <si>
    <t>TP130706</t>
  </si>
  <si>
    <t xml:space="preserve">NO PRESENTO HOJA DE VIDA PARA APOYO PSICOSOCIAL DEL GRUPO 8  - MODALIDAD INSTITUCIONAL SIN ARRIENDO </t>
  </si>
  <si>
    <t xml:space="preserve">COORDINADORA GRUPO 10 </t>
  </si>
  <si>
    <t xml:space="preserve">BRAULIA ROSA SANCHEZ RODRIGUEZ </t>
  </si>
  <si>
    <t xml:space="preserve">LICENCIADA EN EDUCACION BASICA CON ENFASIS EN CIENCIAS NATURALES Y EDUCACION AMBIENTAL </t>
  </si>
  <si>
    <t xml:space="preserve">UNVERSIDAD DE PAMPLONA </t>
  </si>
  <si>
    <t xml:space="preserve">CAMILA DEL CARMEN FLOREZ DURANGO </t>
  </si>
  <si>
    <t>TP144882</t>
  </si>
  <si>
    <t>INSTITUCION EDUC. WINDSOR ROYAL SCHOOL</t>
  </si>
  <si>
    <t>01/07/2014-20/11/2014</t>
  </si>
  <si>
    <t xml:space="preserve">APOYO PSICOSOCIAL - GRUPO 10 </t>
  </si>
  <si>
    <t xml:space="preserve">LINDA ESTEFANIA FONSECA GAVIRIA </t>
  </si>
  <si>
    <t xml:space="preserve">TECNICA EN PSICOLOGIA Y TRABAJO SOCIAL COMUNITARIO </t>
  </si>
  <si>
    <t>INST. NACIONAL DE EDUCACION Y SUPERACION INDES</t>
  </si>
  <si>
    <t>SUBSANAR HOJA DE VIDA TODA VEZ QUE LOS CERTIFICADO DE ESTUDIOS APORTADOS NO CUMPLEN CON EL PERFIL</t>
  </si>
  <si>
    <t xml:space="preserve">PAOLA BEATRIZ MONTILLA PEREIRA </t>
  </si>
  <si>
    <t>TP126970</t>
  </si>
  <si>
    <t xml:space="preserve">FUNDACION SEMBRANDO ESPERANZAS 
UNION TEMPORAL SEMILLAS DE MOSTAZA
INST. EDUCATIVA POBLACIONES ESPECIALES
FUNDACION MANO AMIGA  </t>
  </si>
  <si>
    <t>28/03-28/06/2012
28/06/-08/2010
10/09/2009-30/04/2010
02/01/2006-02/1/2009</t>
  </si>
  <si>
    <t xml:space="preserve">VICTORIA EUGENIA MAYA SALAZAR </t>
  </si>
  <si>
    <t xml:space="preserve">SUBSANAR HOJA DE VIDA TODA VEZ QUE NO  LA SOPORTO PARA ESTE PROPORCION </t>
  </si>
  <si>
    <t xml:space="preserve">UNION TEMPORAL SEMILLAS DEL SABER </t>
  </si>
  <si>
    <t xml:space="preserve">SECRETARIA EDUCACION MUNICIPAL - ALCLADIA DE MONTERIA </t>
  </si>
  <si>
    <t>009-08- 27 DE MAYO   2008</t>
  </si>
  <si>
    <t xml:space="preserve">170-171 </t>
  </si>
  <si>
    <t xml:space="preserve">ESTA CERTIFICACION NO SE TIENE EN CUENTA TODA VEZ QUE ESTA POR FUERA DE LOS TERMINOS ESTABLECIDO EN LA CONVOCATORIA </t>
  </si>
  <si>
    <t>003-2009 DEL 13 DE ABRL 2009</t>
  </si>
  <si>
    <t>0.86</t>
  </si>
  <si>
    <t xml:space="preserve">170 -171  </t>
  </si>
  <si>
    <t>SECRETARIA EDUCACION  - GOBERNACION DE CORDOBA</t>
  </si>
  <si>
    <t>371- 2011 DEL 31 DE MARZO DEL 2011</t>
  </si>
  <si>
    <t>8.26</t>
  </si>
  <si>
    <t>198- 202</t>
  </si>
  <si>
    <t>276-2014 DE DE ENERO 24 DE 2014</t>
  </si>
  <si>
    <t>8.20</t>
  </si>
  <si>
    <t>275- 2014 DE ENERO 24 DEL 2014</t>
  </si>
  <si>
    <t>8.16</t>
  </si>
  <si>
    <t>17.13</t>
  </si>
  <si>
    <t>PUNTAJE ADICIONAL GRUPO :3</t>
  </si>
  <si>
    <t>PUNTAJE ADICIONAL GRUPO :8</t>
  </si>
  <si>
    <t>PUNTAJE ADICIONAL GRUPO :10</t>
  </si>
  <si>
    <t>COORDINADOR  - GRUPO 3</t>
  </si>
  <si>
    <t xml:space="preserve">JOSE DE LOS SANTOS NEGRETE MONTAÑO </t>
  </si>
  <si>
    <t xml:space="preserve">UNIVERSIDAD DEL NORTE </t>
  </si>
  <si>
    <t>TP59176</t>
  </si>
  <si>
    <t xml:space="preserve">NO SE TIENE EN CUENTA TODA VEZ QU NO SOPORTA EXPERIENCIA LABORAL REQUERIDA PARA EL PERFIL </t>
  </si>
  <si>
    <t xml:space="preserve">LUIS ABRAHAM BECERRA ARIAS </t>
  </si>
  <si>
    <t xml:space="preserve">VIVIANA MARCELA GOMEZ GUTIERREZ </t>
  </si>
  <si>
    <t xml:space="preserve">FUNDACION UNIVERSITARIA SAN MARTIN </t>
  </si>
  <si>
    <t xml:space="preserve">YIMMY VARGAS SANCHEZ </t>
  </si>
  <si>
    <t>TP178306-T</t>
  </si>
  <si>
    <t xml:space="preserve">NO SE TIENE EN CUENTA TODA VEZ QU NO SOPORTA EXPERIENCIA LABORAL NI CERTIFICADOS DE ESTUDIOS  REQUERIOS PARA EL PERFIL </t>
  </si>
  <si>
    <t>APOYO PEDAGOGICO  GRUPO 3</t>
  </si>
  <si>
    <t>ALBA REGINA RACERO CANTILLO</t>
  </si>
  <si>
    <t xml:space="preserve">LICENCIADA EN CIENCIAS DE LA EDUCACION </t>
  </si>
  <si>
    <t xml:space="preserve">UNIVERSIDAD DE PAMPLONA </t>
  </si>
  <si>
    <t xml:space="preserve">AFREDO EVARISTO ALMENTERO TOSCANO </t>
  </si>
  <si>
    <t xml:space="preserve">LICENCIADO EN PEDAGOGIA Y ADMINISTRACION EDUCATIVA </t>
  </si>
  <si>
    <t xml:space="preserve">UNIVERSIDAD NACIONAL DE COLOMBIA </t>
  </si>
  <si>
    <t xml:space="preserve">COLEGIO DE LA PRESENTACION </t>
  </si>
  <si>
    <t>02/02/1986-30/11/1989</t>
  </si>
  <si>
    <t xml:space="preserve">LICENCIADO EN PEDAGOGIA REEDUCATIVA </t>
  </si>
  <si>
    <t xml:space="preserve">KENIA ROSA VARGAS MOLINA </t>
  </si>
  <si>
    <t xml:space="preserve">LICENCIADA EN EDUCACION BASICA CON ENFASIS EN TECNOLOGIA E NFORMATICA </t>
  </si>
  <si>
    <t xml:space="preserve">ARCOSOL
ARCOSOL </t>
  </si>
  <si>
    <t>12/04/2013 -20/12/2013
28/03-31/12/2012</t>
  </si>
  <si>
    <t>NO SE TIENE EN CUENTA TODA VEZ QUE LA EXPEERIENCIA APORTADA NO CUMPLE CON EL TIEMPO REQUERIDO</t>
  </si>
  <si>
    <t xml:space="preserve">COORDINADOR - GRUPO 8 </t>
  </si>
  <si>
    <t xml:space="preserve">YINA PAOLA GARAY PITALUA </t>
  </si>
  <si>
    <t>1/051</t>
  </si>
  <si>
    <t xml:space="preserve">NO SOPORTO COORDINADORA PARA EL GRUPO  8 </t>
  </si>
  <si>
    <t>APOYO PSICOSOCIAL GRUPO 8</t>
  </si>
  <si>
    <t>LEDYS ISABEL CAMARGO MEDRANO F</t>
  </si>
  <si>
    <t xml:space="preserve">LICENCIADA EN EDUCACION BASICA CON ENFASIS HUMAIDADES </t>
  </si>
  <si>
    <t>ARCOSOL
ARCOSOL</t>
  </si>
  <si>
    <t xml:space="preserve">12/04/20/12/ 2013
28/03/31/12/2012
</t>
  </si>
  <si>
    <t xml:space="preserve">NO SOPORTO APOYO PEDAGOGICO PARA EL GRUPO 8 </t>
  </si>
  <si>
    <t>COORDINADOR GRUPO 10</t>
  </si>
  <si>
    <t>1/611</t>
  </si>
  <si>
    <t xml:space="preserve">NO SOPORTO COORDINADORA PARA EL GRUPO  10 </t>
  </si>
  <si>
    <t xml:space="preserve">APOYO PSICOSOCIAL GRUPO 10 </t>
  </si>
  <si>
    <t xml:space="preserve">NO SOPORTO APOYO PSICOSOCIAL PARA EL GRUPO  10 </t>
  </si>
  <si>
    <t xml:space="preserve">APOYO ADMINISTRATIVO </t>
  </si>
  <si>
    <t>1/4.932</t>
  </si>
  <si>
    <t xml:space="preserve">ADRIANA MILENA SANCHEZ ARTEAGA </t>
  </si>
  <si>
    <t xml:space="preserve">NO SE TIENE EN CUENTA TODA VEZ QUE NO SOPORTA CERTIFICACION DE ESTUDIOS DONDE ACREDITE EL PERFIL SOLICITADO </t>
  </si>
  <si>
    <t>TALENTO HUMANO ADICIONAL GRUPO 3</t>
  </si>
  <si>
    <t>TALENTO HUMANO ADICIONAL GRUPO 8</t>
  </si>
  <si>
    <t>TALENTO HUMANO ADICIONAL GRUPO 10</t>
  </si>
  <si>
    <t xml:space="preserve">LA PRESENTE CERTIFICACION SE TIENE EN CUENTA A PARTIR DEL 24 DE NOVIEMBRE DE 2009 FECHA DE LA CONVOCATORIA 
</t>
  </si>
  <si>
    <t>PARA ATENDER LOS 2 GRUPOS  OFERTADOS DEBE ACREDITAR UNA EXPERIENCIA DE 48 MESES Y APORTO EXPERIENCIA POR 43.15 MESES</t>
  </si>
  <si>
    <t>1/421</t>
  </si>
  <si>
    <t>2015</t>
  </si>
  <si>
    <t>NO SE TIENE EN CUENTA LA CERTIFICACION DEL FOLIO 236,237,238  DADO QUE NO CERTIFICA TRABAJOS DIRECTOS CON NIÑOS Y FAMILIA
SE RELACIONA LA EXPERIENCIA CERTIFICADA EN EL FOLIO 239, PERO NO SE TIENE ENCUENTA TODA VEZ QUE SE DEBE HACER CLARIDAD SOBRE LAS FUNCIONES DE COGESTORATA SE SOLICITA APORTAR LOS CERTIFICADOS DE CONTRALORIA, PROCURADURIA Y POLICIA TODA VEZ QUE SE ENCUENTRAN VENCIDO Y EL DE LA POLICIA NO LO ADJUNTO 
SE SOLICITA SUBSANAR LA HOJA DE VIDA TODA VEZ QUE LAS CERTIFICACIONES APORTADAS NO CORRESPONDEN A LAS RELACIONADAS</t>
  </si>
  <si>
    <t>EL TIEMPO DE EXPERIENCIA ACREDITADO NO CUMPLE CON LO SOLICITADO EN LOS PLIEGOS</t>
  </si>
  <si>
    <t>PARA LA CANTIDAD DE CUPOS, NO SE CUMPLE CON LA CANTIDAD DE PERSONAL ADICIONAL</t>
  </si>
  <si>
    <t>NO SE VALIDA, TODA VEZ QUE NO HACE PARTE DE LOS PERFILES ADICIONALES SOLICITADOS</t>
  </si>
  <si>
    <t>1/638</t>
  </si>
  <si>
    <t>LAS CERTIFICACIONES DE EXPERIENCIAS DE LOS FOLIOS, 583,584,585 Y 586 NO SE TUVO   EN CUENTA TODA VEZ QUE EL OBJETO NO CUMPLE Y NO HACE PARTE DE LOS PERFILES SOLICITADOS</t>
  </si>
  <si>
    <t>SE TIENE EN CUENTA LA EXPERIENCIA A PARTIR DE 24 DE NOVIEMBRE DE 2009. ASI MISMO DE ACUERDO CON LO ESTABLECIDOS EN LOS PLIEGOS DE CONDICIONES SE TIENEN EN CUENTA MÁXIMO OCHO CERTIFICACIONES, ESTOP EN EL ORDEN EN QUE FUERON PRESENTADAS. SE ESTABLECE LA DIFERENCIA ENTRE LOS TIEMPOS TRASLAPADOS EN LOS CONTRATOS DE LA MISMA VIGENCIA</t>
  </si>
  <si>
    <t>1985</t>
  </si>
  <si>
    <t>RECHAZADO</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</si>
</sst>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2C0A]\ #,##0"/>
    <numFmt numFmtId="165" formatCode="[$$-240A]\ #,##0.00"/>
    <numFmt numFmtId="166" formatCode="&quot;$&quot;\ #,##0_);[Red]\(&quot;$&quot;\ #,##0\)"/>
    <numFmt numFmtId="167" formatCode="_ [$$-2C0A]\ * #,##0_ ;_ [$$-2C0A]\ * \-#,##0_ ;_ [$$-2C0A]\ * &quot;-&quot;_ ;_ @_ "/>
    <numFmt numFmtId="168" formatCode="[$$-240A]\ #,##0"/>
    <numFmt numFmtId="169" formatCode="0.0"/>
    <numFmt numFmtId="170" formatCode="_-* #,##0\ _€_-;\-* #,##0\ _€_-;_-* &quot;-&quot;??\ _€_-;_-@_-"/>
    <numFmt numFmtId="171" formatCode="dd/mm/yyyy;@"/>
    <numFmt numFmtId="172" formatCode="[$$-2C0A]\ #,##0.00"/>
    <numFmt numFmtId="173" formatCode="#,##0.0"/>
    <numFmt numFmtId="174" formatCode="_-[$$-240A]* #,##0_-;\-[$$-240A]* #,##0_-;_-[$$-240A]* &quot;-&quot;_-;_-@_-"/>
    <numFmt numFmtId="175" formatCode="d/mm/yyyy;@"/>
    <numFmt numFmtId="176" formatCode="0_ ;\-0\ "/>
    <numFmt numFmtId="177" formatCode="0;[Red]0"/>
    <numFmt numFmtId="178" formatCode="#,##0.00_ ;\-#,##0.00\ "/>
  </numFmts>
  <fonts count="4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20"/>
      <name val="Calibri"/>
      <family val="2"/>
    </font>
    <font>
      <sz val="16"/>
      <name val="Calibri"/>
      <family val="2"/>
    </font>
    <font>
      <b/>
      <sz val="11"/>
      <name val="Calibri"/>
      <family val="2"/>
    </font>
    <font>
      <sz val="12"/>
      <name val="Calibri"/>
      <family val="2"/>
    </font>
    <font>
      <b/>
      <sz val="12"/>
      <name val="Calibri"/>
      <family val="2"/>
    </font>
    <font>
      <sz val="11"/>
      <name val="Calibri"/>
      <family val="2"/>
    </font>
    <font>
      <b/>
      <sz val="11"/>
      <color theme="1"/>
      <name val="Arial"/>
      <family val="2"/>
    </font>
    <font>
      <sz val="11"/>
      <color theme="1"/>
      <name val="Arial"/>
      <family val="2"/>
    </font>
    <font>
      <i/>
      <sz val="11"/>
      <color rgb="FFFF0000"/>
      <name val="Calibri"/>
      <family val="2"/>
      <scheme val="minor"/>
    </font>
    <font>
      <sz val="11"/>
      <name val="Calibri"/>
      <family val="2"/>
      <scheme val="minor"/>
    </font>
    <font>
      <b/>
      <sz val="11"/>
      <name val="Calibri"/>
      <family val="2"/>
      <scheme val="minor"/>
    </font>
    <font>
      <b/>
      <sz val="14"/>
      <color indexed="9"/>
      <name val="Calibri"/>
      <family val="2"/>
    </font>
    <font>
      <sz val="9"/>
      <color indexed="8"/>
      <name val="Calibri"/>
      <family val="2"/>
    </font>
    <font>
      <sz val="9"/>
      <name val="Calibri"/>
      <family val="2"/>
    </font>
    <font>
      <b/>
      <sz val="10"/>
      <color theme="1"/>
      <name val="Calibri"/>
      <family val="2"/>
      <scheme val="minor"/>
    </font>
    <font>
      <b/>
      <sz val="9"/>
      <color theme="1"/>
      <name val="Calibri"/>
      <family val="2"/>
      <scheme val="minor"/>
    </font>
    <font>
      <sz val="9"/>
      <name val="Calibri"/>
      <family val="2"/>
      <scheme val="minor"/>
    </font>
    <font>
      <b/>
      <sz val="9"/>
      <name val="Calibri"/>
      <family val="2"/>
      <scheme val="minor"/>
    </font>
    <font>
      <sz val="11"/>
      <name val="Arial"/>
      <family val="2"/>
    </font>
    <font>
      <sz val="9"/>
      <name val="Arial"/>
      <family val="2"/>
    </font>
    <font>
      <sz val="7"/>
      <color theme="1"/>
      <name val="Times New Roman"/>
      <family val="1"/>
    </font>
    <font>
      <sz val="12"/>
      <name val="Calibri"/>
      <family val="2"/>
      <scheme val="minor"/>
    </font>
    <font>
      <b/>
      <sz val="12"/>
      <name val="Calibri"/>
      <family val="2"/>
      <scheme val="minor"/>
    </font>
    <font>
      <b/>
      <sz val="11"/>
      <name val="Arial"/>
      <family val="2"/>
    </font>
    <font>
      <sz val="12"/>
      <color theme="1"/>
      <name val="Calibri"/>
      <family val="2"/>
      <scheme val="minor"/>
    </font>
    <font>
      <sz val="14"/>
      <color theme="1"/>
      <name val="Calibri"/>
      <family val="2"/>
      <scheme val="minor"/>
    </font>
    <font>
      <b/>
      <sz val="14"/>
      <color theme="1"/>
      <name val="Calibri"/>
      <family val="2"/>
      <scheme val="minor"/>
    </font>
    <font>
      <b/>
      <sz val="9"/>
      <color indexed="81"/>
      <name val="Tahoma"/>
      <family val="2"/>
    </font>
    <font>
      <sz val="9"/>
      <color indexed="81"/>
      <name val="Tahoma"/>
      <family val="2"/>
    </font>
    <font>
      <sz val="14"/>
      <name val="Calibri"/>
      <family val="2"/>
      <scheme val="minor"/>
    </font>
    <font>
      <b/>
      <sz val="14"/>
      <name val="Calibri"/>
      <family val="2"/>
    </font>
    <font>
      <sz val="14"/>
      <name val="Calibri"/>
      <family val="2"/>
    </font>
    <font>
      <b/>
      <sz val="20"/>
      <color theme="1"/>
      <name val="Calibri"/>
      <family val="2"/>
      <scheme val="minor"/>
    </font>
    <font>
      <b/>
      <sz val="12"/>
      <color theme="1"/>
      <name val="Calibri"/>
      <family val="2"/>
      <scheme val="minor"/>
    </font>
    <font>
      <sz val="8"/>
      <color theme="1"/>
      <name val="Calibri"/>
      <family val="2"/>
      <scheme val="minor"/>
    </font>
    <font>
      <sz val="10"/>
      <color theme="1"/>
      <name val="Calibri"/>
      <family val="2"/>
      <scheme val="minor"/>
    </font>
    <font>
      <b/>
      <sz val="10"/>
      <name val="Calibri"/>
      <family val="2"/>
      <scheme val="minor"/>
    </font>
    <font>
      <b/>
      <sz val="14"/>
      <name val="Calibri"/>
      <family val="2"/>
      <scheme val="minor"/>
    </font>
    <font>
      <sz val="10"/>
      <name val="Calibri"/>
      <family val="2"/>
      <scheme val="minor"/>
    </font>
    <font>
      <sz val="10"/>
      <name val="Calibri"/>
      <family val="2"/>
    </font>
  </fonts>
  <fills count="23">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rgb="FFC0C0C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7"/>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6" tint="0.79998168889431442"/>
        <bgColor indexed="64"/>
      </patternFill>
    </fill>
  </fills>
  <borders count="63">
    <border>
      <left/>
      <right/>
      <top/>
      <bottom/>
      <diagonal/>
    </border>
    <border>
      <left style="medium">
        <color indexed="57"/>
      </left>
      <right/>
      <top/>
      <bottom/>
      <diagonal/>
    </border>
    <border>
      <left style="medium">
        <color indexed="57"/>
      </left>
      <right style="medium">
        <color indexed="57"/>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57"/>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57"/>
      </left>
      <right style="medium">
        <color indexed="57"/>
      </right>
      <top style="medium">
        <color indexed="57"/>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style="medium">
        <color indexed="57"/>
      </top>
      <bottom/>
      <diagonal/>
    </border>
    <border>
      <left style="medium">
        <color indexed="57"/>
      </left>
      <right style="thin">
        <color indexed="64"/>
      </right>
      <top style="medium">
        <color indexed="57"/>
      </top>
      <bottom/>
      <diagonal/>
    </border>
    <border>
      <left style="thin">
        <color indexed="64"/>
      </left>
      <right/>
      <top style="medium">
        <color indexed="57"/>
      </top>
      <bottom style="medium">
        <color indexed="57"/>
      </bottom>
      <diagonal/>
    </border>
    <border>
      <left style="medium">
        <color indexed="57"/>
      </left>
      <right style="thin">
        <color indexed="64"/>
      </right>
      <top/>
      <bottom/>
      <diagonal/>
    </border>
    <border>
      <left style="medium">
        <color indexed="57"/>
      </left>
      <right style="thin">
        <color indexed="64"/>
      </right>
      <top/>
      <bottom style="medium">
        <color indexed="57"/>
      </bottom>
      <diagonal/>
    </border>
    <border>
      <left style="medium">
        <color indexed="57"/>
      </left>
      <right/>
      <top/>
      <bottom style="medium">
        <color indexed="57"/>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57"/>
      </right>
      <top/>
      <bottom style="medium">
        <color indexed="57"/>
      </bottom>
      <diagonal/>
    </border>
    <border>
      <left/>
      <right/>
      <top style="thin">
        <color indexed="64"/>
      </top>
      <bottom/>
      <diagonal/>
    </border>
    <border>
      <left style="medium">
        <color indexed="57"/>
      </left>
      <right/>
      <top style="thin">
        <color indexed="64"/>
      </top>
      <bottom style="medium">
        <color indexed="57"/>
      </bottom>
      <diagonal/>
    </border>
    <border>
      <left/>
      <right/>
      <top style="thin">
        <color indexed="64"/>
      </top>
      <bottom style="medium">
        <color indexed="57"/>
      </bottom>
      <diagonal/>
    </border>
    <border>
      <left/>
      <right style="medium">
        <color indexed="57"/>
      </right>
      <top style="thin">
        <color indexed="64"/>
      </top>
      <bottom style="medium">
        <color indexed="57"/>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2212">
    <xf numFmtId="0" fontId="0" fillId="0" borderId="0" xfId="0"/>
    <xf numFmtId="0" fontId="0" fillId="0" borderId="0" xfId="0" applyAlignment="1">
      <alignment vertical="center"/>
    </xf>
    <xf numFmtId="49" fontId="0" fillId="0" borderId="0" xfId="0" applyNumberFormat="1" applyAlignment="1">
      <alignment vertical="center"/>
    </xf>
    <xf numFmtId="0" fontId="0" fillId="0" borderId="0" xfId="0" applyAlignment="1">
      <alignment horizontal="center" vertical="center"/>
    </xf>
    <xf numFmtId="0" fontId="5" fillId="0" borderId="2" xfId="0" applyFont="1" applyFill="1" applyBorder="1" applyAlignment="1">
      <alignment vertical="center"/>
    </xf>
    <xf numFmtId="0" fontId="7" fillId="0" borderId="2" xfId="0" applyFont="1" applyFill="1" applyBorder="1" applyAlignment="1">
      <alignment vertical="center"/>
    </xf>
    <xf numFmtId="0" fontId="6" fillId="3" borderId="3" xfId="0" applyFont="1" applyFill="1" applyBorder="1" applyAlignment="1" applyProtection="1">
      <alignment vertical="center"/>
      <protection locked="0"/>
    </xf>
    <xf numFmtId="0" fontId="6" fillId="3" borderId="3" xfId="0" applyFont="1" applyFill="1" applyBorder="1" applyAlignment="1" applyProtection="1">
      <alignment horizontal="center" vertical="center"/>
      <protection locked="0"/>
    </xf>
    <xf numFmtId="0" fontId="6" fillId="3" borderId="4" xfId="0" applyFont="1" applyFill="1" applyBorder="1" applyAlignment="1" applyProtection="1">
      <alignment vertical="center"/>
      <protection locked="0"/>
    </xf>
    <xf numFmtId="0" fontId="7" fillId="0" borderId="5" xfId="0" applyFont="1" applyFill="1" applyBorder="1" applyAlignment="1">
      <alignment vertical="center"/>
    </xf>
    <xf numFmtId="49" fontId="0" fillId="0" borderId="5" xfId="0" applyNumberFormat="1" applyFont="1" applyFill="1" applyBorder="1" applyAlignment="1" applyProtection="1">
      <alignment horizontal="left" vertical="center"/>
      <protection locked="0"/>
    </xf>
    <xf numFmtId="0" fontId="6" fillId="0" borderId="3" xfId="0" applyFont="1" applyFill="1" applyBorder="1" applyAlignment="1" applyProtection="1">
      <alignment horizontal="left" vertical="center"/>
      <protection locked="0"/>
    </xf>
    <xf numFmtId="0" fontId="6" fillId="0" borderId="3" xfId="0" applyFont="1" applyFill="1" applyBorder="1" applyAlignment="1" applyProtection="1">
      <alignment horizontal="center" vertical="center"/>
      <protection locked="0"/>
    </xf>
    <xf numFmtId="0" fontId="6" fillId="0" borderId="4" xfId="0" applyFont="1" applyFill="1" applyBorder="1" applyAlignment="1" applyProtection="1">
      <alignment horizontal="left" vertical="center"/>
      <protection locked="0"/>
    </xf>
    <xf numFmtId="0" fontId="7" fillId="0" borderId="0" xfId="0" applyFont="1" applyFill="1" applyBorder="1" applyAlignment="1">
      <alignment vertical="center"/>
    </xf>
    <xf numFmtId="49" fontId="0" fillId="0" borderId="0" xfId="0" applyNumberFormat="1" applyFill="1" applyBorder="1" applyAlignment="1" applyProtection="1">
      <alignment vertical="center"/>
      <protection locked="0"/>
    </xf>
    <xf numFmtId="0" fontId="8" fillId="0" borderId="0" xfId="0" applyFont="1" applyFill="1" applyBorder="1" applyAlignment="1" applyProtection="1">
      <alignment horizontal="left" vertical="center"/>
      <protection locked="0"/>
    </xf>
    <xf numFmtId="0" fontId="3" fillId="0" borderId="0" xfId="0" applyFont="1" applyAlignment="1">
      <alignment horizontal="center" vertical="center"/>
    </xf>
    <xf numFmtId="0" fontId="6" fillId="2" borderId="6"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0" fillId="0" borderId="0" xfId="0" applyFill="1" applyBorder="1" applyAlignment="1">
      <alignment vertical="center" wrapText="1"/>
    </xf>
    <xf numFmtId="0" fontId="0" fillId="0" borderId="0" xfId="0" applyFill="1" applyBorder="1" applyAlignment="1">
      <alignment horizontal="center" vertical="center" wrapText="1"/>
    </xf>
    <xf numFmtId="41" fontId="0" fillId="3" borderId="6" xfId="0" applyNumberFormat="1" applyFill="1" applyBorder="1" applyAlignment="1">
      <alignment horizontal="right" vertical="center"/>
    </xf>
    <xf numFmtId="3" fontId="0" fillId="3" borderId="6" xfId="0" applyNumberFormat="1" applyFill="1" applyBorder="1" applyAlignment="1">
      <alignment horizontal="center" vertical="center"/>
    </xf>
    <xf numFmtId="164" fontId="0" fillId="3" borderId="0" xfId="0" applyNumberFormat="1" applyFill="1" applyBorder="1" applyAlignment="1">
      <alignment horizontal="right" vertical="center"/>
    </xf>
    <xf numFmtId="165" fontId="0" fillId="0" borderId="0" xfId="0" applyNumberFormat="1" applyFill="1" applyBorder="1" applyAlignment="1">
      <alignment vertical="center"/>
    </xf>
    <xf numFmtId="165" fontId="0" fillId="0" borderId="0" xfId="0" applyNumberFormat="1" applyFill="1" applyBorder="1" applyAlignment="1">
      <alignment horizontal="center" vertical="center"/>
    </xf>
    <xf numFmtId="41" fontId="0" fillId="3" borderId="6" xfId="0" applyNumberFormat="1" applyFill="1" applyBorder="1" applyAlignment="1">
      <alignment vertical="center"/>
    </xf>
    <xf numFmtId="164" fontId="0" fillId="0" borderId="0" xfId="0" applyNumberFormat="1" applyFill="1" applyBorder="1" applyAlignment="1">
      <alignment horizontal="center" vertical="center"/>
    </xf>
    <xf numFmtId="166" fontId="0" fillId="0" borderId="0" xfId="0" applyNumberFormat="1" applyAlignment="1">
      <alignment horizontal="center" vertical="center"/>
    </xf>
    <xf numFmtId="0" fontId="0" fillId="3" borderId="6" xfId="0" applyFill="1" applyBorder="1" applyAlignment="1">
      <alignment vertical="center"/>
    </xf>
    <xf numFmtId="164" fontId="0" fillId="3" borderId="6" xfId="0" applyNumberFormat="1" applyFill="1" applyBorder="1" applyAlignment="1">
      <alignment horizontal="center" vertical="center"/>
    </xf>
    <xf numFmtId="0" fontId="0" fillId="0" borderId="5" xfId="0" applyBorder="1" applyAlignment="1">
      <alignment vertical="center"/>
    </xf>
    <xf numFmtId="0" fontId="0" fillId="2" borderId="6" xfId="0" applyFill="1" applyBorder="1" applyAlignment="1">
      <alignment vertical="center" wrapText="1"/>
    </xf>
    <xf numFmtId="49" fontId="0" fillId="2" borderId="6" xfId="0" applyNumberFormat="1" applyFill="1" applyBorder="1" applyAlignment="1">
      <alignment vertical="center" wrapText="1"/>
    </xf>
    <xf numFmtId="0" fontId="0" fillId="0" borderId="0" xfId="0" applyBorder="1" applyAlignment="1">
      <alignment vertical="center"/>
    </xf>
    <xf numFmtId="0" fontId="0" fillId="0" borderId="0" xfId="0" applyBorder="1" applyAlignment="1">
      <alignment horizontal="center" vertical="center"/>
    </xf>
    <xf numFmtId="0" fontId="0" fillId="0" borderId="5" xfId="0" applyBorder="1" applyAlignment="1">
      <alignment horizontal="center" vertical="center" wrapText="1"/>
    </xf>
    <xf numFmtId="49" fontId="9" fillId="4" borderId="6" xfId="0" applyNumberFormat="1" applyFont="1" applyFill="1" applyBorder="1" applyAlignment="1">
      <alignment horizontal="right" vertical="center" wrapText="1"/>
    </xf>
    <xf numFmtId="165" fontId="0" fillId="0" borderId="0" xfId="0" applyNumberFormat="1" applyBorder="1" applyAlignment="1">
      <alignment vertical="center"/>
    </xf>
    <xf numFmtId="167" fontId="0" fillId="4" borderId="6" xfId="0" applyNumberFormat="1" applyFill="1" applyBorder="1" applyAlignment="1" applyProtection="1">
      <alignment vertical="center"/>
      <protection locked="0"/>
    </xf>
    <xf numFmtId="0" fontId="3" fillId="0" borderId="0" xfId="0" applyFont="1" applyFill="1" applyBorder="1" applyAlignment="1">
      <alignment vertical="center" wrapText="1"/>
    </xf>
    <xf numFmtId="168" fontId="0" fillId="0" borderId="0" xfId="0" applyNumberFormat="1" applyBorder="1" applyAlignment="1">
      <alignment vertical="center"/>
    </xf>
    <xf numFmtId="168" fontId="0" fillId="0" borderId="0" xfId="0" applyNumberFormat="1" applyBorder="1" applyAlignment="1">
      <alignment horizontal="center" vertical="center"/>
    </xf>
    <xf numFmtId="0" fontId="0" fillId="0" borderId="0" xfId="0" applyBorder="1" applyAlignment="1">
      <alignment horizontal="center" vertical="center" wrapText="1"/>
    </xf>
    <xf numFmtId="49" fontId="9" fillId="0" borderId="0" xfId="0" applyNumberFormat="1" applyFont="1" applyFill="1" applyBorder="1" applyAlignment="1">
      <alignment horizontal="right" vertical="center" wrapText="1"/>
    </xf>
    <xf numFmtId="164" fontId="0" fillId="0" borderId="0" xfId="0" applyNumberFormat="1" applyFill="1" applyBorder="1" applyAlignment="1" applyProtection="1">
      <alignment vertical="center"/>
      <protection locked="0"/>
    </xf>
    <xf numFmtId="0" fontId="3" fillId="0" borderId="0" xfId="0" applyFont="1" applyAlignment="1">
      <alignment vertical="center"/>
    </xf>
    <xf numFmtId="49" fontId="0" fillId="0" borderId="0" xfId="0" applyNumberFormat="1"/>
    <xf numFmtId="0" fontId="10" fillId="2" borderId="6" xfId="0" applyFont="1" applyFill="1" applyBorder="1" applyAlignment="1">
      <alignment horizontal="center" vertical="center" wrapText="1"/>
    </xf>
    <xf numFmtId="49" fontId="10" fillId="2" borderId="6" xfId="0" applyNumberFormat="1" applyFont="1" applyFill="1" applyBorder="1" applyAlignment="1">
      <alignment horizontal="center" vertical="center" wrapText="1"/>
    </xf>
    <xf numFmtId="0" fontId="0" fillId="0" borderId="6" xfId="0" applyBorder="1" applyAlignment="1">
      <alignment vertical="center"/>
    </xf>
    <xf numFmtId="49" fontId="0" fillId="0" borderId="6" xfId="0" applyNumberFormat="1" applyBorder="1" applyAlignment="1">
      <alignment horizontal="center" vertical="center"/>
    </xf>
    <xf numFmtId="0" fontId="0" fillId="0" borderId="6" xfId="0" applyBorder="1" applyAlignment="1">
      <alignment horizontal="center" vertical="center"/>
    </xf>
    <xf numFmtId="49" fontId="0" fillId="0" borderId="0" xfId="0" applyNumberFormat="1" applyBorder="1" applyAlignment="1">
      <alignment horizontal="center" vertical="center"/>
    </xf>
    <xf numFmtId="0" fontId="3" fillId="2" borderId="6" xfId="0" applyFont="1" applyFill="1" applyBorder="1" applyAlignment="1">
      <alignment horizontal="center" vertical="center"/>
    </xf>
    <xf numFmtId="0" fontId="11" fillId="0" borderId="6" xfId="0" applyFont="1" applyBorder="1" applyAlignment="1">
      <alignment horizontal="justify" vertical="center" wrapText="1"/>
    </xf>
    <xf numFmtId="49" fontId="11" fillId="0" borderId="6" xfId="0" applyNumberFormat="1" applyFont="1" applyBorder="1" applyAlignment="1">
      <alignment horizontal="center" vertical="center" wrapText="1"/>
    </xf>
    <xf numFmtId="0" fontId="12" fillId="0" borderId="0" xfId="0" applyFont="1" applyBorder="1" applyAlignment="1">
      <alignment horizontal="center" vertical="center"/>
    </xf>
    <xf numFmtId="0" fontId="3" fillId="2" borderId="6" xfId="0" applyFont="1" applyFill="1" applyBorder="1" applyAlignment="1">
      <alignment horizontal="center" vertical="center" wrapText="1"/>
    </xf>
    <xf numFmtId="49" fontId="3" fillId="2" borderId="6" xfId="0" applyNumberFormat="1" applyFont="1" applyFill="1" applyBorder="1" applyAlignment="1">
      <alignment horizontal="center" vertical="center" wrapText="1"/>
    </xf>
    <xf numFmtId="2" fontId="3" fillId="2" borderId="6" xfId="0" applyNumberFormat="1" applyFont="1" applyFill="1" applyBorder="1" applyAlignment="1">
      <alignment horizontal="center" vertical="center" wrapText="1"/>
    </xf>
    <xf numFmtId="0" fontId="13" fillId="0" borderId="6" xfId="0" applyFont="1" applyFill="1" applyBorder="1" applyAlignment="1">
      <alignment horizontal="center" vertical="center" wrapText="1"/>
    </xf>
    <xf numFmtId="49" fontId="13" fillId="0" borderId="10" xfId="0" applyNumberFormat="1" applyFont="1" applyFill="1" applyBorder="1" applyAlignment="1" applyProtection="1">
      <alignment horizontal="left" vertical="center" wrapText="1"/>
      <protection locked="0"/>
    </xf>
    <xf numFmtId="49" fontId="13" fillId="0" borderId="10" xfId="0" applyNumberFormat="1" applyFont="1" applyFill="1" applyBorder="1" applyAlignment="1" applyProtection="1">
      <alignment horizontal="center" vertical="center" wrapText="1"/>
      <protection locked="0"/>
    </xf>
    <xf numFmtId="9" fontId="13" fillId="0" borderId="10" xfId="0" applyNumberFormat="1" applyFont="1" applyFill="1" applyBorder="1" applyAlignment="1" applyProtection="1">
      <alignment horizontal="center" vertical="center" wrapText="1"/>
      <protection locked="0"/>
    </xf>
    <xf numFmtId="0" fontId="13" fillId="0" borderId="10" xfId="0" applyFont="1" applyFill="1" applyBorder="1" applyAlignment="1" applyProtection="1">
      <alignment horizontal="center" vertical="center" wrapText="1"/>
      <protection locked="0"/>
    </xf>
    <xf numFmtId="9" fontId="13" fillId="0" borderId="10" xfId="2" applyFont="1" applyFill="1" applyBorder="1" applyAlignment="1" applyProtection="1">
      <alignment horizontal="center" vertical="center" wrapText="1"/>
      <protection locked="0"/>
    </xf>
    <xf numFmtId="14" fontId="13" fillId="0" borderId="10" xfId="0" applyNumberFormat="1" applyFont="1" applyFill="1" applyBorder="1" applyAlignment="1" applyProtection="1">
      <alignment horizontal="center" vertical="center" wrapText="1"/>
      <protection locked="0"/>
    </xf>
    <xf numFmtId="15" fontId="13" fillId="0" borderId="10" xfId="0" applyNumberFormat="1" applyFont="1" applyFill="1" applyBorder="1" applyAlignment="1" applyProtection="1">
      <alignment horizontal="center" vertical="center" wrapText="1"/>
      <protection locked="0"/>
    </xf>
    <xf numFmtId="169" fontId="13" fillId="0" borderId="10" xfId="0" applyNumberFormat="1" applyFont="1" applyFill="1" applyBorder="1" applyAlignment="1" applyProtection="1">
      <alignment horizontal="center" vertical="center" wrapText="1"/>
      <protection locked="0"/>
    </xf>
    <xf numFmtId="1" fontId="13" fillId="0" borderId="10" xfId="0" applyNumberFormat="1" applyFont="1" applyFill="1" applyBorder="1" applyAlignment="1" applyProtection="1">
      <alignment horizontal="center" vertical="center" wrapText="1"/>
      <protection locked="0"/>
    </xf>
    <xf numFmtId="170" fontId="13" fillId="0" borderId="10" xfId="1" applyNumberFormat="1" applyFont="1" applyFill="1" applyBorder="1" applyAlignment="1">
      <alignment horizontal="right" vertical="center" wrapText="1"/>
    </xf>
    <xf numFmtId="170" fontId="13" fillId="0" borderId="10" xfId="1" applyNumberFormat="1" applyFont="1" applyFill="1" applyBorder="1" applyAlignment="1">
      <alignment horizontal="center" vertical="center" wrapText="1"/>
    </xf>
    <xf numFmtId="0" fontId="9" fillId="0" borderId="6" xfId="0" applyFont="1" applyFill="1" applyBorder="1" applyAlignment="1">
      <alignment horizontal="left" vertical="center" wrapText="1"/>
    </xf>
    <xf numFmtId="0" fontId="9" fillId="0" borderId="0" xfId="0" applyFont="1" applyFill="1" applyBorder="1" applyAlignment="1">
      <alignment horizontal="left" vertical="center" wrapText="1"/>
    </xf>
    <xf numFmtId="0" fontId="13" fillId="0" borderId="0" xfId="0" applyFont="1" applyFill="1" applyAlignment="1">
      <alignment horizontal="left" vertical="center" wrapText="1"/>
    </xf>
    <xf numFmtId="49" fontId="13" fillId="0" borderId="6" xfId="0" applyNumberFormat="1" applyFont="1" applyFill="1" applyBorder="1" applyAlignment="1" applyProtection="1">
      <alignment horizontal="center" vertical="center" wrapText="1"/>
      <protection locked="0"/>
    </xf>
    <xf numFmtId="9" fontId="13" fillId="0" borderId="6" xfId="0" applyNumberFormat="1" applyFont="1" applyFill="1" applyBorder="1" applyAlignment="1" applyProtection="1">
      <alignment horizontal="center" vertical="center" wrapText="1"/>
      <protection locked="0"/>
    </xf>
    <xf numFmtId="0" fontId="13" fillId="0" borderId="6" xfId="0" applyFont="1" applyFill="1" applyBorder="1" applyAlignment="1" applyProtection="1">
      <alignment horizontal="center" vertical="center" wrapText="1"/>
      <protection locked="0"/>
    </xf>
    <xf numFmtId="14" fontId="13" fillId="0" borderId="6" xfId="0" applyNumberFormat="1" applyFont="1" applyFill="1" applyBorder="1" applyAlignment="1" applyProtection="1">
      <alignment horizontal="center" vertical="center" wrapText="1"/>
      <protection locked="0"/>
    </xf>
    <xf numFmtId="171" fontId="13" fillId="0" borderId="6" xfId="0" applyNumberFormat="1" applyFont="1" applyFill="1" applyBorder="1" applyAlignment="1" applyProtection="1">
      <alignment horizontal="center" vertical="center" wrapText="1"/>
      <protection locked="0"/>
    </xf>
    <xf numFmtId="15" fontId="13" fillId="0" borderId="6" xfId="0" applyNumberFormat="1" applyFont="1" applyFill="1" applyBorder="1" applyAlignment="1" applyProtection="1">
      <alignment horizontal="center" vertical="center" wrapText="1"/>
      <protection locked="0"/>
    </xf>
    <xf numFmtId="169" fontId="13" fillId="0" borderId="6" xfId="0" applyNumberFormat="1" applyFont="1" applyFill="1" applyBorder="1" applyAlignment="1" applyProtection="1">
      <alignment horizontal="center" vertical="center" wrapText="1"/>
      <protection locked="0"/>
    </xf>
    <xf numFmtId="1" fontId="13" fillId="0" borderId="6" xfId="0" applyNumberFormat="1" applyFont="1" applyFill="1" applyBorder="1" applyAlignment="1" applyProtection="1">
      <alignment horizontal="center" vertical="center" wrapText="1"/>
      <protection locked="0"/>
    </xf>
    <xf numFmtId="170" fontId="13" fillId="0" borderId="6" xfId="1" applyNumberFormat="1" applyFont="1" applyFill="1" applyBorder="1" applyAlignment="1">
      <alignment horizontal="right" vertical="center" wrapText="1"/>
    </xf>
    <xf numFmtId="170" fontId="13" fillId="0" borderId="6" xfId="1" applyNumberFormat="1" applyFont="1" applyFill="1" applyBorder="1" applyAlignment="1">
      <alignment vertical="center" wrapText="1"/>
    </xf>
    <xf numFmtId="170" fontId="13" fillId="0" borderId="6" xfId="1" applyNumberFormat="1" applyFont="1" applyFill="1" applyBorder="1" applyAlignment="1">
      <alignment horizontal="center" vertical="center" wrapText="1"/>
    </xf>
    <xf numFmtId="0" fontId="13" fillId="0" borderId="6" xfId="0" applyFont="1" applyFill="1" applyBorder="1" applyAlignment="1">
      <alignment horizontal="left" vertical="center" wrapText="1"/>
    </xf>
    <xf numFmtId="169" fontId="14" fillId="0" borderId="6" xfId="0" applyNumberFormat="1" applyFont="1" applyFill="1" applyBorder="1" applyAlignment="1" applyProtection="1">
      <alignment horizontal="center" vertical="center" wrapText="1"/>
      <protection locked="0"/>
    </xf>
    <xf numFmtId="0" fontId="14" fillId="0" borderId="6" xfId="0" applyFont="1" applyFill="1" applyBorder="1" applyAlignment="1">
      <alignment horizontal="center" vertical="center" wrapText="1"/>
    </xf>
    <xf numFmtId="49" fontId="14" fillId="0" borderId="10" xfId="0" applyNumberFormat="1" applyFont="1" applyFill="1" applyBorder="1" applyAlignment="1" applyProtection="1">
      <alignment horizontal="left" vertical="center" wrapText="1"/>
      <protection locked="0"/>
    </xf>
    <xf numFmtId="49" fontId="14" fillId="0" borderId="6" xfId="0" applyNumberFormat="1" applyFont="1" applyFill="1" applyBorder="1" applyAlignment="1" applyProtection="1">
      <alignment horizontal="center" vertical="center" wrapText="1"/>
      <protection locked="0"/>
    </xf>
    <xf numFmtId="9" fontId="14" fillId="0" borderId="6" xfId="0" applyNumberFormat="1" applyFont="1" applyFill="1" applyBorder="1" applyAlignment="1" applyProtection="1">
      <alignment horizontal="center" vertical="center" wrapText="1"/>
      <protection locked="0"/>
    </xf>
    <xf numFmtId="0" fontId="14" fillId="0" borderId="6" xfId="0" applyFont="1" applyFill="1" applyBorder="1" applyAlignment="1" applyProtection="1">
      <alignment horizontal="center" vertical="center" wrapText="1"/>
      <protection locked="0"/>
    </xf>
    <xf numFmtId="15" fontId="14" fillId="0" borderId="6" xfId="0" applyNumberFormat="1" applyFont="1" applyFill="1" applyBorder="1" applyAlignment="1" applyProtection="1">
      <alignment horizontal="center" vertical="center" wrapText="1"/>
      <protection locked="0"/>
    </xf>
    <xf numFmtId="1" fontId="14" fillId="0" borderId="6" xfId="0" applyNumberFormat="1" applyFont="1" applyFill="1" applyBorder="1" applyAlignment="1" applyProtection="1">
      <alignment horizontal="center" vertical="center" wrapText="1"/>
      <protection locked="0"/>
    </xf>
    <xf numFmtId="170" fontId="14" fillId="0" borderId="6" xfId="1" applyNumberFormat="1" applyFont="1" applyFill="1" applyBorder="1" applyAlignment="1">
      <alignment horizontal="right" vertical="center" wrapText="1"/>
    </xf>
    <xf numFmtId="0" fontId="14" fillId="0" borderId="6"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49" fontId="0" fillId="0" borderId="0" xfId="0" applyNumberFormat="1" applyFill="1" applyAlignment="1">
      <alignment vertical="center"/>
    </xf>
    <xf numFmtId="165" fontId="0" fillId="0" borderId="0" xfId="0" applyNumberFormat="1" applyFill="1" applyAlignment="1">
      <alignment vertical="center"/>
    </xf>
    <xf numFmtId="0" fontId="0" fillId="0" borderId="0" xfId="0" applyFill="1" applyAlignment="1">
      <alignment horizontal="center" vertical="center"/>
    </xf>
    <xf numFmtId="0" fontId="3" fillId="0" borderId="6" xfId="0" applyFont="1" applyFill="1" applyBorder="1" applyAlignment="1">
      <alignment horizontal="center" vertical="center"/>
    </xf>
    <xf numFmtId="172" fontId="3" fillId="0" borderId="6" xfId="0" applyNumberFormat="1" applyFont="1" applyFill="1" applyBorder="1" applyAlignment="1">
      <alignment horizontal="center" vertical="center"/>
    </xf>
    <xf numFmtId="0" fontId="3" fillId="0" borderId="6" xfId="0" applyFont="1" applyFill="1" applyBorder="1" applyAlignment="1">
      <alignment vertical="center"/>
    </xf>
    <xf numFmtId="49" fontId="0" fillId="0" borderId="6" xfId="0" applyNumberFormat="1" applyFill="1" applyBorder="1" applyAlignment="1">
      <alignment horizontal="center" vertical="center"/>
    </xf>
    <xf numFmtId="0" fontId="0" fillId="0" borderId="6" xfId="0" applyFill="1" applyBorder="1" applyAlignment="1">
      <alignment horizontal="center" vertical="center"/>
    </xf>
    <xf numFmtId="0" fontId="0" fillId="0" borderId="6" xfId="0" applyFill="1" applyBorder="1" applyAlignment="1">
      <alignment vertical="center"/>
    </xf>
    <xf numFmtId="0" fontId="15" fillId="0" borderId="0" xfId="0" applyFont="1" applyFill="1" applyBorder="1" applyAlignment="1">
      <alignment horizontal="left" vertical="center"/>
    </xf>
    <xf numFmtId="0" fontId="15" fillId="0" borderId="0" xfId="0" applyFont="1" applyFill="1" applyBorder="1" applyAlignment="1">
      <alignment horizontal="center" vertical="center"/>
    </xf>
    <xf numFmtId="0" fontId="16" fillId="0" borderId="0" xfId="0" applyFont="1" applyFill="1" applyBorder="1" applyAlignment="1">
      <alignment horizontal="center" vertical="center" wrapText="1"/>
    </xf>
    <xf numFmtId="49" fontId="3" fillId="2" borderId="6" xfId="0" applyNumberFormat="1" applyFont="1" applyFill="1" applyBorder="1" applyAlignment="1">
      <alignment horizontal="center" wrapText="1"/>
    </xf>
    <xf numFmtId="0" fontId="3" fillId="2" borderId="6" xfId="0" applyFont="1" applyFill="1" applyBorder="1" applyAlignment="1">
      <alignment horizontal="center" wrapText="1"/>
    </xf>
    <xf numFmtId="0" fontId="3" fillId="2" borderId="7" xfId="0" applyFont="1" applyFill="1" applyBorder="1" applyAlignment="1">
      <alignment horizontal="center" wrapText="1"/>
    </xf>
    <xf numFmtId="0" fontId="0" fillId="5" borderId="0" xfId="0" applyFont="1" applyFill="1" applyAlignment="1">
      <alignment vertical="center"/>
    </xf>
    <xf numFmtId="0" fontId="0" fillId="5" borderId="6" xfId="0" applyFont="1" applyFill="1" applyBorder="1" applyAlignment="1">
      <alignment vertical="center" wrapText="1"/>
    </xf>
    <xf numFmtId="49" fontId="0" fillId="5" borderId="6" xfId="0" applyNumberFormat="1" applyFont="1" applyFill="1" applyBorder="1" applyAlignment="1">
      <alignment horizontal="center" wrapText="1"/>
    </xf>
    <xf numFmtId="0" fontId="0" fillId="5" borderId="6" xfId="0" applyFont="1" applyFill="1" applyBorder="1" applyAlignment="1">
      <alignment horizontal="center" wrapText="1"/>
    </xf>
    <xf numFmtId="0" fontId="0" fillId="5" borderId="7" xfId="0" applyFont="1" applyFill="1" applyBorder="1" applyAlignment="1">
      <alignment horizontal="center" wrapText="1"/>
    </xf>
    <xf numFmtId="0" fontId="0" fillId="5" borderId="0" xfId="0" applyFont="1" applyFill="1" applyAlignment="1">
      <alignment horizontal="center" vertical="center"/>
    </xf>
    <xf numFmtId="0" fontId="0" fillId="5" borderId="6" xfId="0" applyFont="1" applyFill="1" applyBorder="1" applyAlignment="1"/>
    <xf numFmtId="49" fontId="0" fillId="5" borderId="6" xfId="0" applyNumberFormat="1" applyFont="1" applyFill="1" applyBorder="1" applyAlignment="1">
      <alignment horizontal="center"/>
    </xf>
    <xf numFmtId="0" fontId="0" fillId="0" borderId="6" xfId="0" applyFont="1" applyBorder="1" applyAlignment="1">
      <alignment horizontal="center" vertical="center" wrapText="1"/>
    </xf>
    <xf numFmtId="0" fontId="0" fillId="0" borderId="6" xfId="0" applyFont="1" applyBorder="1" applyAlignment="1">
      <alignment horizontal="center" vertical="center"/>
    </xf>
    <xf numFmtId="0" fontId="0" fillId="0" borderId="0" xfId="0" applyFont="1" applyAlignment="1">
      <alignment horizontal="center" vertical="center"/>
    </xf>
    <xf numFmtId="0" fontId="0" fillId="0" borderId="0" xfId="0" applyFont="1" applyAlignment="1">
      <alignment vertical="center"/>
    </xf>
    <xf numFmtId="0" fontId="0" fillId="2" borderId="6" xfId="0" applyFill="1" applyBorder="1" applyAlignment="1">
      <alignment horizontal="center" vertical="center" wrapText="1"/>
    </xf>
    <xf numFmtId="0" fontId="0" fillId="0" borderId="6" xfId="0" applyBorder="1" applyAlignment="1">
      <alignment horizontal="center" vertical="center" wrapText="1"/>
    </xf>
    <xf numFmtId="0" fontId="0" fillId="0" borderId="6" xfId="0" applyFill="1" applyBorder="1" applyAlignment="1">
      <alignment horizontal="center" vertical="center" wrapText="1"/>
    </xf>
    <xf numFmtId="0" fontId="0" fillId="5" borderId="9" xfId="0" applyFill="1" applyBorder="1" applyAlignment="1">
      <alignment horizontal="left" vertical="center" wrapText="1"/>
    </xf>
    <xf numFmtId="49" fontId="0" fillId="5" borderId="9" xfId="0" applyNumberFormat="1" applyFill="1" applyBorder="1" applyAlignment="1">
      <alignment horizontal="center" vertical="center" wrapText="1"/>
    </xf>
    <xf numFmtId="0" fontId="0" fillId="5" borderId="9" xfId="0" applyFill="1" applyBorder="1" applyAlignment="1">
      <alignment horizontal="center" vertical="center" wrapText="1"/>
    </xf>
    <xf numFmtId="3" fontId="0" fillId="5" borderId="9" xfId="0" applyNumberFormat="1" applyFill="1" applyBorder="1" applyAlignment="1">
      <alignment horizontal="center" vertical="center" wrapText="1"/>
    </xf>
    <xf numFmtId="14" fontId="0" fillId="5" borderId="9" xfId="0" applyNumberFormat="1" applyFill="1" applyBorder="1" applyAlignment="1">
      <alignment horizontal="center" vertical="center" wrapText="1"/>
    </xf>
    <xf numFmtId="0" fontId="0" fillId="5" borderId="6" xfId="0" applyFill="1" applyBorder="1" applyAlignment="1">
      <alignment horizontal="center" vertical="center" wrapText="1"/>
    </xf>
    <xf numFmtId="0" fontId="0" fillId="5" borderId="0" xfId="0" applyFill="1" applyAlignment="1">
      <alignment vertical="center"/>
    </xf>
    <xf numFmtId="0" fontId="0" fillId="0" borderId="9" xfId="0" applyBorder="1" applyAlignment="1">
      <alignment horizontal="left" vertical="center" wrapText="1"/>
    </xf>
    <xf numFmtId="49" fontId="0" fillId="0" borderId="9" xfId="0" applyNumberFormat="1" applyBorder="1" applyAlignment="1">
      <alignment horizontal="center" vertical="center" wrapText="1"/>
    </xf>
    <xf numFmtId="0" fontId="0" fillId="0" borderId="9" xfId="0" applyBorder="1" applyAlignment="1">
      <alignment horizontal="center" vertical="center" wrapText="1"/>
    </xf>
    <xf numFmtId="3" fontId="0" fillId="0" borderId="9" xfId="0" applyNumberFormat="1" applyBorder="1" applyAlignment="1">
      <alignment horizontal="center" vertical="center" wrapText="1"/>
    </xf>
    <xf numFmtId="0" fontId="0" fillId="0" borderId="9" xfId="0" applyFill="1" applyBorder="1" applyAlignment="1">
      <alignment horizontal="center" vertical="center" wrapText="1"/>
    </xf>
    <xf numFmtId="0" fontId="0" fillId="4" borderId="6" xfId="0" applyFill="1" applyBorder="1" applyAlignment="1">
      <alignment horizontal="center" vertical="center" wrapText="1"/>
    </xf>
    <xf numFmtId="0" fontId="0" fillId="0" borderId="6" xfId="0" applyBorder="1" applyAlignment="1">
      <alignment horizontal="left" vertical="center" wrapText="1"/>
    </xf>
    <xf numFmtId="49" fontId="0" fillId="0" borderId="6" xfId="0" applyNumberFormat="1" applyBorder="1" applyAlignment="1">
      <alignment horizontal="center" vertical="center" wrapText="1"/>
    </xf>
    <xf numFmtId="3" fontId="0" fillId="0" borderId="6" xfId="0" applyNumberFormat="1" applyBorder="1" applyAlignment="1">
      <alignment horizontal="center" vertical="center" wrapText="1"/>
    </xf>
    <xf numFmtId="14" fontId="0" fillId="0" borderId="6" xfId="0" applyNumberFormat="1" applyBorder="1" applyAlignment="1">
      <alignment horizontal="center" vertical="center" wrapText="1"/>
    </xf>
    <xf numFmtId="0" fontId="0" fillId="0" borderId="10" xfId="0" applyBorder="1" applyAlignment="1">
      <alignment horizontal="left" vertical="center" wrapText="1"/>
    </xf>
    <xf numFmtId="49" fontId="0" fillId="0" borderId="10" xfId="0" applyNumberFormat="1" applyBorder="1" applyAlignment="1">
      <alignment horizontal="center" vertical="center" wrapText="1"/>
    </xf>
    <xf numFmtId="0" fontId="0" fillId="0" borderId="10" xfId="0" applyBorder="1" applyAlignment="1">
      <alignment horizontal="center" vertical="center" wrapText="1"/>
    </xf>
    <xf numFmtId="3" fontId="0" fillId="0" borderId="10" xfId="0" applyNumberFormat="1" applyBorder="1" applyAlignment="1">
      <alignment horizontal="center" vertical="center" wrapText="1"/>
    </xf>
    <xf numFmtId="14" fontId="0" fillId="0" borderId="10" xfId="0" applyNumberFormat="1" applyBorder="1" applyAlignment="1">
      <alignment horizontal="center" vertical="center" wrapText="1"/>
    </xf>
    <xf numFmtId="0" fontId="0" fillId="0" borderId="10" xfId="0" applyFill="1" applyBorder="1" applyAlignment="1">
      <alignment horizontal="center" vertical="center" wrapText="1"/>
    </xf>
    <xf numFmtId="0" fontId="0" fillId="0" borderId="6" xfId="0" applyBorder="1" applyAlignment="1">
      <alignment vertical="center" wrapText="1"/>
    </xf>
    <xf numFmtId="0" fontId="0" fillId="0" borderId="6" xfId="0" applyBorder="1" applyAlignment="1">
      <alignment horizontal="center" vertical="center"/>
    </xf>
    <xf numFmtId="0" fontId="3" fillId="2" borderId="17" xfId="0" applyFont="1" applyFill="1" applyBorder="1" applyAlignment="1">
      <alignment horizontal="center" vertical="center" wrapText="1"/>
    </xf>
    <xf numFmtId="49" fontId="3" fillId="2" borderId="17" xfId="0" applyNumberFormat="1" applyFont="1" applyFill="1" applyBorder="1" applyAlignment="1">
      <alignment horizontal="center" vertical="center" wrapText="1"/>
    </xf>
    <xf numFmtId="2" fontId="3" fillId="2" borderId="17" xfId="0" applyNumberFormat="1" applyFont="1" applyFill="1" applyBorder="1" applyAlignment="1">
      <alignment horizontal="center" vertical="center" wrapText="1"/>
    </xf>
    <xf numFmtId="0" fontId="3" fillId="2" borderId="9" xfId="0" applyFont="1" applyFill="1" applyBorder="1" applyAlignment="1">
      <alignment horizontal="center" vertical="center" wrapText="1"/>
    </xf>
    <xf numFmtId="9" fontId="13" fillId="0" borderId="6" xfId="2" applyFont="1" applyFill="1" applyBorder="1" applyAlignment="1" applyProtection="1">
      <alignment horizontal="center" vertical="center" wrapText="1"/>
      <protection locked="0"/>
    </xf>
    <xf numFmtId="2" fontId="13" fillId="0" borderId="6" xfId="0" applyNumberFormat="1" applyFont="1" applyFill="1" applyBorder="1" applyAlignment="1" applyProtection="1">
      <alignment horizontal="center" vertical="center" wrapText="1"/>
      <protection locked="0"/>
    </xf>
    <xf numFmtId="3" fontId="13" fillId="0" borderId="6" xfId="0" applyNumberFormat="1" applyFont="1" applyFill="1" applyBorder="1" applyAlignment="1" applyProtection="1">
      <alignment horizontal="center" vertical="center" wrapText="1"/>
      <protection locked="0"/>
    </xf>
    <xf numFmtId="49" fontId="13" fillId="0" borderId="6" xfId="0" applyNumberFormat="1" applyFont="1" applyFill="1" applyBorder="1" applyAlignment="1" applyProtection="1">
      <alignment horizontal="left" vertical="center" wrapText="1"/>
      <protection locked="0"/>
    </xf>
    <xf numFmtId="9" fontId="20" fillId="0" borderId="6" xfId="0" applyNumberFormat="1" applyFont="1" applyFill="1" applyBorder="1" applyAlignment="1" applyProtection="1">
      <alignment horizontal="center" vertical="center" wrapText="1"/>
      <protection locked="0"/>
    </xf>
    <xf numFmtId="0" fontId="20" fillId="0" borderId="6" xfId="0" applyFont="1" applyFill="1" applyBorder="1" applyAlignment="1" applyProtection="1">
      <alignment horizontal="center" vertical="center" wrapText="1"/>
      <protection locked="0"/>
    </xf>
    <xf numFmtId="171" fontId="20" fillId="0" borderId="6" xfId="0" applyNumberFormat="1" applyFont="1" applyFill="1" applyBorder="1" applyAlignment="1" applyProtection="1">
      <alignment horizontal="center" vertical="center" wrapText="1"/>
      <protection locked="0"/>
    </xf>
    <xf numFmtId="15" fontId="20" fillId="0" borderId="6" xfId="0" applyNumberFormat="1" applyFont="1" applyFill="1" applyBorder="1" applyAlignment="1" applyProtection="1">
      <alignment horizontal="center" vertical="center" wrapText="1"/>
      <protection locked="0"/>
    </xf>
    <xf numFmtId="2" fontId="21" fillId="0" borderId="6" xfId="0" applyNumberFormat="1" applyFont="1" applyFill="1" applyBorder="1" applyAlignment="1" applyProtection="1">
      <alignment horizontal="center" vertical="center" wrapText="1"/>
      <protection locked="0"/>
    </xf>
    <xf numFmtId="49" fontId="21" fillId="0" borderId="6" xfId="0" applyNumberFormat="1" applyFont="1" applyFill="1" applyBorder="1" applyAlignment="1" applyProtection="1">
      <alignment horizontal="center" vertical="center" wrapText="1"/>
      <protection locked="0"/>
    </xf>
    <xf numFmtId="3" fontId="21" fillId="0" borderId="6" xfId="0" applyNumberFormat="1" applyFont="1" applyFill="1" applyBorder="1" applyAlignment="1" applyProtection="1">
      <alignment horizontal="center" vertical="center" wrapText="1"/>
      <protection locked="0"/>
    </xf>
    <xf numFmtId="170" fontId="20" fillId="0" borderId="6" xfId="1" applyNumberFormat="1" applyFont="1" applyFill="1" applyBorder="1" applyAlignment="1">
      <alignment horizontal="right" vertical="center" wrapText="1"/>
    </xf>
    <xf numFmtId="49" fontId="0" fillId="2" borderId="6" xfId="0" applyNumberFormat="1" applyFill="1" applyBorder="1" applyAlignment="1">
      <alignment horizontal="center" vertical="center"/>
    </xf>
    <xf numFmtId="0" fontId="22" fillId="5" borderId="0" xfId="0" applyFont="1" applyFill="1" applyBorder="1" applyAlignment="1">
      <alignment horizontal="center" vertical="center" wrapText="1"/>
    </xf>
    <xf numFmtId="49"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5" borderId="0" xfId="0" applyFill="1" applyAlignment="1">
      <alignment horizontal="center" vertical="center"/>
    </xf>
    <xf numFmtId="0" fontId="0" fillId="2" borderId="6" xfId="0" applyFill="1" applyBorder="1" applyAlignment="1">
      <alignment horizontal="center"/>
    </xf>
    <xf numFmtId="0" fontId="0" fillId="2" borderId="6" xfId="0" applyFill="1" applyBorder="1" applyAlignment="1">
      <alignment horizont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0" fillId="0" borderId="0" xfId="0" applyAlignment="1">
      <alignment vertical="center" wrapText="1"/>
    </xf>
    <xf numFmtId="0" fontId="0" fillId="0" borderId="6" xfId="0" applyBorder="1" applyAlignment="1">
      <alignment wrapText="1"/>
    </xf>
    <xf numFmtId="49" fontId="0" fillId="0" borderId="6" xfId="0" applyNumberFormat="1" applyBorder="1" applyAlignment="1">
      <alignment horizontal="center" wrapText="1"/>
    </xf>
    <xf numFmtId="0" fontId="0" fillId="0" borderId="6" xfId="0" applyBorder="1" applyAlignment="1">
      <alignment horizontal="center" wrapText="1"/>
    </xf>
    <xf numFmtId="3" fontId="0" fillId="0" borderId="6" xfId="0" applyNumberFormat="1" applyBorder="1" applyAlignment="1">
      <alignment horizontal="center"/>
    </xf>
    <xf numFmtId="0" fontId="0" fillId="0" borderId="6" xfId="0" applyBorder="1" applyAlignment="1">
      <alignment horizontal="center" vertical="top" wrapText="1"/>
    </xf>
    <xf numFmtId="3" fontId="0" fillId="0" borderId="6" xfId="0" applyNumberFormat="1" applyBorder="1" applyAlignment="1">
      <alignment horizontal="center" vertical="center"/>
    </xf>
    <xf numFmtId="14" fontId="0" fillId="0" borderId="6" xfId="0" applyNumberFormat="1" applyBorder="1" applyAlignment="1">
      <alignment horizontal="center"/>
    </xf>
    <xf numFmtId="0" fontId="0" fillId="0" borderId="6" xfId="0" applyFill="1" applyBorder="1" applyAlignment="1">
      <alignment horizontal="center"/>
    </xf>
    <xf numFmtId="0" fontId="0" fillId="0" borderId="6" xfId="0" applyFill="1" applyBorder="1" applyAlignment="1">
      <alignment horizontal="center" wrapText="1"/>
    </xf>
    <xf numFmtId="0" fontId="0" fillId="0" borderId="6" xfId="0" applyBorder="1" applyAlignment="1">
      <alignment horizontal="center"/>
    </xf>
    <xf numFmtId="0" fontId="0" fillId="0" borderId="6" xfId="0" applyBorder="1" applyAlignment="1">
      <alignment horizontal="center" vertical="center" wrapText="1"/>
    </xf>
    <xf numFmtId="0" fontId="0" fillId="0" borderId="0" xfId="0" applyBorder="1" applyAlignment="1">
      <alignment wrapText="1"/>
    </xf>
    <xf numFmtId="49" fontId="0" fillId="0" borderId="0" xfId="0" applyNumberFormat="1" applyBorder="1" applyAlignment="1">
      <alignment wrapText="1"/>
    </xf>
    <xf numFmtId="0" fontId="0" fillId="0" borderId="0" xfId="0" applyBorder="1" applyAlignment="1"/>
    <xf numFmtId="0" fontId="0" fillId="0" borderId="0" xfId="0" applyFill="1" applyBorder="1"/>
    <xf numFmtId="0" fontId="0" fillId="0" borderId="0" xfId="0" applyBorder="1"/>
    <xf numFmtId="0" fontId="0" fillId="0" borderId="0" xfId="0" applyFill="1" applyBorder="1" applyAlignment="1">
      <alignment horizontal="center"/>
    </xf>
    <xf numFmtId="0" fontId="0" fillId="0" borderId="0" xfId="0" applyFill="1" applyBorder="1" applyAlignment="1"/>
    <xf numFmtId="0" fontId="3" fillId="2" borderId="18"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23" fillId="0" borderId="6" xfId="0" applyFont="1" applyBorder="1" applyAlignment="1">
      <alignment horizontal="center" wrapText="1"/>
    </xf>
    <xf numFmtId="0" fontId="3" fillId="0" borderId="0" xfId="0" applyFont="1" applyBorder="1" applyAlignment="1">
      <alignment horizontal="center" vertical="center"/>
    </xf>
    <xf numFmtId="0" fontId="22" fillId="0" borderId="0" xfId="0" applyFont="1" applyBorder="1" applyAlignment="1">
      <alignment horizontal="center" vertical="center" wrapText="1"/>
    </xf>
    <xf numFmtId="0" fontId="23" fillId="0" borderId="0" xfId="0" applyFont="1" applyBorder="1" applyAlignment="1">
      <alignment horizontal="center" wrapText="1"/>
    </xf>
    <xf numFmtId="49" fontId="0" fillId="0" borderId="0" xfId="0" applyNumberFormat="1" applyAlignment="1">
      <alignment horizontal="center"/>
    </xf>
    <xf numFmtId="0" fontId="0" fillId="0" borderId="0" xfId="0" applyAlignment="1">
      <alignment horizontal="center"/>
    </xf>
    <xf numFmtId="0" fontId="11" fillId="0" borderId="0" xfId="0" applyFont="1" applyBorder="1" applyAlignment="1">
      <alignment horizontal="justify" vertical="center" wrapText="1"/>
    </xf>
    <xf numFmtId="49" fontId="11" fillId="0" borderId="0" xfId="0" applyNumberFormat="1" applyFont="1" applyBorder="1" applyAlignment="1">
      <alignment horizontal="center" vertical="center" wrapText="1"/>
    </xf>
    <xf numFmtId="0" fontId="0" fillId="5" borderId="6" xfId="0" applyFont="1" applyFill="1" applyBorder="1" applyAlignment="1">
      <alignment horizontal="center"/>
    </xf>
    <xf numFmtId="0" fontId="0" fillId="5" borderId="6" xfId="0" applyFont="1" applyFill="1" applyBorder="1" applyAlignment="1">
      <alignment horizontal="center" vertical="center"/>
    </xf>
    <xf numFmtId="0" fontId="0" fillId="5" borderId="6" xfId="0" applyFont="1" applyFill="1" applyBorder="1" applyAlignment="1">
      <alignment horizontal="center" vertical="center" wrapText="1"/>
    </xf>
    <xf numFmtId="0" fontId="0" fillId="5" borderId="8" xfId="0" applyFont="1" applyFill="1" applyBorder="1" applyAlignment="1">
      <alignment vertical="center" wrapText="1"/>
    </xf>
    <xf numFmtId="0" fontId="0" fillId="5" borderId="8" xfId="0" applyFont="1" applyFill="1" applyBorder="1" applyAlignment="1">
      <alignment horizontal="center" vertical="center" wrapText="1"/>
    </xf>
    <xf numFmtId="0" fontId="0" fillId="0" borderId="6" xfId="0" applyFont="1" applyFill="1" applyBorder="1" applyAlignment="1">
      <alignment horizontal="center" wrapText="1"/>
    </xf>
    <xf numFmtId="0" fontId="0" fillId="0" borderId="6" xfId="0" applyFont="1" applyFill="1" applyBorder="1" applyAlignment="1">
      <alignment horizontal="center"/>
    </xf>
    <xf numFmtId="0" fontId="0" fillId="0" borderId="6" xfId="0" applyBorder="1" applyAlignment="1">
      <alignment horizontal="left" vertical="center" wrapText="1"/>
    </xf>
    <xf numFmtId="14" fontId="0" fillId="0" borderId="6" xfId="0" applyNumberFormat="1" applyFill="1" applyBorder="1" applyAlignment="1">
      <alignment horizontal="center" vertical="center" wrapText="1"/>
    </xf>
    <xf numFmtId="0" fontId="0" fillId="0" borderId="19" xfId="0" applyBorder="1" applyAlignment="1">
      <alignment horizontal="left" vertical="center" wrapText="1"/>
    </xf>
    <xf numFmtId="14" fontId="0" fillId="0" borderId="9" xfId="0" applyNumberFormat="1" applyBorder="1" applyAlignment="1">
      <alignment horizontal="center" vertical="center" wrapText="1"/>
    </xf>
    <xf numFmtId="171" fontId="13" fillId="5" borderId="6" xfId="0" applyNumberFormat="1" applyFont="1" applyFill="1" applyBorder="1" applyAlignment="1" applyProtection="1">
      <alignment horizontal="center" vertical="center" wrapText="1"/>
      <protection locked="0"/>
    </xf>
    <xf numFmtId="4" fontId="13" fillId="0" borderId="6" xfId="0" applyNumberFormat="1" applyFont="1" applyFill="1" applyBorder="1" applyAlignment="1" applyProtection="1">
      <alignment horizontal="center" vertical="center" wrapText="1"/>
      <protection locked="0"/>
    </xf>
    <xf numFmtId="0" fontId="25" fillId="0" borderId="6" xfId="0" applyFont="1" applyFill="1" applyBorder="1" applyAlignment="1">
      <alignment horizontal="center" vertical="center" wrapText="1"/>
    </xf>
    <xf numFmtId="49" fontId="25" fillId="0" borderId="6" xfId="0" applyNumberFormat="1" applyFont="1" applyFill="1" applyBorder="1" applyAlignment="1" applyProtection="1">
      <alignment horizontal="left" vertical="center" wrapText="1"/>
      <protection locked="0"/>
    </xf>
    <xf numFmtId="49" fontId="25" fillId="0" borderId="6" xfId="0" applyNumberFormat="1" applyFont="1" applyFill="1" applyBorder="1" applyAlignment="1" applyProtection="1">
      <alignment horizontal="center" vertical="center" wrapText="1"/>
      <protection locked="0"/>
    </xf>
    <xf numFmtId="9" fontId="25" fillId="0" borderId="6" xfId="0" applyNumberFormat="1" applyFont="1" applyFill="1" applyBorder="1" applyAlignment="1" applyProtection="1">
      <alignment horizontal="center" vertical="center" wrapText="1"/>
      <protection locked="0"/>
    </xf>
    <xf numFmtId="0" fontId="25" fillId="0" borderId="6" xfId="0" applyFont="1" applyFill="1" applyBorder="1" applyAlignment="1" applyProtection="1">
      <alignment horizontal="center" vertical="center" wrapText="1"/>
      <protection locked="0"/>
    </xf>
    <xf numFmtId="171" fontId="25" fillId="0" borderId="6" xfId="0" applyNumberFormat="1" applyFont="1" applyFill="1" applyBorder="1" applyAlignment="1" applyProtection="1">
      <alignment horizontal="center" vertical="center" wrapText="1"/>
      <protection locked="0"/>
    </xf>
    <xf numFmtId="15" fontId="25" fillId="0" borderId="6" xfId="0" applyNumberFormat="1" applyFont="1" applyFill="1" applyBorder="1" applyAlignment="1" applyProtection="1">
      <alignment horizontal="center" vertical="center" wrapText="1"/>
      <protection locked="0"/>
    </xf>
    <xf numFmtId="2" fontId="26" fillId="0" borderId="6" xfId="0" applyNumberFormat="1" applyFont="1" applyFill="1" applyBorder="1" applyAlignment="1" applyProtection="1">
      <alignment horizontal="center" vertical="center" wrapText="1"/>
      <protection locked="0"/>
    </xf>
    <xf numFmtId="4" fontId="26" fillId="0" borderId="6" xfId="0" applyNumberFormat="1" applyFont="1" applyFill="1" applyBorder="1" applyAlignment="1" applyProtection="1">
      <alignment horizontal="center" vertical="center" wrapText="1"/>
      <protection locked="0"/>
    </xf>
    <xf numFmtId="3" fontId="26" fillId="0" borderId="6" xfId="0" applyNumberFormat="1" applyFont="1" applyFill="1" applyBorder="1" applyAlignment="1" applyProtection="1">
      <alignment horizontal="center" vertical="center" wrapText="1"/>
      <protection locked="0"/>
    </xf>
    <xf numFmtId="49" fontId="26" fillId="0" borderId="6" xfId="0" applyNumberFormat="1" applyFont="1" applyFill="1" applyBorder="1" applyAlignment="1" applyProtection="1">
      <alignment horizontal="center" vertical="center" wrapText="1"/>
      <protection locked="0"/>
    </xf>
    <xf numFmtId="170" fontId="25" fillId="0" borderId="6" xfId="1" applyNumberFormat="1" applyFont="1" applyFill="1" applyBorder="1" applyAlignment="1">
      <alignment horizontal="right" vertical="center" wrapText="1"/>
    </xf>
    <xf numFmtId="0" fontId="25" fillId="0" borderId="6" xfId="0" applyFont="1" applyFill="1" applyBorder="1" applyAlignment="1">
      <alignment horizontal="left" vertical="center" wrapText="1"/>
    </xf>
    <xf numFmtId="0" fontId="25" fillId="0" borderId="0" xfId="0" applyFont="1" applyFill="1" applyAlignment="1">
      <alignment horizontal="left" vertical="center" wrapText="1"/>
    </xf>
    <xf numFmtId="0" fontId="3" fillId="2" borderId="18" xfId="0" applyFont="1" applyFill="1" applyBorder="1" applyAlignment="1">
      <alignment horizontal="center" vertical="center"/>
    </xf>
    <xf numFmtId="49" fontId="3" fillId="2" borderId="18" xfId="0" applyNumberFormat="1" applyFont="1" applyFill="1" applyBorder="1" applyAlignment="1">
      <alignment horizontal="center" vertical="center" wrapText="1"/>
    </xf>
    <xf numFmtId="0" fontId="22" fillId="2" borderId="6" xfId="0" applyFont="1" applyFill="1" applyBorder="1" applyAlignment="1">
      <alignment horizontal="center" vertical="center" wrapText="1"/>
    </xf>
    <xf numFmtId="49" fontId="0" fillId="0" borderId="22" xfId="0" applyNumberFormat="1" applyBorder="1" applyAlignment="1">
      <alignment horizontal="center" vertical="center"/>
    </xf>
    <xf numFmtId="0" fontId="0" fillId="0" borderId="22" xfId="0" applyBorder="1" applyAlignment="1">
      <alignment horizontal="center" vertical="center"/>
    </xf>
    <xf numFmtId="49" fontId="0" fillId="0" borderId="23" xfId="0" applyNumberFormat="1" applyBorder="1" applyAlignment="1">
      <alignment horizontal="center" vertical="center"/>
    </xf>
    <xf numFmtId="0" fontId="0" fillId="0" borderId="23" xfId="0" applyBorder="1" applyAlignment="1">
      <alignment horizontal="center" vertical="center"/>
    </xf>
    <xf numFmtId="0" fontId="27" fillId="5" borderId="0" xfId="0" applyFont="1" applyFill="1" applyBorder="1" applyAlignment="1">
      <alignment horizontal="left" vertical="center" wrapText="1"/>
    </xf>
    <xf numFmtId="0" fontId="0" fillId="0" borderId="10" xfId="0" applyBorder="1" applyAlignment="1">
      <alignment horizontal="center" vertical="center"/>
    </xf>
    <xf numFmtId="14" fontId="0" fillId="0" borderId="6" xfId="0" applyNumberFormat="1" applyFill="1" applyBorder="1" applyAlignment="1">
      <alignment horizontal="center" wrapText="1"/>
    </xf>
    <xf numFmtId="0" fontId="27" fillId="0" borderId="0" xfId="0" applyFont="1" applyBorder="1" applyAlignment="1">
      <alignment horizontal="left" vertical="center" wrapText="1"/>
    </xf>
    <xf numFmtId="15" fontId="0" fillId="0" borderId="5" xfId="0" applyNumberForma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164" fontId="0" fillId="3" borderId="6" xfId="0" applyNumberFormat="1" applyFill="1" applyBorder="1" applyAlignment="1">
      <alignment horizontal="right" vertical="center"/>
    </xf>
    <xf numFmtId="1" fontId="0" fillId="3" borderId="6" xfId="0" applyNumberFormat="1" applyFill="1" applyBorder="1" applyAlignment="1">
      <alignment horizontal="right" vertical="center"/>
    </xf>
    <xf numFmtId="0" fontId="0" fillId="0" borderId="0" xfId="0" applyFill="1" applyBorder="1" applyAlignment="1">
      <alignment horizontal="center" vertical="center"/>
    </xf>
    <xf numFmtId="3" fontId="9" fillId="4" borderId="6" xfId="0" applyNumberFormat="1" applyFont="1" applyFill="1" applyBorder="1" applyAlignment="1">
      <alignment horizontal="right" vertical="center" wrapText="1"/>
    </xf>
    <xf numFmtId="1" fontId="0" fillId="4" borderId="6" xfId="0" applyNumberFormat="1" applyFill="1" applyBorder="1" applyAlignment="1" applyProtection="1">
      <alignment vertical="center"/>
      <protection locked="0"/>
    </xf>
    <xf numFmtId="3" fontId="9" fillId="0" borderId="0" xfId="0" applyNumberFormat="1" applyFont="1" applyFill="1" applyBorder="1" applyAlignment="1">
      <alignment horizontal="right" vertical="center" wrapText="1"/>
    </xf>
    <xf numFmtId="0" fontId="0" fillId="0" borderId="0" xfId="0" applyFill="1"/>
    <xf numFmtId="0" fontId="11" fillId="0" borderId="6" xfId="0" applyFont="1" applyBorder="1" applyAlignment="1">
      <alignment horizontal="center" vertical="center" wrapText="1"/>
    </xf>
    <xf numFmtId="0" fontId="11" fillId="0" borderId="0" xfId="0" applyFont="1" applyBorder="1" applyAlignment="1">
      <alignment horizontal="center" vertical="center" wrapText="1"/>
    </xf>
    <xf numFmtId="0" fontId="22" fillId="0" borderId="6" xfId="0" applyFont="1" applyFill="1" applyBorder="1" applyAlignment="1">
      <alignment horizontal="center" vertical="center" wrapText="1"/>
    </xf>
    <xf numFmtId="49" fontId="22" fillId="0" borderId="6" xfId="0" applyNumberFormat="1" applyFont="1" applyFill="1" applyBorder="1" applyAlignment="1" applyProtection="1">
      <alignment horizontal="left" vertical="center" wrapText="1"/>
      <protection locked="0"/>
    </xf>
    <xf numFmtId="0" fontId="22" fillId="0" borderId="6" xfId="0" applyFont="1" applyFill="1" applyBorder="1" applyAlignment="1">
      <alignment horizontal="left" vertical="center" wrapText="1"/>
    </xf>
    <xf numFmtId="0" fontId="22" fillId="0" borderId="6" xfId="0" applyFont="1" applyFill="1" applyBorder="1" applyAlignment="1" applyProtection="1">
      <alignment horizontal="center" vertical="center" wrapText="1"/>
      <protection locked="0"/>
    </xf>
    <xf numFmtId="1" fontId="22" fillId="0" borderId="6" xfId="0" applyNumberFormat="1" applyFont="1" applyFill="1" applyBorder="1" applyAlignment="1" applyProtection="1">
      <alignment horizontal="center" vertical="center" wrapText="1"/>
      <protection locked="0"/>
    </xf>
    <xf numFmtId="9" fontId="22" fillId="0" borderId="6" xfId="2" applyFont="1" applyFill="1" applyBorder="1" applyAlignment="1" applyProtection="1">
      <alignment horizontal="center" vertical="center" wrapText="1"/>
      <protection locked="0"/>
    </xf>
    <xf numFmtId="14" fontId="22" fillId="0" borderId="6" xfId="0" applyNumberFormat="1" applyFont="1" applyFill="1" applyBorder="1" applyAlignment="1" applyProtection="1">
      <alignment horizontal="center" vertical="center" wrapText="1"/>
      <protection locked="0"/>
    </xf>
    <xf numFmtId="15" fontId="22" fillId="0" borderId="6" xfId="0" applyNumberFormat="1" applyFont="1" applyFill="1" applyBorder="1" applyAlignment="1" applyProtection="1">
      <alignment horizontal="center" vertical="center" wrapText="1"/>
      <protection locked="0"/>
    </xf>
    <xf numFmtId="170" fontId="22" fillId="0" borderId="6" xfId="1" applyNumberFormat="1" applyFont="1" applyFill="1" applyBorder="1" applyAlignment="1">
      <alignment horizontal="right" vertical="center" wrapText="1"/>
    </xf>
    <xf numFmtId="0" fontId="22" fillId="0" borderId="0" xfId="0" applyFont="1" applyFill="1" applyBorder="1" applyAlignment="1">
      <alignment horizontal="left" vertical="center" wrapText="1"/>
    </xf>
    <xf numFmtId="0" fontId="22" fillId="0" borderId="0" xfId="0" applyFont="1" applyFill="1" applyAlignment="1">
      <alignment horizontal="left" vertical="center" wrapText="1"/>
    </xf>
    <xf numFmtId="49" fontId="22" fillId="0" borderId="6" xfId="0" applyNumberFormat="1" applyFont="1" applyFill="1" applyBorder="1" applyAlignment="1" applyProtection="1">
      <alignment horizontal="center" vertical="center" wrapText="1"/>
      <protection locked="0"/>
    </xf>
    <xf numFmtId="9" fontId="22" fillId="0" borderId="6" xfId="0" applyNumberFormat="1" applyFont="1" applyFill="1" applyBorder="1" applyAlignment="1" applyProtection="1">
      <alignment horizontal="center" vertical="center" wrapText="1"/>
      <protection locked="0"/>
    </xf>
    <xf numFmtId="0" fontId="13" fillId="0" borderId="0" xfId="0" applyFont="1" applyFill="1" applyAlignment="1">
      <alignment horizontal="center" vertical="center" wrapText="1"/>
    </xf>
    <xf numFmtId="2" fontId="22" fillId="0" borderId="6" xfId="0" applyNumberFormat="1" applyFont="1" applyFill="1" applyBorder="1" applyAlignment="1" applyProtection="1">
      <alignment horizontal="center" vertical="center" wrapText="1"/>
      <protection locked="0"/>
    </xf>
    <xf numFmtId="14" fontId="25" fillId="0" borderId="6" xfId="0" applyNumberFormat="1" applyFont="1" applyFill="1" applyBorder="1" applyAlignment="1" applyProtection="1">
      <alignment horizontal="center" vertical="center" wrapText="1"/>
      <protection locked="0"/>
    </xf>
    <xf numFmtId="1" fontId="25" fillId="0" borderId="6" xfId="0" applyNumberFormat="1" applyFont="1" applyFill="1" applyBorder="1" applyAlignment="1" applyProtection="1">
      <alignment horizontal="center" vertical="center" wrapText="1"/>
      <protection locked="0"/>
    </xf>
    <xf numFmtId="170" fontId="22" fillId="0" borderId="6" xfId="1" applyNumberFormat="1" applyFont="1" applyFill="1" applyBorder="1" applyAlignment="1">
      <alignment horizontal="left" vertical="center" wrapText="1"/>
    </xf>
    <xf numFmtId="170" fontId="22" fillId="0" borderId="6" xfId="1" applyNumberFormat="1" applyFont="1" applyFill="1" applyBorder="1" applyAlignment="1">
      <alignment horizontal="center" vertical="center" wrapText="1"/>
    </xf>
    <xf numFmtId="2" fontId="25" fillId="0" borderId="6" xfId="0" applyNumberFormat="1" applyFont="1" applyFill="1" applyBorder="1" applyAlignment="1" applyProtection="1">
      <alignment horizontal="center" vertical="center" wrapText="1"/>
      <protection locked="0"/>
    </xf>
    <xf numFmtId="1" fontId="26" fillId="0" borderId="6" xfId="0" applyNumberFormat="1" applyFont="1" applyFill="1" applyBorder="1" applyAlignment="1" applyProtection="1">
      <alignment horizontal="center" vertical="center" wrapText="1"/>
      <protection locked="0"/>
    </xf>
    <xf numFmtId="0" fontId="11" fillId="0" borderId="6" xfId="0" applyFont="1" applyBorder="1" applyAlignment="1"/>
    <xf numFmtId="0" fontId="0" fillId="0" borderId="6" xfId="0" applyBorder="1" applyAlignment="1"/>
    <xf numFmtId="0" fontId="0" fillId="0" borderId="6" xfId="0" applyFill="1" applyBorder="1"/>
    <xf numFmtId="0" fontId="0" fillId="0" borderId="6" xfId="0" applyFill="1" applyBorder="1" applyAlignment="1"/>
    <xf numFmtId="0" fontId="0" fillId="0" borderId="6" xfId="0" applyFill="1" applyBorder="1" applyAlignment="1">
      <alignment wrapText="1"/>
    </xf>
    <xf numFmtId="0" fontId="0" fillId="0" borderId="7" xfId="0" applyBorder="1" applyAlignment="1">
      <alignment horizontal="center" vertical="center"/>
    </xf>
    <xf numFmtId="0" fontId="0" fillId="0" borderId="8" xfId="0" applyBorder="1" applyAlignment="1">
      <alignment horizontal="center" vertical="center"/>
    </xf>
    <xf numFmtId="0" fontId="3" fillId="2" borderId="6" xfId="0" applyFont="1" applyFill="1" applyBorder="1" applyAlignment="1">
      <alignment horizontal="center" vertical="center" wrapText="1"/>
    </xf>
    <xf numFmtId="0" fontId="3" fillId="0" borderId="10" xfId="0" applyFont="1" applyFill="1" applyBorder="1" applyAlignment="1">
      <alignment horizontal="center" vertical="center" wrapText="1"/>
    </xf>
    <xf numFmtId="14" fontId="3" fillId="0" borderId="10" xfId="0" applyNumberFormat="1" applyFont="1" applyFill="1" applyBorder="1" applyAlignment="1">
      <alignment horizontal="center" vertical="center" wrapText="1"/>
    </xf>
    <xf numFmtId="0" fontId="3" fillId="0" borderId="6" xfId="0" applyFont="1" applyFill="1" applyBorder="1" applyAlignment="1">
      <alignment horizontal="left" vertical="center" wrapText="1"/>
    </xf>
    <xf numFmtId="14" fontId="3" fillId="0" borderId="6"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6" xfId="0" applyFont="1" applyFill="1" applyBorder="1" applyAlignment="1">
      <alignment horizontal="left" vertical="top" wrapText="1"/>
    </xf>
    <xf numFmtId="0" fontId="3" fillId="0" borderId="6" xfId="0" applyFont="1" applyFill="1" applyBorder="1" applyAlignment="1">
      <alignment horizontal="center" vertical="top" wrapText="1"/>
    </xf>
    <xf numFmtId="14" fontId="3" fillId="0" borderId="6" xfId="0" applyNumberFormat="1" applyFont="1" applyFill="1" applyBorder="1" applyAlignment="1">
      <alignment horizontal="center" vertical="top" wrapText="1"/>
    </xf>
    <xf numFmtId="14" fontId="0" fillId="0" borderId="6" xfId="0" applyNumberFormat="1" applyFill="1" applyBorder="1" applyAlignment="1">
      <alignment horizontal="center" vertical="center"/>
    </xf>
    <xf numFmtId="0" fontId="0" fillId="0" borderId="6" xfId="0" applyFill="1" applyBorder="1" applyAlignment="1">
      <alignment horizontal="left" vertical="top" wrapText="1"/>
    </xf>
    <xf numFmtId="0" fontId="0" fillId="0" borderId="6" xfId="0" applyFill="1" applyBorder="1" applyAlignment="1">
      <alignment horizontal="center" vertical="top" wrapText="1"/>
    </xf>
    <xf numFmtId="0" fontId="0" fillId="0" borderId="6" xfId="0" applyFill="1" applyBorder="1" applyAlignment="1">
      <alignment horizontal="center" vertical="center"/>
    </xf>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0" fontId="3" fillId="0" borderId="6" xfId="0" applyFont="1" applyBorder="1" applyAlignment="1">
      <alignment horizontal="center" wrapText="1"/>
    </xf>
    <xf numFmtId="0" fontId="0" fillId="0" borderId="6" xfId="0" applyBorder="1" applyAlignment="1">
      <alignment horizontal="left" vertical="top" wrapText="1"/>
    </xf>
    <xf numFmtId="0" fontId="3" fillId="0" borderId="6" xfId="0" applyFont="1" applyBorder="1" applyAlignment="1">
      <alignment wrapText="1"/>
    </xf>
    <xf numFmtId="0" fontId="3" fillId="0" borderId="6" xfId="0" applyFont="1" applyBorder="1" applyAlignment="1">
      <alignment vertical="center"/>
    </xf>
    <xf numFmtId="0" fontId="3" fillId="0" borderId="6" xfId="0" applyFont="1" applyBorder="1" applyAlignment="1">
      <alignment vertical="center" wrapText="1"/>
    </xf>
    <xf numFmtId="14" fontId="0" fillId="0" borderId="6" xfId="0" applyNumberFormat="1" applyBorder="1" applyAlignment="1">
      <alignment horizontal="center" vertical="center"/>
    </xf>
    <xf numFmtId="0" fontId="0" fillId="0" borderId="6" xfId="0" applyBorder="1" applyAlignment="1">
      <alignment vertical="top" wrapText="1"/>
    </xf>
    <xf numFmtId="14" fontId="0" fillId="0" borderId="6" xfId="0" applyNumberFormat="1" applyBorder="1" applyAlignment="1">
      <alignment vertical="center"/>
    </xf>
    <xf numFmtId="1" fontId="20" fillId="0" borderId="6" xfId="0" applyNumberFormat="1" applyFont="1" applyFill="1" applyBorder="1" applyAlignment="1" applyProtection="1">
      <alignment horizontal="center" vertical="center" wrapText="1"/>
      <protection locked="0"/>
    </xf>
    <xf numFmtId="9" fontId="20" fillId="0" borderId="6" xfId="2" applyFont="1" applyFill="1" applyBorder="1" applyAlignment="1" applyProtection="1">
      <alignment horizontal="center" vertical="center" wrapText="1"/>
      <protection locked="0"/>
    </xf>
    <xf numFmtId="14" fontId="20" fillId="0" borderId="6" xfId="0" applyNumberFormat="1" applyFont="1" applyFill="1" applyBorder="1" applyAlignment="1" applyProtection="1">
      <alignment horizontal="center" vertical="center" wrapText="1"/>
      <protection locked="0"/>
    </xf>
    <xf numFmtId="2" fontId="20" fillId="0" borderId="6" xfId="0" applyNumberFormat="1" applyFont="1" applyFill="1" applyBorder="1" applyAlignment="1" applyProtection="1">
      <alignment horizontal="center" vertical="center" wrapText="1"/>
      <protection locked="0"/>
    </xf>
    <xf numFmtId="0" fontId="3" fillId="2" borderId="6" xfId="0" applyFont="1" applyFill="1" applyBorder="1" applyAlignment="1">
      <alignment vertical="center" wrapText="1"/>
    </xf>
    <xf numFmtId="14" fontId="0" fillId="0" borderId="6" xfId="0" applyNumberFormat="1" applyBorder="1" applyAlignment="1"/>
    <xf numFmtId="0" fontId="0" fillId="0" borderId="6" xfId="0" applyFill="1" applyBorder="1" applyAlignment="1">
      <alignment vertical="top"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14" fontId="0" fillId="0" borderId="6" xfId="0" applyNumberFormat="1" applyFill="1" applyBorder="1" applyAlignment="1">
      <alignment vertical="top" wrapText="1"/>
    </xf>
    <xf numFmtId="3" fontId="0" fillId="0" borderId="6" xfId="0" applyNumberFormat="1" applyBorder="1" applyAlignment="1"/>
    <xf numFmtId="0" fontId="0" fillId="0" borderId="6" xfId="0" applyBorder="1" applyAlignment="1">
      <alignment vertical="top"/>
    </xf>
    <xf numFmtId="14" fontId="0" fillId="0" borderId="6" xfId="0" applyNumberFormat="1" applyFill="1" applyBorder="1" applyAlignment="1"/>
    <xf numFmtId="0" fontId="2" fillId="0" borderId="0" xfId="0" applyFont="1" applyAlignment="1">
      <alignment vertical="center"/>
    </xf>
    <xf numFmtId="15" fontId="0" fillId="0" borderId="5" xfId="0" applyNumberFormat="1" applyFont="1" applyFill="1" applyBorder="1" applyAlignment="1" applyProtection="1">
      <alignment horizontal="left" vertical="center"/>
      <protection locked="0"/>
    </xf>
    <xf numFmtId="3" fontId="0" fillId="3" borderId="6" xfId="0" applyNumberFormat="1" applyFill="1" applyBorder="1" applyAlignment="1">
      <alignment horizontal="right" vertical="center"/>
    </xf>
    <xf numFmtId="164" fontId="0" fillId="4" borderId="6" xfId="0" applyNumberFormat="1" applyFill="1" applyBorder="1" applyAlignment="1" applyProtection="1">
      <alignment vertical="center"/>
      <protection locked="0"/>
    </xf>
    <xf numFmtId="0" fontId="10" fillId="2" borderId="21" xfId="0" applyFont="1" applyFill="1" applyBorder="1" applyAlignment="1">
      <alignment horizontal="center" vertical="center" wrapText="1"/>
    </xf>
    <xf numFmtId="0" fontId="3" fillId="0" borderId="0" xfId="0" quotePrefix="1" applyFont="1" applyFill="1" applyBorder="1" applyAlignment="1">
      <alignment vertical="center" wrapText="1"/>
    </xf>
    <xf numFmtId="169" fontId="20" fillId="0" borderId="6" xfId="0" applyNumberFormat="1" applyFont="1" applyFill="1" applyBorder="1" applyAlignment="1" applyProtection="1">
      <alignment horizontal="center" vertical="center" wrapText="1"/>
      <protection locked="0"/>
    </xf>
    <xf numFmtId="0" fontId="20" fillId="0" borderId="6" xfId="0" applyNumberFormat="1" applyFont="1" applyFill="1" applyBorder="1" applyAlignment="1" applyProtection="1">
      <alignment horizontal="center" vertical="center" wrapText="1"/>
      <protection locked="0"/>
    </xf>
    <xf numFmtId="173" fontId="20" fillId="0" borderId="6" xfId="0" applyNumberFormat="1" applyFont="1" applyFill="1" applyBorder="1" applyAlignment="1" applyProtection="1">
      <alignment horizontal="center" vertical="center" wrapText="1"/>
      <protection locked="0"/>
    </xf>
    <xf numFmtId="0" fontId="0" fillId="0" borderId="6" xfId="0" applyBorder="1"/>
    <xf numFmtId="0" fontId="28" fillId="0" borderId="6" xfId="0" applyFont="1" applyFill="1" applyBorder="1" applyAlignment="1">
      <alignment wrapText="1"/>
    </xf>
    <xf numFmtId="0" fontId="28" fillId="0" borderId="6" xfId="0" applyFont="1" applyBorder="1" applyAlignment="1">
      <alignment wrapText="1"/>
    </xf>
    <xf numFmtId="14" fontId="28" fillId="0" borderId="6" xfId="0" applyNumberFormat="1" applyFont="1" applyFill="1" applyBorder="1" applyAlignment="1">
      <alignment wrapText="1"/>
    </xf>
    <xf numFmtId="0" fontId="29" fillId="0" borderId="6" xfId="0" applyFont="1" applyBorder="1" applyAlignment="1">
      <alignment wrapText="1"/>
    </xf>
    <xf numFmtId="14" fontId="29" fillId="0" borderId="6" xfId="0" applyNumberFormat="1" applyFont="1" applyFill="1" applyBorder="1" applyAlignment="1">
      <alignment wrapText="1"/>
    </xf>
    <xf numFmtId="0" fontId="29" fillId="0" borderId="6" xfId="0" applyFont="1" applyBorder="1" applyAlignment="1">
      <alignment vertical="center" wrapText="1"/>
    </xf>
    <xf numFmtId="0" fontId="29" fillId="0" borderId="9" xfId="0" applyFont="1" applyBorder="1" applyAlignment="1">
      <alignment wrapText="1"/>
    </xf>
    <xf numFmtId="14" fontId="29" fillId="0" borderId="9" xfId="0" applyNumberFormat="1" applyFont="1" applyFill="1" applyBorder="1" applyAlignment="1">
      <alignment wrapText="1"/>
    </xf>
    <xf numFmtId="14" fontId="29" fillId="0" borderId="9" xfId="0" applyNumberFormat="1" applyFont="1" applyFill="1" applyBorder="1" applyAlignment="1">
      <alignment vertical="center" wrapText="1"/>
    </xf>
    <xf numFmtId="14" fontId="29" fillId="0" borderId="6" xfId="0" applyNumberFormat="1" applyFont="1" applyFill="1" applyBorder="1" applyAlignment="1">
      <alignment vertical="center" wrapText="1"/>
    </xf>
    <xf numFmtId="0" fontId="29" fillId="0" borderId="6" xfId="0" applyFont="1" applyFill="1" applyBorder="1" applyAlignment="1"/>
    <xf numFmtId="0" fontId="29" fillId="0" borderId="6" xfId="0" applyFont="1" applyBorder="1" applyAlignment="1">
      <alignment vertical="center"/>
    </xf>
    <xf numFmtId="0" fontId="29" fillId="0" borderId="6" xfId="0" applyFont="1" applyFill="1" applyBorder="1" applyAlignment="1">
      <alignment wrapText="1"/>
    </xf>
    <xf numFmtId="0" fontId="29" fillId="0" borderId="6" xfId="0" applyFont="1" applyFill="1" applyBorder="1" applyAlignment="1">
      <alignment vertical="center" wrapText="1"/>
    </xf>
    <xf numFmtId="0" fontId="28" fillId="0" borderId="6" xfId="0" applyFont="1" applyBorder="1" applyAlignment="1">
      <alignment vertical="center" wrapText="1"/>
    </xf>
    <xf numFmtId="0" fontId="29" fillId="0" borderId="6" xfId="0" applyFont="1" applyBorder="1" applyAlignment="1"/>
    <xf numFmtId="14" fontId="28" fillId="0" borderId="6" xfId="0" applyNumberFormat="1" applyFont="1" applyBorder="1" applyAlignment="1"/>
    <xf numFmtId="0" fontId="29" fillId="0" borderId="6" xfId="0" applyFont="1" applyFill="1" applyBorder="1"/>
    <xf numFmtId="174" fontId="20" fillId="0" borderId="6" xfId="1" applyNumberFormat="1" applyFont="1" applyFill="1" applyBorder="1" applyAlignment="1">
      <alignment horizontal="right" vertical="center" wrapText="1"/>
    </xf>
    <xf numFmtId="0" fontId="0" fillId="4" borderId="0" xfId="0" applyFill="1" applyAlignment="1">
      <alignment vertical="center"/>
    </xf>
    <xf numFmtId="0" fontId="0" fillId="0" borderId="6" xfId="0" applyBorder="1" applyAlignment="1">
      <alignment horizontal="left" wrapText="1"/>
    </xf>
    <xf numFmtId="0" fontId="0" fillId="0" borderId="6" xfId="0" applyBorder="1" applyAlignment="1">
      <alignment horizontal="left" vertical="center"/>
    </xf>
    <xf numFmtId="0" fontId="22" fillId="0" borderId="6" xfId="0" applyFont="1" applyFill="1" applyBorder="1" applyAlignment="1" applyProtection="1">
      <alignment horizontal="left" vertical="center" wrapText="1"/>
      <protection locked="0"/>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42" fontId="0" fillId="3" borderId="6" xfId="0" applyNumberFormat="1" applyFill="1" applyBorder="1" applyAlignment="1">
      <alignment horizontal="right" vertical="center"/>
    </xf>
    <xf numFmtId="42" fontId="0" fillId="3" borderId="6" xfId="0" applyNumberFormat="1" applyFill="1" applyBorder="1" applyAlignment="1">
      <alignment vertical="center"/>
    </xf>
    <xf numFmtId="42" fontId="0" fillId="3" borderId="6" xfId="0" applyNumberFormat="1" applyFill="1" applyBorder="1" applyAlignment="1">
      <alignment horizontal="center" vertical="center"/>
    </xf>
    <xf numFmtId="0" fontId="3" fillId="0" borderId="0" xfId="0" applyFont="1"/>
    <xf numFmtId="0" fontId="9" fillId="5" borderId="6" xfId="0" applyFont="1" applyFill="1" applyBorder="1" applyAlignment="1" applyProtection="1">
      <alignment vertical="center"/>
      <protection locked="0"/>
    </xf>
    <xf numFmtId="0" fontId="9" fillId="5" borderId="6" xfId="0" applyFont="1" applyFill="1" applyBorder="1" applyAlignment="1" applyProtection="1">
      <alignment vertical="center" wrapText="1"/>
      <protection locked="0"/>
    </xf>
    <xf numFmtId="0" fontId="9" fillId="5" borderId="6" xfId="0" applyFont="1" applyFill="1" applyBorder="1" applyAlignment="1" applyProtection="1">
      <alignment horizontal="center" vertical="center"/>
      <protection locked="0"/>
    </xf>
    <xf numFmtId="9" fontId="9" fillId="5" borderId="6" xfId="0" applyNumberFormat="1" applyFont="1" applyFill="1" applyBorder="1" applyAlignment="1" applyProtection="1">
      <alignment horizontal="center" vertical="center"/>
      <protection locked="0"/>
    </xf>
    <xf numFmtId="171" fontId="9" fillId="5" borderId="6" xfId="0" applyNumberFormat="1" applyFont="1" applyFill="1" applyBorder="1" applyAlignment="1" applyProtection="1">
      <alignment horizontal="center" vertical="center"/>
      <protection locked="0"/>
    </xf>
    <xf numFmtId="4" fontId="9" fillId="5" borderId="6" xfId="0" applyNumberFormat="1" applyFont="1" applyFill="1" applyBorder="1" applyAlignment="1" applyProtection="1">
      <alignment horizontal="center" vertical="center"/>
      <protection locked="0"/>
    </xf>
    <xf numFmtId="1" fontId="9" fillId="5" borderId="6" xfId="0" applyNumberFormat="1" applyFont="1" applyFill="1" applyBorder="1" applyAlignment="1" applyProtection="1">
      <alignment horizontal="center" vertical="center"/>
      <protection locked="0"/>
    </xf>
    <xf numFmtId="170" fontId="2" fillId="0" borderId="6" xfId="1" applyNumberFormat="1" applyFont="1" applyFill="1" applyBorder="1" applyAlignment="1">
      <alignment horizontal="center" vertical="center" wrapText="1"/>
    </xf>
    <xf numFmtId="0" fontId="9" fillId="0" borderId="6" xfId="0" applyFont="1" applyFill="1" applyBorder="1" applyAlignment="1">
      <alignment horizontal="center" vertical="center" wrapText="1"/>
    </xf>
    <xf numFmtId="171" fontId="13" fillId="0" borderId="10" xfId="0" applyNumberFormat="1" applyFont="1" applyFill="1" applyBorder="1" applyAlignment="1" applyProtection="1">
      <alignment horizontal="center" vertical="center" wrapText="1"/>
      <protection locked="0"/>
    </xf>
    <xf numFmtId="4" fontId="13" fillId="0" borderId="10" xfId="0" applyNumberFormat="1" applyFont="1" applyFill="1" applyBorder="1" applyAlignment="1" applyProtection="1">
      <alignment horizontal="center" vertical="center" wrapText="1"/>
      <protection locked="0"/>
    </xf>
    <xf numFmtId="2" fontId="14" fillId="0" borderId="6" xfId="0" applyNumberFormat="1" applyFont="1" applyFill="1" applyBorder="1" applyAlignment="1" applyProtection="1">
      <alignment horizontal="center" vertical="center" wrapText="1"/>
      <protection locked="0"/>
    </xf>
    <xf numFmtId="0" fontId="3" fillId="5" borderId="6" xfId="0" applyFont="1" applyFill="1" applyBorder="1" applyAlignment="1">
      <alignment horizontal="center" vertical="center" wrapText="1"/>
    </xf>
    <xf numFmtId="0" fontId="0" fillId="0" borderId="0" xfId="0" applyAlignment="1">
      <alignment horizontal="left" vertical="center" wrapText="1"/>
    </xf>
    <xf numFmtId="0" fontId="0" fillId="0" borderId="6" xfId="0" applyFill="1" applyBorder="1" applyAlignment="1">
      <alignment horizontal="left" vertical="center" wrapText="1"/>
    </xf>
    <xf numFmtId="0" fontId="0" fillId="0" borderId="7" xfId="0" applyBorder="1" applyAlignment="1">
      <alignment horizontal="left" vertical="center" wrapText="1"/>
    </xf>
    <xf numFmtId="0" fontId="19" fillId="2" borderId="6" xfId="0" applyFont="1" applyFill="1" applyBorder="1" applyAlignment="1">
      <alignment horizontal="center" vertical="center"/>
    </xf>
    <xf numFmtId="0" fontId="19" fillId="2" borderId="6" xfId="0" applyFont="1" applyFill="1" applyBorder="1" applyAlignment="1">
      <alignment horizontal="center" vertical="center" wrapText="1"/>
    </xf>
    <xf numFmtId="0" fontId="0" fillId="5" borderId="6" xfId="0" applyFont="1" applyFill="1" applyBorder="1" applyAlignment="1">
      <alignment horizontal="left" vertical="center" wrapText="1"/>
    </xf>
    <xf numFmtId="14" fontId="0" fillId="5" borderId="6" xfId="0" applyNumberFormat="1" applyFont="1" applyFill="1" applyBorder="1" applyAlignment="1">
      <alignment horizontal="center" vertical="center" wrapText="1"/>
    </xf>
    <xf numFmtId="175" fontId="0" fillId="5" borderId="6" xfId="0" applyNumberFormat="1" applyFont="1" applyFill="1" applyBorder="1" applyAlignment="1">
      <alignment horizontal="center" vertical="center" wrapText="1"/>
    </xf>
    <xf numFmtId="16" fontId="0" fillId="5" borderId="6" xfId="0" applyNumberFormat="1" applyFont="1" applyFill="1" applyBorder="1" applyAlignment="1">
      <alignment horizontal="left" vertical="center" wrapText="1"/>
    </xf>
    <xf numFmtId="0" fontId="0" fillId="5" borderId="7"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0" fillId="4" borderId="6" xfId="0" applyFont="1" applyFill="1" applyBorder="1" applyAlignment="1">
      <alignment horizontal="center" vertical="center" wrapText="1"/>
    </xf>
    <xf numFmtId="0" fontId="0" fillId="0" borderId="6" xfId="0" applyFont="1" applyBorder="1" applyAlignment="1">
      <alignment vertical="center"/>
    </xf>
    <xf numFmtId="0" fontId="0" fillId="0" borderId="6" xfId="0" applyFont="1" applyFill="1" applyBorder="1" applyAlignment="1">
      <alignment vertical="center" wrapText="1"/>
    </xf>
    <xf numFmtId="0" fontId="0" fillId="5" borderId="10" xfId="0" applyFont="1" applyFill="1" applyBorder="1" applyAlignment="1">
      <alignment horizontal="center" vertical="center" wrapText="1"/>
    </xf>
    <xf numFmtId="14" fontId="0" fillId="5" borderId="10" xfId="0" applyNumberFormat="1" applyFont="1" applyFill="1" applyBorder="1" applyAlignment="1">
      <alignment horizontal="center" vertical="center" wrapText="1"/>
    </xf>
    <xf numFmtId="0" fontId="0" fillId="0" borderId="6" xfId="0" applyFont="1" applyFill="1" applyBorder="1" applyAlignment="1">
      <alignment horizontal="center" vertical="center" wrapText="1"/>
    </xf>
    <xf numFmtId="14" fontId="0" fillId="0" borderId="6" xfId="0" applyNumberFormat="1" applyFont="1" applyFill="1" applyBorder="1" applyAlignment="1">
      <alignment horizontal="center" vertical="center" wrapText="1"/>
    </xf>
    <xf numFmtId="0" fontId="0" fillId="0" borderId="6" xfId="0" applyFont="1" applyBorder="1" applyAlignment="1">
      <alignment vertical="center" wrapText="1"/>
    </xf>
    <xf numFmtId="0" fontId="2" fillId="5" borderId="9" xfId="0" applyFont="1" applyFill="1" applyBorder="1" applyAlignment="1">
      <alignment vertical="center" wrapText="1"/>
    </xf>
    <xf numFmtId="0" fontId="2" fillId="5" borderId="19" xfId="0" applyFont="1" applyFill="1" applyBorder="1" applyAlignment="1">
      <alignment vertical="center" wrapText="1"/>
    </xf>
    <xf numFmtId="0" fontId="2" fillId="5" borderId="10" xfId="0" applyFont="1" applyFill="1" applyBorder="1" applyAlignment="1">
      <alignment vertical="center" wrapText="1"/>
    </xf>
    <xf numFmtId="1" fontId="0" fillId="0" borderId="6" xfId="0" applyNumberFormat="1" applyBorder="1" applyAlignment="1">
      <alignment horizontal="center" vertical="center" wrapText="1"/>
    </xf>
    <xf numFmtId="13" fontId="13" fillId="0" borderId="6" xfId="0" applyNumberFormat="1" applyFont="1" applyFill="1" applyBorder="1" applyAlignment="1" applyProtection="1">
      <alignment horizontal="center" vertical="center" wrapText="1"/>
      <protection locked="0"/>
    </xf>
    <xf numFmtId="9" fontId="13" fillId="0" borderId="6" xfId="2" applyNumberFormat="1" applyFont="1" applyFill="1" applyBorder="1" applyAlignment="1" applyProtection="1">
      <alignment horizontal="center" vertical="center" wrapText="1"/>
      <protection locked="0"/>
    </xf>
    <xf numFmtId="169" fontId="0" fillId="0" borderId="0" xfId="0" applyNumberFormat="1" applyAlignment="1">
      <alignment vertical="center"/>
    </xf>
    <xf numFmtId="0" fontId="0" fillId="0" borderId="6" xfId="0" applyFill="1" applyBorder="1" applyAlignment="1">
      <alignment horizontal="center" vertical="center" wrapText="1"/>
    </xf>
    <xf numFmtId="0" fontId="0" fillId="0" borderId="19" xfId="0" applyBorder="1" applyAlignment="1">
      <alignment horizontal="center" vertical="center" wrapText="1"/>
    </xf>
    <xf numFmtId="14" fontId="0" fillId="0" borderId="19" xfId="0" applyNumberFormat="1" applyBorder="1" applyAlignment="1">
      <alignment horizontal="center" vertical="center" wrapText="1"/>
    </xf>
    <xf numFmtId="0" fontId="0" fillId="0" borderId="19" xfId="0" applyFill="1" applyBorder="1" applyAlignment="1">
      <alignment horizontal="center" vertical="center" wrapText="1"/>
    </xf>
    <xf numFmtId="14" fontId="0" fillId="0" borderId="0" xfId="0" applyNumberFormat="1" applyBorder="1" applyAlignment="1">
      <alignment horizontal="center" vertical="center" wrapText="1"/>
    </xf>
    <xf numFmtId="0" fontId="3" fillId="0" borderId="12" xfId="0" applyFont="1" applyFill="1" applyBorder="1" applyAlignment="1">
      <alignment horizontal="center" vertical="center" wrapText="1"/>
    </xf>
    <xf numFmtId="0" fontId="3" fillId="0" borderId="6" xfId="0" applyFont="1" applyFill="1" applyBorder="1" applyAlignment="1" applyProtection="1">
      <alignment horizontal="center" vertical="center" wrapText="1"/>
      <protection locked="0"/>
    </xf>
    <xf numFmtId="0" fontId="0" fillId="0" borderId="0" xfId="0" applyAlignment="1">
      <alignment horizontal="left" vertical="center"/>
    </xf>
    <xf numFmtId="0" fontId="0" fillId="0" borderId="0" xfId="0"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wrapText="1"/>
    </xf>
    <xf numFmtId="0" fontId="0" fillId="0" borderId="6" xfId="0" applyFill="1" applyBorder="1" applyAlignment="1">
      <alignment vertical="center" wrapText="1"/>
    </xf>
    <xf numFmtId="17" fontId="20" fillId="0" borderId="6" xfId="0" applyNumberFormat="1" applyFont="1" applyFill="1" applyBorder="1" applyAlignment="1" applyProtection="1">
      <alignment horizontal="center" vertical="center" wrapText="1"/>
      <protection locked="0"/>
    </xf>
    <xf numFmtId="0" fontId="0" fillId="0" borderId="6" xfId="0" applyNumberFormat="1" applyFill="1" applyBorder="1" applyAlignment="1">
      <alignment horizontal="center" vertical="center"/>
    </xf>
    <xf numFmtId="1" fontId="0" fillId="0" borderId="6" xfId="0" applyNumberFormat="1" applyFill="1" applyBorder="1" applyAlignment="1">
      <alignment horizontal="center" vertical="center"/>
    </xf>
    <xf numFmtId="14" fontId="0" fillId="0" borderId="6" xfId="0" applyNumberFormat="1" applyBorder="1" applyAlignment="1">
      <alignment wrapText="1"/>
    </xf>
    <xf numFmtId="0" fontId="0" fillId="0" borderId="0" xfId="0" applyBorder="1" applyAlignment="1">
      <alignment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0" fillId="0" borderId="6" xfId="0" applyBorder="1" applyAlignment="1">
      <alignment horizontal="center" vertical="center"/>
    </xf>
    <xf numFmtId="0" fontId="3" fillId="0" borderId="6" xfId="0" applyFont="1" applyFill="1" applyBorder="1" applyAlignment="1">
      <alignment horizontal="center" vertical="center"/>
    </xf>
    <xf numFmtId="0" fontId="6" fillId="2" borderId="6"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0" fillId="0" borderId="6" xfId="0" applyBorder="1" applyAlignment="1">
      <alignment horizontal="center" vertical="center" wrapText="1"/>
    </xf>
    <xf numFmtId="0" fontId="3" fillId="2" borderId="6" xfId="0" applyFont="1" applyFill="1" applyBorder="1" applyAlignment="1">
      <alignment horizontal="center" vertical="center" wrapText="1"/>
    </xf>
    <xf numFmtId="0" fontId="0" fillId="0" borderId="6" xfId="0" applyFill="1" applyBorder="1" applyAlignment="1">
      <alignment horizontal="center" vertical="center"/>
    </xf>
    <xf numFmtId="14" fontId="0" fillId="0" borderId="6" xfId="0" applyNumberFormat="1" applyFill="1" applyBorder="1" applyAlignment="1">
      <alignment wrapText="1"/>
    </xf>
    <xf numFmtId="164" fontId="0" fillId="3" borderId="0" xfId="0" applyNumberFormat="1" applyFill="1" applyBorder="1" applyAlignment="1">
      <alignment horizontal="left" vertical="center" wrapText="1"/>
    </xf>
    <xf numFmtId="0" fontId="28" fillId="3" borderId="6" xfId="0" applyFont="1" applyFill="1" applyBorder="1" applyAlignment="1">
      <alignment vertical="center"/>
    </xf>
    <xf numFmtId="0" fontId="8" fillId="3" borderId="3" xfId="0" applyFont="1" applyFill="1" applyBorder="1" applyAlignment="1" applyProtection="1">
      <alignment vertical="center"/>
      <protection locked="0"/>
    </xf>
    <xf numFmtId="0" fontId="8" fillId="3" borderId="3" xfId="0" applyFont="1" applyFill="1" applyBorder="1" applyAlignment="1" applyProtection="1">
      <alignment horizontal="center" vertical="center"/>
      <protection locked="0"/>
    </xf>
    <xf numFmtId="0" fontId="8" fillId="3" borderId="4" xfId="0" applyFont="1" applyFill="1" applyBorder="1" applyAlignment="1" applyProtection="1">
      <alignment vertical="center"/>
      <protection locked="0"/>
    </xf>
    <xf numFmtId="0" fontId="28" fillId="0" borderId="0" xfId="0" applyFont="1" applyAlignment="1">
      <alignment vertical="center"/>
    </xf>
    <xf numFmtId="0" fontId="28" fillId="3" borderId="6" xfId="0" applyFont="1" applyFill="1" applyBorder="1" applyAlignment="1">
      <alignment horizontal="left" vertical="center"/>
    </xf>
    <xf numFmtId="0" fontId="28" fillId="3" borderId="27" xfId="0" applyFont="1" applyFill="1" applyBorder="1" applyAlignment="1">
      <alignment vertical="center"/>
    </xf>
    <xf numFmtId="0" fontId="28" fillId="3" borderId="3" xfId="0" applyFont="1" applyFill="1" applyBorder="1" applyAlignment="1">
      <alignment horizontal="center" vertical="center"/>
    </xf>
    <xf numFmtId="171" fontId="0" fillId="0" borderId="30" xfId="0" applyNumberFormat="1" applyFont="1" applyFill="1" applyBorder="1" applyAlignment="1" applyProtection="1">
      <alignment horizontal="left" vertical="center"/>
      <protection locked="0"/>
    </xf>
    <xf numFmtId="0" fontId="8" fillId="0" borderId="0" xfId="0" applyFont="1" applyFill="1" applyBorder="1" applyAlignment="1" applyProtection="1">
      <alignment horizontal="center" vertical="center"/>
      <protection locked="0"/>
    </xf>
    <xf numFmtId="165" fontId="0" fillId="0" borderId="0" xfId="0" applyNumberFormat="1" applyBorder="1" applyAlignment="1">
      <alignment horizontal="center" vertical="center"/>
    </xf>
    <xf numFmtId="42" fontId="0" fillId="4" borderId="6" xfId="0" applyNumberFormat="1" applyFill="1" applyBorder="1" applyAlignment="1">
      <alignment horizontal="center" vertical="center"/>
    </xf>
    <xf numFmtId="164" fontId="0" fillId="0" borderId="0" xfId="0" applyNumberFormat="1" applyFill="1" applyBorder="1" applyAlignment="1" applyProtection="1">
      <alignment horizontal="center" vertical="center"/>
      <protection locked="0"/>
    </xf>
    <xf numFmtId="175" fontId="13" fillId="0" borderId="6" xfId="0" applyNumberFormat="1" applyFont="1" applyFill="1" applyBorder="1" applyAlignment="1" applyProtection="1">
      <alignment horizontal="center" vertical="center" wrapText="1"/>
      <protection locked="0"/>
    </xf>
    <xf numFmtId="6" fontId="13" fillId="0" borderId="6" xfId="1" applyNumberFormat="1" applyFont="1" applyFill="1" applyBorder="1" applyAlignment="1">
      <alignment horizontal="right" vertical="center" wrapText="1"/>
    </xf>
    <xf numFmtId="176" fontId="13" fillId="0" borderId="6" xfId="1" applyNumberFormat="1" applyFont="1" applyFill="1" applyBorder="1" applyAlignment="1">
      <alignment horizontal="right" vertical="center" wrapText="1"/>
    </xf>
    <xf numFmtId="0" fontId="13" fillId="0" borderId="6" xfId="0" applyNumberFormat="1" applyFont="1" applyFill="1" applyBorder="1" applyAlignment="1" applyProtection="1">
      <alignment horizontal="center" vertical="center" wrapText="1"/>
      <protection locked="0"/>
    </xf>
    <xf numFmtId="0" fontId="9" fillId="0" borderId="10" xfId="0" applyFont="1" applyFill="1" applyBorder="1" applyAlignment="1">
      <alignment vertical="center" wrapText="1"/>
    </xf>
    <xf numFmtId="4" fontId="14" fillId="0" borderId="6" xfId="0" applyNumberFormat="1" applyFont="1" applyFill="1" applyBorder="1" applyAlignment="1" applyProtection="1">
      <alignment horizontal="center" vertical="center" wrapText="1"/>
      <protection locked="0"/>
    </xf>
    <xf numFmtId="165" fontId="0" fillId="0" borderId="0" xfId="0" applyNumberFormat="1" applyFill="1" applyAlignment="1">
      <alignment horizontal="center" vertical="center"/>
    </xf>
    <xf numFmtId="0" fontId="3" fillId="0" borderId="0" xfId="0" applyFont="1" applyFill="1" applyBorder="1" applyAlignment="1">
      <alignment vertical="center"/>
    </xf>
    <xf numFmtId="49" fontId="0" fillId="0" borderId="0" xfId="0" applyNumberFormat="1" applyFill="1" applyBorder="1" applyAlignment="1">
      <alignment horizontal="center" vertical="center"/>
    </xf>
    <xf numFmtId="176" fontId="13" fillId="0" borderId="6" xfId="1" applyNumberFormat="1" applyFont="1" applyFill="1" applyBorder="1" applyAlignment="1">
      <alignment horizontal="center" vertical="center" wrapText="1"/>
    </xf>
    <xf numFmtId="0" fontId="17" fillId="0" borderId="0" xfId="0" applyFont="1" applyFill="1" applyAlignment="1">
      <alignment horizontal="center" vertical="center" wrapText="1"/>
    </xf>
    <xf numFmtId="0" fontId="0" fillId="0" borderId="6" xfId="0" applyFont="1" applyBorder="1" applyAlignment="1"/>
    <xf numFmtId="0" fontId="0" fillId="0" borderId="6" xfId="0" applyFont="1" applyBorder="1" applyAlignment="1">
      <alignment vertical="top" wrapText="1"/>
    </xf>
    <xf numFmtId="0" fontId="0" fillId="0" borderId="6" xfId="0" applyFont="1" applyFill="1" applyBorder="1" applyAlignment="1">
      <alignment vertical="top" wrapText="1"/>
    </xf>
    <xf numFmtId="0" fontId="0" fillId="0" borderId="0" xfId="0" applyFont="1" applyBorder="1" applyAlignment="1">
      <alignment vertical="center"/>
    </xf>
    <xf numFmtId="0" fontId="0" fillId="0" borderId="6" xfId="0" applyFont="1" applyBorder="1" applyAlignment="1">
      <alignment horizontal="left" vertical="center" wrapText="1"/>
    </xf>
    <xf numFmtId="0" fontId="0" fillId="5" borderId="6" xfId="0" applyNumberFormat="1" applyFont="1" applyFill="1" applyBorder="1" applyAlignment="1">
      <alignment horizontal="center" vertical="center" wrapText="1"/>
    </xf>
    <xf numFmtId="0" fontId="0" fillId="5" borderId="6" xfId="0" applyFont="1" applyFill="1" applyBorder="1" applyAlignment="1">
      <alignment horizontal="center" vertical="top" wrapText="1"/>
    </xf>
    <xf numFmtId="14" fontId="0" fillId="5" borderId="6" xfId="0" applyNumberFormat="1" applyFont="1" applyFill="1" applyBorder="1" applyAlignment="1">
      <alignment horizontal="center" vertical="center"/>
    </xf>
    <xf numFmtId="1" fontId="0" fillId="5" borderId="6" xfId="0" applyNumberFormat="1" applyFont="1" applyFill="1" applyBorder="1" applyAlignment="1">
      <alignment horizontal="center" vertical="center" wrapText="1"/>
    </xf>
    <xf numFmtId="0" fontId="0" fillId="0" borderId="0" xfId="0" applyBorder="1" applyAlignment="1">
      <alignment horizontal="left" vertical="center" wrapText="1"/>
    </xf>
    <xf numFmtId="14" fontId="0" fillId="0" borderId="0" xfId="0" applyNumberFormat="1" applyFill="1" applyBorder="1" applyAlignment="1">
      <alignment horizontal="center" vertical="center" wrapText="1"/>
    </xf>
    <xf numFmtId="0" fontId="0" fillId="5" borderId="0" xfId="0" applyFont="1" applyFill="1" applyBorder="1" applyAlignment="1">
      <alignment horizontal="center" vertical="center" wrapText="1"/>
    </xf>
    <xf numFmtId="0" fontId="0" fillId="5" borderId="6" xfId="0" applyFont="1" applyFill="1" applyBorder="1" applyAlignment="1">
      <alignment vertical="top" wrapText="1"/>
    </xf>
    <xf numFmtId="14" fontId="0" fillId="5" borderId="6" xfId="0" applyNumberFormat="1" applyFont="1" applyFill="1" applyBorder="1" applyAlignment="1">
      <alignment vertical="center" wrapText="1"/>
    </xf>
    <xf numFmtId="17" fontId="13" fillId="5" borderId="9" xfId="0" applyNumberFormat="1" applyFont="1" applyFill="1" applyBorder="1" applyAlignment="1">
      <alignment horizontal="center" vertical="center" wrapText="1"/>
    </xf>
    <xf numFmtId="0" fontId="13" fillId="5" borderId="9" xfId="0" applyFont="1" applyFill="1" applyBorder="1" applyAlignment="1">
      <alignment horizontal="center" vertical="center" wrapText="1"/>
    </xf>
    <xf numFmtId="17" fontId="13" fillId="5" borderId="6" xfId="0" applyNumberFormat="1" applyFont="1" applyFill="1" applyBorder="1" applyAlignment="1">
      <alignment horizontal="center" vertical="center" wrapText="1"/>
    </xf>
    <xf numFmtId="0" fontId="0" fillId="5" borderId="9" xfId="0" applyFont="1" applyFill="1" applyBorder="1" applyAlignment="1">
      <alignment horizontal="center" vertical="center"/>
    </xf>
    <xf numFmtId="14" fontId="0" fillId="5" borderId="6" xfId="0" applyNumberFormat="1" applyFont="1" applyFill="1" applyBorder="1" applyAlignment="1">
      <alignment horizontal="left" vertical="center" wrapText="1"/>
    </xf>
    <xf numFmtId="0" fontId="0" fillId="0" borderId="9" xfId="0" applyBorder="1" applyAlignment="1">
      <alignment vertical="top" wrapText="1"/>
    </xf>
    <xf numFmtId="0" fontId="0" fillId="5" borderId="8" xfId="0" applyFont="1" applyFill="1" applyBorder="1" applyAlignment="1">
      <alignment vertical="top" wrapText="1"/>
    </xf>
    <xf numFmtId="14" fontId="0" fillId="5" borderId="9" xfId="0" applyNumberFormat="1" applyFont="1" applyFill="1" applyBorder="1" applyAlignment="1">
      <alignment horizontal="center" vertical="center"/>
    </xf>
    <xf numFmtId="0" fontId="0" fillId="5" borderId="0" xfId="0" applyFont="1" applyFill="1" applyBorder="1" applyAlignment="1">
      <alignment vertical="center"/>
    </xf>
    <xf numFmtId="0" fontId="4" fillId="5" borderId="0" xfId="0" applyFont="1" applyFill="1" applyBorder="1" applyAlignment="1">
      <alignment horizontal="center" vertical="center"/>
    </xf>
    <xf numFmtId="0" fontId="9" fillId="5" borderId="6" xfId="0" applyFont="1" applyFill="1" applyBorder="1" applyAlignment="1" applyProtection="1">
      <alignment horizontal="center" vertical="center" wrapText="1"/>
      <protection locked="0"/>
    </xf>
    <xf numFmtId="14" fontId="9" fillId="5" borderId="6" xfId="0" applyNumberFormat="1" applyFont="1" applyFill="1" applyBorder="1" applyAlignment="1" applyProtection="1">
      <alignment horizontal="center" vertical="center"/>
      <protection locked="0"/>
    </xf>
    <xf numFmtId="0" fontId="9" fillId="0" borderId="0" xfId="0" applyFont="1" applyFill="1" applyBorder="1" applyAlignment="1">
      <alignment horizontal="center" vertical="center" wrapText="1"/>
    </xf>
    <xf numFmtId="9" fontId="13" fillId="0" borderId="10" xfId="2" applyNumberFormat="1" applyFont="1" applyFill="1" applyBorder="1" applyAlignment="1" applyProtection="1">
      <alignment horizontal="center" vertical="center" wrapText="1"/>
      <protection locked="0"/>
    </xf>
    <xf numFmtId="3" fontId="13" fillId="0" borderId="10" xfId="0" applyNumberFormat="1" applyFont="1" applyFill="1" applyBorder="1" applyAlignment="1" applyProtection="1">
      <alignment horizontal="center" vertical="center" wrapText="1"/>
      <protection locked="0"/>
    </xf>
    <xf numFmtId="0" fontId="9" fillId="0" borderId="10" xfId="0" applyFont="1" applyFill="1" applyBorder="1" applyAlignment="1">
      <alignment horizontal="left" vertical="center" wrapText="1"/>
    </xf>
    <xf numFmtId="0" fontId="13" fillId="0" borderId="0" xfId="0" applyFont="1" applyFill="1" applyBorder="1" applyAlignment="1">
      <alignment horizontal="center" vertical="center" wrapText="1"/>
    </xf>
    <xf numFmtId="177" fontId="13" fillId="0" borderId="6" xfId="0" applyNumberFormat="1" applyFont="1" applyFill="1" applyBorder="1" applyAlignment="1" applyProtection="1">
      <alignment horizontal="center" vertical="center" wrapText="1"/>
      <protection locked="0"/>
    </xf>
    <xf numFmtId="0" fontId="9" fillId="5" borderId="6" xfId="0" applyFont="1" applyFill="1" applyBorder="1" applyAlignment="1" applyProtection="1">
      <alignment horizontal="left" vertical="center"/>
      <protection locked="0"/>
    </xf>
    <xf numFmtId="2" fontId="9" fillId="5" borderId="6" xfId="0" applyNumberFormat="1" applyFont="1" applyFill="1" applyBorder="1" applyAlignment="1" applyProtection="1">
      <alignment horizontal="left" vertical="center" wrapText="1"/>
      <protection locked="0"/>
    </xf>
    <xf numFmtId="165" fontId="0" fillId="0" borderId="6" xfId="0" applyNumberFormat="1" applyFill="1" applyBorder="1" applyAlignment="1">
      <alignment horizontal="center" vertical="center"/>
    </xf>
    <xf numFmtId="4" fontId="0" fillId="0" borderId="6" xfId="0" applyNumberFormat="1" applyFill="1" applyBorder="1" applyAlignment="1">
      <alignment horizontal="center" vertical="center"/>
    </xf>
    <xf numFmtId="49" fontId="0" fillId="2" borderId="10" xfId="0" applyNumberFormat="1" applyFill="1" applyBorder="1" applyAlignment="1">
      <alignment horizontal="center" vertical="center"/>
    </xf>
    <xf numFmtId="0" fontId="4" fillId="5" borderId="30" xfId="0" applyFont="1" applyFill="1" applyBorder="1" applyAlignment="1">
      <alignment horizontal="center" vertical="center"/>
    </xf>
    <xf numFmtId="0" fontId="4" fillId="4" borderId="4" xfId="0" applyFont="1" applyFill="1" applyBorder="1" applyAlignment="1">
      <alignment horizontal="center" vertical="center"/>
    </xf>
    <xf numFmtId="0" fontId="4" fillId="5" borderId="5" xfId="0" applyFont="1" applyFill="1" applyBorder="1" applyAlignment="1">
      <alignment horizontal="center" vertical="center"/>
    </xf>
    <xf numFmtId="0" fontId="3" fillId="5" borderId="0" xfId="0" applyFont="1" applyFill="1" applyBorder="1" applyAlignment="1">
      <alignment horizontal="center" vertical="center" wrapText="1"/>
    </xf>
    <xf numFmtId="0" fontId="0" fillId="0" borderId="9" xfId="0" applyFill="1" applyBorder="1" applyAlignment="1">
      <alignment vertical="top" wrapText="1"/>
    </xf>
    <xf numFmtId="0" fontId="0" fillId="0" borderId="0" xfId="0" applyAlignment="1">
      <alignment vertical="top" wrapText="1"/>
    </xf>
    <xf numFmtId="0" fontId="23" fillId="0" borderId="6" xfId="0" applyFont="1" applyBorder="1" applyAlignment="1">
      <alignment horizontal="center" vertical="top" wrapText="1"/>
    </xf>
    <xf numFmtId="3" fontId="0" fillId="5" borderId="6" xfId="0" applyNumberFormat="1" applyFont="1" applyFill="1" applyBorder="1" applyAlignment="1">
      <alignment horizontal="center" vertical="center" wrapText="1"/>
    </xf>
    <xf numFmtId="14" fontId="0" fillId="0" borderId="9" xfId="0" applyNumberFormat="1" applyFill="1" applyBorder="1" applyAlignment="1">
      <alignment horizontal="center" vertical="center" wrapText="1"/>
    </xf>
    <xf numFmtId="3" fontId="3" fillId="5" borderId="10" xfId="0" applyNumberFormat="1" applyFont="1" applyFill="1" applyBorder="1" applyAlignment="1">
      <alignment horizontal="center" vertical="center" wrapText="1"/>
    </xf>
    <xf numFmtId="0" fontId="13" fillId="5" borderId="19" xfId="0" applyFont="1" applyFill="1" applyBorder="1" applyAlignment="1">
      <alignment horizontal="left" vertical="center" wrapText="1"/>
    </xf>
    <xf numFmtId="0" fontId="13" fillId="5" borderId="9" xfId="0" applyFont="1" applyFill="1" applyBorder="1" applyAlignment="1">
      <alignment horizontal="left" vertical="center" wrapText="1"/>
    </xf>
    <xf numFmtId="0" fontId="13" fillId="5" borderId="10" xfId="0" applyFont="1" applyFill="1" applyBorder="1" applyAlignment="1">
      <alignment horizontal="left" vertical="center" wrapText="1"/>
    </xf>
    <xf numFmtId="0" fontId="3" fillId="5" borderId="0" xfId="0" applyFont="1" applyFill="1" applyBorder="1" applyAlignment="1">
      <alignment vertical="center" wrapText="1"/>
    </xf>
    <xf numFmtId="0" fontId="13" fillId="5" borderId="9" xfId="0" applyFont="1" applyFill="1" applyBorder="1" applyAlignment="1">
      <alignment vertical="center" wrapText="1"/>
    </xf>
    <xf numFmtId="0" fontId="14" fillId="5" borderId="0" xfId="0" applyFont="1" applyFill="1" applyBorder="1" applyAlignment="1">
      <alignment vertical="center" wrapText="1"/>
    </xf>
    <xf numFmtId="0" fontId="14" fillId="5" borderId="0" xfId="0" applyFont="1" applyFill="1" applyBorder="1" applyAlignment="1">
      <alignment horizontal="center" vertical="center" wrapText="1"/>
    </xf>
    <xf numFmtId="0" fontId="13" fillId="5" borderId="0" xfId="0" applyFont="1" applyFill="1" applyAlignment="1">
      <alignment vertical="center"/>
    </xf>
    <xf numFmtId="0" fontId="3" fillId="5" borderId="6" xfId="0" applyFont="1" applyFill="1" applyBorder="1" applyAlignment="1">
      <alignment vertical="center" wrapText="1"/>
    </xf>
    <xf numFmtId="0" fontId="0" fillId="5" borderId="0" xfId="0" applyFill="1" applyBorder="1" applyAlignment="1">
      <alignment vertical="center"/>
    </xf>
    <xf numFmtId="0" fontId="0" fillId="0" borderId="8" xfId="0" applyBorder="1" applyAlignment="1">
      <alignment vertical="center"/>
    </xf>
    <xf numFmtId="0" fontId="0" fillId="4" borderId="6" xfId="0" applyFill="1" applyBorder="1" applyAlignment="1">
      <alignment vertical="center" wrapText="1"/>
    </xf>
    <xf numFmtId="0" fontId="0" fillId="4" borderId="6" xfId="0" applyFill="1" applyBorder="1" applyAlignment="1">
      <alignment vertical="center"/>
    </xf>
    <xf numFmtId="49" fontId="20" fillId="0" borderId="6" xfId="0" applyNumberFormat="1" applyFont="1" applyFill="1" applyBorder="1" applyAlignment="1" applyProtection="1">
      <alignment horizontal="center" vertical="center" wrapText="1"/>
      <protection locked="0"/>
    </xf>
    <xf numFmtId="0" fontId="0" fillId="0" borderId="6" xfId="0" applyBorder="1" applyAlignment="1">
      <alignment horizontal="center" vertical="center"/>
    </xf>
    <xf numFmtId="0" fontId="3" fillId="0" borderId="6" xfId="0" applyFont="1" applyFill="1" applyBorder="1" applyAlignment="1">
      <alignment horizontal="center" vertical="center"/>
    </xf>
    <xf numFmtId="0" fontId="6" fillId="2" borderId="6"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0" fillId="0" borderId="6" xfId="0" applyBorder="1" applyAlignment="1">
      <alignment horizontal="center" vertical="center" wrapText="1"/>
    </xf>
    <xf numFmtId="14" fontId="0" fillId="0" borderId="6" xfId="0" applyNumberFormat="1" applyBorder="1" applyAlignment="1">
      <alignment horizontal="center" vertical="center" wrapText="1"/>
    </xf>
    <xf numFmtId="0" fontId="0" fillId="0" borderId="6" xfId="0" applyFill="1" applyBorder="1" applyAlignment="1">
      <alignment horizontal="center" vertical="center" wrapText="1"/>
    </xf>
    <xf numFmtId="0" fontId="3" fillId="2" borderId="6"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3" fillId="2" borderId="9"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0" fillId="0" borderId="15"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5" borderId="8" xfId="0" applyFont="1" applyFill="1" applyBorder="1" applyAlignment="1">
      <alignment horizontal="center" vertical="center" wrapText="1"/>
    </xf>
    <xf numFmtId="0" fontId="0" fillId="0" borderId="6" xfId="0" applyFill="1" applyBorder="1" applyAlignment="1">
      <alignment horizontal="center" vertical="center"/>
    </xf>
    <xf numFmtId="0" fontId="3" fillId="2" borderId="6" xfId="0" applyFont="1" applyFill="1" applyBorder="1" applyAlignment="1">
      <alignment horizontal="center" vertical="center" wrapText="1"/>
    </xf>
    <xf numFmtId="14" fontId="0" fillId="0" borderId="10" xfId="0" applyNumberFormat="1" applyBorder="1" applyAlignment="1">
      <alignment horizontal="center"/>
    </xf>
    <xf numFmtId="0" fontId="0" fillId="0" borderId="10" xfId="0" applyBorder="1" applyAlignment="1">
      <alignment horizontal="center" wrapText="1"/>
    </xf>
    <xf numFmtId="0" fontId="0" fillId="0" borderId="10" xfId="0" applyBorder="1" applyAlignment="1">
      <alignment horizontal="center"/>
    </xf>
    <xf numFmtId="0" fontId="0" fillId="0" borderId="7" xfId="0" applyBorder="1" applyAlignment="1">
      <alignment vertical="center" wrapText="1"/>
    </xf>
    <xf numFmtId="0" fontId="0" fillId="0" borderId="8" xfId="0" applyBorder="1" applyAlignment="1">
      <alignment vertical="center" wrapText="1"/>
    </xf>
    <xf numFmtId="0" fontId="0" fillId="5" borderId="6" xfId="0" applyFont="1" applyFill="1" applyBorder="1" applyAlignment="1">
      <alignment horizontal="center"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0"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0" fillId="0" borderId="6" xfId="0" applyBorder="1" applyAlignment="1">
      <alignment horizontal="center" vertical="center"/>
    </xf>
    <xf numFmtId="0" fontId="3" fillId="0" borderId="9" xfId="0" applyFont="1" applyFill="1" applyBorder="1" applyAlignment="1">
      <alignment horizontal="center" vertical="center"/>
    </xf>
    <xf numFmtId="0" fontId="3" fillId="0" borderId="6" xfId="0" applyFont="1" applyFill="1" applyBorder="1" applyAlignment="1">
      <alignment horizontal="center" vertical="center"/>
    </xf>
    <xf numFmtId="0" fontId="6" fillId="2" borderId="6"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9" xfId="0" applyFill="1" applyBorder="1" applyAlignment="1">
      <alignment horizontal="center" vertical="center" wrapText="1"/>
    </xf>
    <xf numFmtId="0" fontId="0" fillId="0" borderId="6" xfId="0" applyBorder="1" applyAlignment="1">
      <alignment horizontal="center" vertical="center" wrapText="1"/>
    </xf>
    <xf numFmtId="0" fontId="0" fillId="0" borderId="6" xfId="0" applyFill="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7" xfId="0" applyBorder="1" applyAlignment="1">
      <alignment horizontal="center" vertical="center"/>
    </xf>
    <xf numFmtId="0" fontId="0" fillId="0" borderId="15" xfId="0" applyBorder="1" applyAlignment="1">
      <alignment horizontal="center" vertical="center"/>
    </xf>
    <xf numFmtId="0" fontId="10"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10" xfId="0" applyFill="1" applyBorder="1" applyAlignment="1">
      <alignment horizontal="center" vertical="center"/>
    </xf>
    <xf numFmtId="0" fontId="3" fillId="2" borderId="6"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7" xfId="0" applyBorder="1" applyAlignment="1">
      <alignment vertical="center" wrapText="1"/>
    </xf>
    <xf numFmtId="0" fontId="0" fillId="0" borderId="8" xfId="0" applyBorder="1" applyAlignment="1">
      <alignment vertical="center" wrapText="1"/>
    </xf>
    <xf numFmtId="14" fontId="0" fillId="0" borderId="10" xfId="0" applyNumberFormat="1" applyBorder="1" applyAlignment="1">
      <alignment horizontal="center"/>
    </xf>
    <xf numFmtId="0" fontId="0" fillId="0" borderId="10" xfId="0" applyBorder="1" applyAlignment="1">
      <alignment horizontal="center" wrapText="1"/>
    </xf>
    <xf numFmtId="0" fontId="0" fillId="0" borderId="10" xfId="0" applyBorder="1" applyAlignment="1">
      <alignment horizontal="center"/>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5" borderId="6" xfId="0" applyFont="1" applyFill="1" applyBorder="1" applyAlignment="1">
      <alignment horizontal="center" vertical="center" wrapText="1"/>
    </xf>
    <xf numFmtId="0" fontId="0" fillId="0" borderId="0" xfId="0" applyBorder="1" applyAlignment="1">
      <alignment horizontal="center" vertical="center"/>
    </xf>
    <xf numFmtId="178" fontId="20" fillId="0" borderId="6" xfId="1" applyNumberFormat="1" applyFont="1" applyFill="1" applyBorder="1" applyAlignment="1">
      <alignment horizontal="right" vertical="center" wrapText="1"/>
    </xf>
    <xf numFmtId="4" fontId="20" fillId="0" borderId="6" xfId="0" applyNumberFormat="1" applyFont="1" applyFill="1" applyBorder="1" applyAlignment="1" applyProtection="1">
      <alignment horizontal="center" vertical="center" wrapText="1"/>
      <protection locked="0"/>
    </xf>
    <xf numFmtId="0" fontId="0" fillId="0" borderId="7" xfId="0" applyBorder="1" applyAlignment="1">
      <alignment vertical="center"/>
    </xf>
    <xf numFmtId="0" fontId="3" fillId="5" borderId="6" xfId="0" applyFont="1" applyFill="1" applyBorder="1" applyAlignment="1">
      <alignment horizontal="center" wrapText="1"/>
    </xf>
    <xf numFmtId="0" fontId="3" fillId="5" borderId="7" xfId="0" applyFont="1" applyFill="1" applyBorder="1" applyAlignment="1">
      <alignment horizontal="center" wrapText="1"/>
    </xf>
    <xf numFmtId="0" fontId="3" fillId="5" borderId="7" xfId="0" applyFont="1" applyFill="1" applyBorder="1" applyAlignment="1">
      <alignment horizontal="center" vertical="center" wrapText="1"/>
    </xf>
    <xf numFmtId="0" fontId="0" fillId="0" borderId="10" xfId="0" applyBorder="1" applyAlignment="1">
      <alignment vertical="center"/>
    </xf>
    <xf numFmtId="14" fontId="3" fillId="5" borderId="6" xfId="0" applyNumberFormat="1" applyFont="1" applyFill="1" applyBorder="1" applyAlignment="1">
      <alignment horizontal="center" vertical="center" wrapText="1"/>
    </xf>
    <xf numFmtId="0" fontId="3" fillId="5" borderId="12" xfId="0" applyFont="1" applyFill="1" applyBorder="1" applyAlignment="1">
      <alignment horizontal="center" vertical="center" wrapText="1"/>
    </xf>
    <xf numFmtId="14" fontId="0" fillId="0" borderId="9" xfId="0" applyNumberFormat="1" applyBorder="1" applyAlignment="1">
      <alignment horizontal="center" vertical="center"/>
    </xf>
    <xf numFmtId="14" fontId="0" fillId="0" borderId="10" xfId="0" applyNumberFormat="1" applyBorder="1" applyAlignment="1">
      <alignment horizontal="center" vertical="center"/>
    </xf>
    <xf numFmtId="0" fontId="0" fillId="0" borderId="15" xfId="0" applyBorder="1" applyAlignment="1">
      <alignment vertical="center"/>
    </xf>
    <xf numFmtId="14" fontId="0" fillId="0" borderId="10" xfId="0" applyNumberFormat="1" applyBorder="1" applyAlignment="1">
      <alignment vertical="center"/>
    </xf>
    <xf numFmtId="0" fontId="0" fillId="0" borderId="16" xfId="0" applyBorder="1" applyAlignment="1">
      <alignment vertical="center"/>
    </xf>
    <xf numFmtId="0" fontId="0" fillId="0" borderId="31" xfId="0" applyBorder="1" applyAlignment="1">
      <alignment vertical="center"/>
    </xf>
    <xf numFmtId="0" fontId="0" fillId="0" borderId="15" xfId="0" applyBorder="1" applyAlignment="1">
      <alignment vertical="center" wrapText="1"/>
    </xf>
    <xf numFmtId="174" fontId="13" fillId="0" borderId="6" xfId="1" applyNumberFormat="1" applyFont="1" applyFill="1" applyBorder="1" applyAlignment="1">
      <alignment horizontal="right" vertical="center" wrapText="1"/>
    </xf>
    <xf numFmtId="14" fontId="0" fillId="0" borderId="0" xfId="0" applyNumberFormat="1" applyBorder="1" applyAlignment="1">
      <alignment horizontal="center"/>
    </xf>
    <xf numFmtId="17" fontId="0" fillId="0" borderId="10" xfId="0" applyNumberFormat="1" applyBorder="1" applyAlignment="1">
      <alignment horizontal="center" wrapText="1"/>
    </xf>
    <xf numFmtId="4" fontId="13" fillId="4" borderId="6" xfId="0" applyNumberFormat="1" applyFont="1" applyFill="1" applyBorder="1" applyAlignment="1" applyProtection="1">
      <alignment horizontal="center" vertical="center" wrapText="1"/>
      <protection locked="0"/>
    </xf>
    <xf numFmtId="1" fontId="13" fillId="0" borderId="8" xfId="0" applyNumberFormat="1" applyFont="1" applyFill="1" applyBorder="1" applyAlignment="1" applyProtection="1">
      <alignment horizontal="center" vertical="center" wrapText="1"/>
      <protection locked="0"/>
    </xf>
    <xf numFmtId="0" fontId="0" fillId="0" borderId="6" xfId="0" applyFill="1" applyBorder="1" applyAlignment="1">
      <alignment horizontal="center" vertical="center" wrapText="1"/>
    </xf>
    <xf numFmtId="0" fontId="0" fillId="0" borderId="6" xfId="0" applyFill="1" applyBorder="1" applyAlignment="1">
      <alignment horizontal="center" vertical="center"/>
    </xf>
    <xf numFmtId="0" fontId="10" fillId="6" borderId="35" xfId="0" applyFont="1" applyFill="1" applyBorder="1" applyAlignment="1">
      <alignment horizontal="center" vertical="center" wrapText="1"/>
    </xf>
    <xf numFmtId="0" fontId="10" fillId="6" borderId="36" xfId="0" applyFont="1" applyFill="1" applyBorder="1" applyAlignment="1">
      <alignment horizontal="center" vertical="center" wrapText="1"/>
    </xf>
    <xf numFmtId="0" fontId="0" fillId="8" borderId="6" xfId="0" applyFill="1" applyBorder="1" applyAlignment="1">
      <alignment horizontal="center" vertical="center"/>
    </xf>
    <xf numFmtId="0" fontId="0" fillId="3" borderId="6" xfId="0" applyFill="1" applyBorder="1" applyAlignment="1">
      <alignment horizontal="center" vertical="center"/>
    </xf>
    <xf numFmtId="0" fontId="3" fillId="10" borderId="0" xfId="0" applyFont="1" applyFill="1" applyAlignment="1">
      <alignment vertical="center"/>
    </xf>
    <xf numFmtId="0" fontId="10" fillId="2" borderId="6" xfId="0" applyFont="1" applyFill="1" applyBorder="1" applyAlignment="1">
      <alignment horizontal="center" wrapText="1"/>
    </xf>
    <xf numFmtId="0" fontId="0" fillId="0" borderId="0" xfId="0" applyBorder="1" applyAlignment="1">
      <alignment horizontal="center"/>
    </xf>
    <xf numFmtId="0" fontId="29" fillId="3" borderId="6" xfId="0" applyFont="1" applyFill="1" applyBorder="1" applyAlignment="1">
      <alignment horizontal="center"/>
    </xf>
    <xf numFmtId="0" fontId="30" fillId="3" borderId="6" xfId="0" applyFont="1" applyFill="1" applyBorder="1" applyAlignment="1">
      <alignment horizontal="center"/>
    </xf>
    <xf numFmtId="0" fontId="29" fillId="0" borderId="0" xfId="0" applyFont="1" applyAlignment="1">
      <alignment horizontal="center"/>
    </xf>
    <xf numFmtId="0" fontId="0" fillId="10" borderId="6" xfId="0" applyFill="1" applyBorder="1" applyAlignment="1">
      <alignment horizontal="center" vertical="center"/>
    </xf>
    <xf numFmtId="0" fontId="0" fillId="5" borderId="6" xfId="0" applyFill="1" applyBorder="1" applyAlignment="1">
      <alignment horizontal="center" vertical="center"/>
    </xf>
    <xf numFmtId="0" fontId="0" fillId="7" borderId="6" xfId="0" applyFill="1" applyBorder="1" applyAlignment="1">
      <alignment horizontal="center" vertical="center"/>
    </xf>
    <xf numFmtId="0" fontId="3" fillId="0" borderId="0" xfId="0" applyFont="1" applyFill="1" applyBorder="1" applyAlignment="1">
      <alignment horizontal="center" vertical="center"/>
    </xf>
    <xf numFmtId="172" fontId="3" fillId="0" borderId="0" xfId="0" applyNumberFormat="1" applyFont="1" applyFill="1" applyBorder="1" applyAlignment="1">
      <alignment horizontal="center" vertical="center"/>
    </xf>
    <xf numFmtId="0" fontId="0" fillId="0" borderId="0" xfId="0" applyAlignment="1">
      <alignment wrapText="1"/>
    </xf>
    <xf numFmtId="0" fontId="9" fillId="0" borderId="6" xfId="0" applyFont="1" applyFill="1" applyBorder="1" applyAlignment="1">
      <alignment vertical="center" wrapText="1"/>
    </xf>
    <xf numFmtId="0" fontId="11" fillId="7" borderId="6" xfId="0" applyFont="1" applyFill="1" applyBorder="1" applyAlignment="1">
      <alignment horizontal="justify" vertical="center" wrapText="1"/>
    </xf>
    <xf numFmtId="49" fontId="11" fillId="7" borderId="6" xfId="0" applyNumberFormat="1" applyFont="1" applyFill="1" applyBorder="1" applyAlignment="1">
      <alignment horizontal="center" vertical="center" wrapText="1"/>
    </xf>
    <xf numFmtId="171" fontId="13" fillId="7" borderId="6" xfId="0" applyNumberFormat="1" applyFont="1" applyFill="1" applyBorder="1" applyAlignment="1" applyProtection="1">
      <alignment horizontal="center" vertical="center" wrapText="1"/>
      <protection locked="0"/>
    </xf>
    <xf numFmtId="2" fontId="26" fillId="7" borderId="6" xfId="0" applyNumberFormat="1" applyFont="1" applyFill="1" applyBorder="1" applyAlignment="1" applyProtection="1">
      <alignment horizontal="center" vertical="center" wrapText="1"/>
      <protection locked="0"/>
    </xf>
    <xf numFmtId="49" fontId="13" fillId="9" borderId="6" xfId="0" applyNumberFormat="1" applyFont="1" applyFill="1" applyBorder="1" applyAlignment="1" applyProtection="1">
      <alignment horizontal="center" vertical="center" wrapText="1"/>
      <protection locked="0"/>
    </xf>
    <xf numFmtId="2" fontId="13" fillId="9" borderId="6" xfId="0" applyNumberFormat="1" applyFont="1" applyFill="1" applyBorder="1" applyAlignment="1" applyProtection="1">
      <alignment horizontal="center" vertical="center" wrapText="1"/>
      <protection locked="0"/>
    </xf>
    <xf numFmtId="49" fontId="13" fillId="11" borderId="6" xfId="0" applyNumberFormat="1" applyFont="1" applyFill="1" applyBorder="1" applyAlignment="1" applyProtection="1">
      <alignment horizontal="center" vertical="center" wrapText="1"/>
      <protection locked="0"/>
    </xf>
    <xf numFmtId="2" fontId="13" fillId="11" borderId="6" xfId="0" applyNumberFormat="1" applyFont="1" applyFill="1" applyBorder="1" applyAlignment="1" applyProtection="1">
      <alignment horizontal="center" vertical="center" wrapText="1"/>
      <protection locked="0"/>
    </xf>
    <xf numFmtId="49" fontId="13" fillId="12" borderId="6" xfId="0" applyNumberFormat="1" applyFont="1" applyFill="1" applyBorder="1" applyAlignment="1" applyProtection="1">
      <alignment horizontal="center" vertical="center" wrapText="1"/>
      <protection locked="0"/>
    </xf>
    <xf numFmtId="2" fontId="13" fillId="12" borderId="6" xfId="0" applyNumberFormat="1" applyFont="1" applyFill="1" applyBorder="1" applyAlignment="1" applyProtection="1">
      <alignment horizontal="center" vertical="center" wrapText="1"/>
      <protection locked="0"/>
    </xf>
    <xf numFmtId="49" fontId="13" fillId="14" borderId="6" xfId="0" applyNumberFormat="1" applyFont="1" applyFill="1" applyBorder="1" applyAlignment="1" applyProtection="1">
      <alignment horizontal="center" vertical="center" wrapText="1"/>
      <protection locked="0"/>
    </xf>
    <xf numFmtId="2" fontId="13" fillId="14" borderId="6" xfId="0" applyNumberFormat="1" applyFont="1" applyFill="1" applyBorder="1" applyAlignment="1" applyProtection="1">
      <alignment horizontal="center" vertical="center" wrapText="1"/>
      <protection locked="0"/>
    </xf>
    <xf numFmtId="172" fontId="0" fillId="3" borderId="6" xfId="0" applyNumberFormat="1" applyFill="1" applyBorder="1" applyAlignment="1">
      <alignment horizontal="right" vertical="center"/>
    </xf>
    <xf numFmtId="172" fontId="0" fillId="3" borderId="0" xfId="0" applyNumberFormat="1" applyFill="1" applyBorder="1" applyAlignment="1">
      <alignment horizontal="right" vertical="center"/>
    </xf>
    <xf numFmtId="172" fontId="0" fillId="0" borderId="0" xfId="0" applyNumberFormat="1" applyFill="1" applyBorder="1" applyAlignment="1">
      <alignment vertical="center"/>
    </xf>
    <xf numFmtId="172" fontId="0" fillId="0" borderId="0" xfId="0" applyNumberFormat="1" applyFill="1" applyBorder="1" applyAlignment="1">
      <alignment horizontal="center" vertical="center"/>
    </xf>
    <xf numFmtId="172" fontId="0" fillId="0" borderId="0" xfId="0" applyNumberFormat="1" applyBorder="1" applyAlignment="1">
      <alignment vertical="center"/>
    </xf>
    <xf numFmtId="172" fontId="0" fillId="0" borderId="0" xfId="0" applyNumberFormat="1" applyFill="1" applyBorder="1" applyAlignment="1" applyProtection="1">
      <alignment vertical="center"/>
      <protection locked="0"/>
    </xf>
    <xf numFmtId="172" fontId="0" fillId="0" borderId="0" xfId="0" applyNumberFormat="1" applyFill="1" applyAlignment="1">
      <alignment vertical="center"/>
    </xf>
    <xf numFmtId="17" fontId="0" fillId="0" borderId="9" xfId="0" applyNumberFormat="1" applyBorder="1" applyAlignment="1">
      <alignment horizontal="center" vertical="center"/>
    </xf>
    <xf numFmtId="0" fontId="0" fillId="0" borderId="9" xfId="0" applyBorder="1" applyAlignment="1">
      <alignment vertical="center"/>
    </xf>
    <xf numFmtId="14" fontId="0" fillId="0" borderId="9" xfId="0" applyNumberFormat="1" applyBorder="1" applyAlignment="1">
      <alignment vertical="center"/>
    </xf>
    <xf numFmtId="1" fontId="33" fillId="0" borderId="6" xfId="0" applyNumberFormat="1" applyFont="1" applyFill="1" applyBorder="1" applyAlignment="1" applyProtection="1">
      <alignment horizontal="center" vertical="center" wrapText="1"/>
      <protection locked="0"/>
    </xf>
    <xf numFmtId="15" fontId="33" fillId="0" borderId="6" xfId="0" applyNumberFormat="1" applyFont="1" applyFill="1" applyBorder="1" applyAlignment="1" applyProtection="1">
      <alignment horizontal="center" vertical="center" wrapText="1"/>
      <protection locked="0"/>
    </xf>
    <xf numFmtId="0" fontId="13" fillId="0" borderId="0" xfId="0" applyFont="1" applyFill="1" applyBorder="1" applyAlignment="1">
      <alignment horizontal="left" vertical="center" wrapText="1"/>
    </xf>
    <xf numFmtId="0" fontId="17" fillId="0" borderId="6" xfId="0" applyFont="1" applyFill="1" applyBorder="1" applyAlignment="1">
      <alignment horizontal="left" vertical="center" wrapText="1"/>
    </xf>
    <xf numFmtId="1" fontId="20" fillId="0" borderId="0" xfId="0" applyNumberFormat="1" applyFont="1" applyFill="1" applyBorder="1" applyAlignment="1" applyProtection="1">
      <alignment horizontal="center" vertical="center" wrapText="1"/>
      <protection locked="0"/>
    </xf>
    <xf numFmtId="0" fontId="0" fillId="5" borderId="6" xfId="0" applyFill="1" applyBorder="1" applyAlignment="1">
      <alignment wrapText="1"/>
    </xf>
    <xf numFmtId="0" fontId="0" fillId="5" borderId="6" xfId="0" applyFill="1" applyBorder="1" applyAlignment="1">
      <alignment vertical="center"/>
    </xf>
    <xf numFmtId="0" fontId="0" fillId="5" borderId="6" xfId="0" applyFill="1" applyBorder="1" applyAlignment="1">
      <alignment vertical="center" wrapText="1"/>
    </xf>
    <xf numFmtId="14" fontId="0" fillId="5" borderId="6" xfId="0" applyNumberFormat="1" applyFill="1" applyBorder="1" applyAlignment="1">
      <alignment vertical="center"/>
    </xf>
    <xf numFmtId="0" fontId="0" fillId="0" borderId="9" xfId="0" applyBorder="1" applyAlignment="1">
      <alignment wrapText="1"/>
    </xf>
    <xf numFmtId="3" fontId="0" fillId="0" borderId="9" xfId="0" applyNumberFormat="1" applyBorder="1" applyAlignment="1"/>
    <xf numFmtId="0" fontId="0" fillId="0" borderId="9" xfId="0" applyBorder="1" applyAlignment="1"/>
    <xf numFmtId="0" fontId="0" fillId="0" borderId="9" xfId="0" applyFill="1" applyBorder="1"/>
    <xf numFmtId="0" fontId="0" fillId="0" borderId="10" xfId="0" applyBorder="1" applyAlignment="1">
      <alignment wrapText="1"/>
    </xf>
    <xf numFmtId="3" fontId="0" fillId="0" borderId="10" xfId="0" applyNumberFormat="1" applyBorder="1" applyAlignment="1"/>
    <xf numFmtId="0" fontId="0" fillId="0" borderId="10" xfId="0" applyBorder="1" applyAlignment="1"/>
    <xf numFmtId="14" fontId="0" fillId="0" borderId="10" xfId="0" applyNumberFormat="1" applyBorder="1" applyAlignment="1"/>
    <xf numFmtId="0" fontId="0" fillId="0" borderId="10" xfId="0" applyFill="1" applyBorder="1"/>
    <xf numFmtId="0" fontId="0" fillId="0" borderId="10" xfId="0" applyBorder="1" applyAlignment="1">
      <alignment vertical="top" wrapText="1"/>
    </xf>
    <xf numFmtId="0" fontId="0" fillId="0" borderId="10" xfId="0" applyFill="1" applyBorder="1" applyAlignment="1">
      <alignment vertical="top" wrapText="1"/>
    </xf>
    <xf numFmtId="164" fontId="0" fillId="3" borderId="6" xfId="0" applyNumberFormat="1" applyFill="1" applyBorder="1" applyAlignment="1">
      <alignment vertical="center"/>
    </xf>
    <xf numFmtId="164" fontId="0" fillId="0" borderId="0" xfId="0" applyNumberFormat="1" applyFill="1" applyBorder="1" applyAlignment="1">
      <alignment vertical="center" wrapText="1"/>
    </xf>
    <xf numFmtId="0" fontId="11" fillId="8" borderId="6" xfId="0" applyFont="1" applyFill="1" applyBorder="1" applyAlignment="1">
      <alignment horizontal="center" vertical="center" wrapText="1"/>
    </xf>
    <xf numFmtId="0" fontId="0" fillId="0" borderId="0" xfId="0" applyFill="1" applyAlignment="1">
      <alignment vertical="center" wrapText="1"/>
    </xf>
    <xf numFmtId="0" fontId="0" fillId="0" borderId="14" xfId="0" applyBorder="1" applyAlignment="1">
      <alignment vertical="center"/>
    </xf>
    <xf numFmtId="0" fontId="3" fillId="8" borderId="0" xfId="0" applyFont="1" applyFill="1" applyAlignment="1">
      <alignment vertical="center"/>
    </xf>
    <xf numFmtId="0" fontId="11" fillId="0" borderId="6" xfId="0" applyFont="1" applyFill="1" applyBorder="1" applyAlignment="1"/>
    <xf numFmtId="14" fontId="0" fillId="0" borderId="6" xfId="0" applyNumberFormat="1" applyFill="1" applyBorder="1" applyAlignment="1">
      <alignment vertical="center"/>
    </xf>
    <xf numFmtId="0" fontId="0" fillId="0" borderId="6" xfId="0" applyFill="1" applyBorder="1" applyAlignment="1">
      <alignment vertical="center" wrapText="1"/>
    </xf>
    <xf numFmtId="17" fontId="14" fillId="0" borderId="6" xfId="0" applyNumberFormat="1" applyFont="1" applyFill="1" applyBorder="1" applyAlignment="1">
      <alignment horizontal="center" vertical="center" wrapText="1"/>
    </xf>
    <xf numFmtId="14" fontId="14" fillId="0" borderId="6" xfId="0" applyNumberFormat="1" applyFont="1" applyFill="1" applyBorder="1" applyAlignment="1">
      <alignment horizontal="center" vertical="center" wrapText="1"/>
    </xf>
    <xf numFmtId="0" fontId="14" fillId="0" borderId="6" xfId="0" applyFont="1" applyFill="1" applyBorder="1" applyAlignment="1">
      <alignment horizontal="left" vertical="top" wrapText="1"/>
    </xf>
    <xf numFmtId="0" fontId="14" fillId="0" borderId="6" xfId="0" applyFont="1" applyFill="1" applyBorder="1" applyAlignment="1">
      <alignment horizontal="center" vertical="top" wrapText="1"/>
    </xf>
    <xf numFmtId="0" fontId="14" fillId="0" borderId="10" xfId="0" applyFont="1" applyFill="1" applyBorder="1" applyAlignment="1">
      <alignment horizontal="center" vertical="center" wrapText="1"/>
    </xf>
    <xf numFmtId="0" fontId="13" fillId="0" borderId="0" xfId="0" applyFont="1" applyFill="1" applyAlignment="1">
      <alignment vertical="center"/>
    </xf>
    <xf numFmtId="0" fontId="0" fillId="0" borderId="9" xfId="0" applyFill="1" applyBorder="1" applyAlignment="1">
      <alignment vertical="center"/>
    </xf>
    <xf numFmtId="0" fontId="34" fillId="0" borderId="0" xfId="0" applyFont="1" applyFill="1" applyBorder="1" applyAlignment="1">
      <alignment horizontal="left" vertical="center"/>
    </xf>
    <xf numFmtId="0" fontId="13" fillId="0" borderId="0" xfId="0" applyFont="1" applyAlignment="1">
      <alignment vertical="center"/>
    </xf>
    <xf numFmtId="17" fontId="0" fillId="0" borderId="0" xfId="0" applyNumberFormat="1" applyAlignment="1">
      <alignment vertical="center"/>
    </xf>
    <xf numFmtId="169" fontId="33" fillId="0" borderId="6" xfId="0" applyNumberFormat="1" applyFont="1" applyFill="1" applyBorder="1" applyAlignment="1" applyProtection="1">
      <alignment horizontal="center" vertical="center" wrapText="1"/>
      <protection locked="0"/>
    </xf>
    <xf numFmtId="2" fontId="33" fillId="0" borderId="6" xfId="0" applyNumberFormat="1" applyFont="1" applyFill="1" applyBorder="1" applyAlignment="1" applyProtection="1">
      <alignment horizontal="center" vertical="center" wrapText="1"/>
      <protection locked="0"/>
    </xf>
    <xf numFmtId="1" fontId="0" fillId="0" borderId="0" xfId="0" applyNumberFormat="1" applyAlignment="1">
      <alignment vertical="center"/>
    </xf>
    <xf numFmtId="2" fontId="0" fillId="0" borderId="0" xfId="0" applyNumberFormat="1" applyAlignment="1">
      <alignment vertical="center"/>
    </xf>
    <xf numFmtId="0" fontId="0" fillId="11" borderId="6" xfId="0" applyFill="1" applyBorder="1" applyAlignment="1">
      <alignment horizontal="center" vertical="center"/>
    </xf>
    <xf numFmtId="0" fontId="0" fillId="11" borderId="6" xfId="0" applyFill="1" applyBorder="1" applyAlignment="1">
      <alignment vertical="center"/>
    </xf>
    <xf numFmtId="0" fontId="29" fillId="11" borderId="6" xfId="0" applyFont="1" applyFill="1" applyBorder="1" applyAlignment="1">
      <alignment horizontal="center" vertical="center"/>
    </xf>
    <xf numFmtId="0" fontId="0" fillId="0" borderId="6" xfId="0" applyFill="1" applyBorder="1" applyAlignment="1">
      <alignment horizontal="left" wrapText="1"/>
    </xf>
    <xf numFmtId="0" fontId="0" fillId="0" borderId="6" xfId="0" applyFill="1" applyBorder="1" applyAlignment="1">
      <alignment horizontal="left" vertical="center"/>
    </xf>
    <xf numFmtId="176" fontId="20" fillId="0" borderId="6" xfId="1" applyNumberFormat="1" applyFont="1" applyFill="1" applyBorder="1" applyAlignment="1">
      <alignment horizontal="right" vertical="center" wrapText="1"/>
    </xf>
    <xf numFmtId="6" fontId="0" fillId="3" borderId="6" xfId="0" applyNumberFormat="1" applyFill="1" applyBorder="1" applyAlignment="1">
      <alignment horizontal="right" vertical="center"/>
    </xf>
    <xf numFmtId="14" fontId="20" fillId="13" borderId="6" xfId="0" applyNumberFormat="1" applyFont="1" applyFill="1" applyBorder="1" applyAlignment="1" applyProtection="1">
      <alignment horizontal="center" vertical="center" wrapText="1"/>
      <protection locked="0"/>
    </xf>
    <xf numFmtId="2" fontId="0" fillId="0" borderId="6" xfId="0" applyNumberFormat="1" applyFill="1" applyBorder="1" applyAlignment="1">
      <alignment horizontal="center" vertical="center"/>
    </xf>
    <xf numFmtId="0" fontId="0" fillId="12" borderId="6" xfId="0" applyFill="1" applyBorder="1" applyAlignment="1">
      <alignment horizontal="center" vertical="center"/>
    </xf>
    <xf numFmtId="0" fontId="36" fillId="0" borderId="6" xfId="0" applyFont="1" applyBorder="1" applyAlignment="1">
      <alignment vertical="center"/>
    </xf>
    <xf numFmtId="0" fontId="0" fillId="0" borderId="9" xfId="0" applyBorder="1" applyAlignment="1">
      <alignment horizontal="center" vertical="center"/>
    </xf>
    <xf numFmtId="0" fontId="0" fillId="0" borderId="10" xfId="0" applyBorder="1" applyAlignment="1">
      <alignment horizontal="center" vertical="center"/>
    </xf>
    <xf numFmtId="0" fontId="3" fillId="0" borderId="6" xfId="0" applyFont="1" applyFill="1" applyBorder="1" applyAlignment="1">
      <alignment horizontal="center" vertical="center"/>
    </xf>
    <xf numFmtId="0" fontId="6" fillId="2" borderId="6"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7" fillId="0" borderId="0" xfId="0" applyFont="1" applyFill="1" applyAlignment="1">
      <alignment horizontal="left" vertical="center" wrapText="1"/>
    </xf>
    <xf numFmtId="14" fontId="0" fillId="5" borderId="9" xfId="0" applyNumberFormat="1" applyFont="1" applyFill="1" applyBorder="1" applyAlignment="1">
      <alignment horizontal="center" vertical="center" wrapText="1"/>
    </xf>
    <xf numFmtId="0" fontId="0" fillId="5" borderId="9" xfId="0" applyFont="1" applyFill="1" applyBorder="1" applyAlignment="1">
      <alignment horizontal="center" vertical="center" wrapText="1"/>
    </xf>
    <xf numFmtId="0" fontId="0" fillId="5" borderId="19" xfId="0" applyFont="1" applyFill="1" applyBorder="1" applyAlignment="1">
      <alignment horizontal="center" vertical="center" wrapText="1"/>
    </xf>
    <xf numFmtId="0" fontId="0" fillId="5" borderId="10" xfId="0" applyFont="1" applyFill="1" applyBorder="1" applyAlignment="1">
      <alignment horizontal="center" vertical="center" wrapText="1"/>
    </xf>
    <xf numFmtId="0" fontId="0" fillId="0" borderId="9" xfId="0" applyFont="1" applyBorder="1" applyAlignment="1">
      <alignment horizontal="center" vertical="center" wrapText="1"/>
    </xf>
    <xf numFmtId="0" fontId="0" fillId="0" borderId="9" xfId="0" applyBorder="1" applyAlignment="1">
      <alignment horizontal="center" vertical="center" wrapText="1"/>
    </xf>
    <xf numFmtId="0" fontId="0" fillId="0" borderId="19" xfId="0" applyBorder="1" applyAlignment="1">
      <alignment horizontal="center" vertical="center" wrapText="1"/>
    </xf>
    <xf numFmtId="0" fontId="0" fillId="0" borderId="10" xfId="0" applyBorder="1" applyAlignment="1">
      <alignment horizontal="center" vertical="center" wrapText="1"/>
    </xf>
    <xf numFmtId="14" fontId="0" fillId="0" borderId="9" xfId="0" applyNumberFormat="1" applyBorder="1" applyAlignment="1">
      <alignment horizontal="center" vertical="center" wrapText="1"/>
    </xf>
    <xf numFmtId="14" fontId="0" fillId="0" borderId="19" xfId="0" applyNumberFormat="1" applyBorder="1" applyAlignment="1">
      <alignment horizontal="center" vertical="center" wrapText="1"/>
    </xf>
    <xf numFmtId="14" fontId="0" fillId="0" borderId="10" xfId="0" applyNumberFormat="1" applyBorder="1" applyAlignment="1">
      <alignment horizontal="center" vertical="center" wrapText="1"/>
    </xf>
    <xf numFmtId="0" fontId="0" fillId="0" borderId="9"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6" xfId="0" applyBorder="1" applyAlignment="1">
      <alignment horizontal="center" vertical="center"/>
    </xf>
    <xf numFmtId="0" fontId="0" fillId="0" borderId="6" xfId="0" applyFill="1" applyBorder="1" applyAlignment="1">
      <alignment horizontal="center" vertical="center" wrapText="1"/>
    </xf>
    <xf numFmtId="0" fontId="0" fillId="0" borderId="6" xfId="0" applyBorder="1" applyAlignment="1">
      <alignment horizontal="center" vertical="center" wrapText="1"/>
    </xf>
    <xf numFmtId="14" fontId="0" fillId="0" borderId="6" xfId="0" applyNumberFormat="1" applyBorder="1" applyAlignment="1">
      <alignment horizontal="center" vertical="center" wrapText="1"/>
    </xf>
    <xf numFmtId="0" fontId="3" fillId="0" borderId="0" xfId="0" applyFont="1" applyFill="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3" fillId="5" borderId="10" xfId="0" applyFont="1" applyFill="1" applyBorder="1" applyAlignment="1">
      <alignment horizontal="center" vertical="center" wrapText="1"/>
    </xf>
    <xf numFmtId="0" fontId="3" fillId="5" borderId="6" xfId="0" applyFont="1" applyFill="1" applyBorder="1" applyAlignment="1">
      <alignment horizontal="center" vertical="center" wrapText="1"/>
    </xf>
    <xf numFmtId="14" fontId="3" fillId="5" borderId="10" xfId="0" applyNumberFormat="1" applyFont="1" applyFill="1" applyBorder="1" applyAlignment="1">
      <alignment horizontal="center" vertical="center" wrapText="1"/>
    </xf>
    <xf numFmtId="14" fontId="0" fillId="0" borderId="10" xfId="0" applyNumberFormat="1" applyBorder="1" applyAlignment="1">
      <alignment horizontal="center" vertical="center"/>
    </xf>
    <xf numFmtId="0" fontId="28" fillId="0" borderId="9" xfId="0" applyFont="1" applyBorder="1" applyAlignment="1">
      <alignment horizontal="left" wrapText="1"/>
    </xf>
    <xf numFmtId="0" fontId="0" fillId="0" borderId="9" xfId="0" applyFont="1" applyBorder="1" applyAlignment="1">
      <alignment horizontal="left" vertical="center" wrapText="1"/>
    </xf>
    <xf numFmtId="0" fontId="28" fillId="0" borderId="9" xfId="0" applyFont="1" applyBorder="1" applyAlignment="1">
      <alignment horizontal="center" vertical="center"/>
    </xf>
    <xf numFmtId="14" fontId="28" fillId="0" borderId="9" xfId="0" applyNumberFormat="1" applyFont="1" applyBorder="1" applyAlignment="1">
      <alignment horizontal="center" vertical="center"/>
    </xf>
    <xf numFmtId="0" fontId="0" fillId="0" borderId="9" xfId="0" applyBorder="1" applyAlignment="1">
      <alignment horizontal="left" vertical="center" wrapText="1"/>
    </xf>
    <xf numFmtId="0" fontId="0" fillId="0" borderId="19" xfId="0" applyBorder="1" applyAlignment="1">
      <alignment horizontal="left" vertical="center" wrapText="1"/>
    </xf>
    <xf numFmtId="0" fontId="0" fillId="0" borderId="10" xfId="0" applyBorder="1" applyAlignment="1">
      <alignment horizontal="left" vertical="center" wrapText="1"/>
    </xf>
    <xf numFmtId="0" fontId="28" fillId="0" borderId="9" xfId="0" applyFont="1" applyFill="1" applyBorder="1" applyAlignment="1">
      <alignment horizontal="center" vertical="center"/>
    </xf>
    <xf numFmtId="0" fontId="28" fillId="0" borderId="9" xfId="0" applyFont="1" applyBorder="1" applyAlignment="1">
      <alignment horizontal="center" wrapText="1"/>
    </xf>
    <xf numFmtId="14" fontId="28" fillId="0" borderId="9" xfId="0" applyNumberFormat="1" applyFont="1" applyFill="1" applyBorder="1" applyAlignment="1">
      <alignment horizontal="center" wrapText="1"/>
    </xf>
    <xf numFmtId="0" fontId="28" fillId="0" borderId="9" xfId="0" applyFont="1" applyBorder="1" applyAlignment="1">
      <alignment horizontal="left"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xf>
    <xf numFmtId="0" fontId="0" fillId="5" borderId="8" xfId="0" applyFont="1" applyFill="1" applyBorder="1" applyAlignment="1">
      <alignment horizontal="center" vertical="center" wrapText="1"/>
    </xf>
    <xf numFmtId="3" fontId="0" fillId="0" borderId="19" xfId="0" applyNumberFormat="1" applyBorder="1" applyAlignment="1">
      <alignment horizontal="center" vertical="center" wrapText="1"/>
    </xf>
    <xf numFmtId="3" fontId="0" fillId="0" borderId="10" xfId="0" applyNumberFormat="1" applyBorder="1" applyAlignment="1">
      <alignment horizontal="center" vertical="center" wrapText="1"/>
    </xf>
    <xf numFmtId="0" fontId="0" fillId="5" borderId="9" xfId="0" applyFill="1" applyBorder="1" applyAlignment="1">
      <alignment horizontal="center" vertical="center" wrapText="1"/>
    </xf>
    <xf numFmtId="0" fontId="0" fillId="5" borderId="19" xfId="0" applyFill="1" applyBorder="1" applyAlignment="1">
      <alignment horizontal="center" vertical="center" wrapText="1"/>
    </xf>
    <xf numFmtId="0" fontId="0" fillId="5" borderId="10" xfId="0" applyFill="1" applyBorder="1" applyAlignment="1">
      <alignment horizontal="center" vertical="center" wrapText="1"/>
    </xf>
    <xf numFmtId="0" fontId="0" fillId="0" borderId="6" xfId="0" applyBorder="1" applyAlignment="1">
      <alignment horizontal="left" vertical="center" wrapText="1"/>
    </xf>
    <xf numFmtId="3" fontId="0" fillId="0" borderId="6" xfId="0" applyNumberFormat="1" applyBorder="1" applyAlignment="1">
      <alignment horizontal="center" vertical="center" wrapText="1"/>
    </xf>
    <xf numFmtId="0" fontId="0" fillId="0" borderId="0" xfId="0" applyAlignment="1">
      <alignment horizontal="center" vertical="center"/>
    </xf>
    <xf numFmtId="0" fontId="0" fillId="0" borderId="6" xfId="0" applyBorder="1" applyAlignment="1">
      <alignment vertical="center" wrapText="1"/>
    </xf>
    <xf numFmtId="0" fontId="0" fillId="0" borderId="0" xfId="0" applyFill="1" applyBorder="1" applyAlignment="1">
      <alignment horizontal="center" vertical="center" wrapText="1"/>
    </xf>
    <xf numFmtId="0" fontId="3" fillId="2" borderId="6" xfId="0" applyFont="1" applyFill="1" applyBorder="1" applyAlignment="1">
      <alignment horizontal="center" vertical="center" wrapText="1"/>
    </xf>
    <xf numFmtId="0" fontId="0" fillId="0" borderId="6" xfId="0" applyFill="1" applyBorder="1" applyAlignment="1">
      <alignment horizontal="center"/>
    </xf>
    <xf numFmtId="0" fontId="0" fillId="0" borderId="6" xfId="0" applyBorder="1" applyAlignment="1">
      <alignment horizontal="center" wrapText="1"/>
    </xf>
    <xf numFmtId="170" fontId="13" fillId="0" borderId="10" xfId="1" applyNumberFormat="1" applyFont="1" applyFill="1" applyBorder="1" applyAlignment="1">
      <alignment horizontal="center" vertical="center" wrapText="1"/>
    </xf>
    <xf numFmtId="14" fontId="13" fillId="0" borderId="10" xfId="0" applyNumberFormat="1" applyFont="1" applyFill="1" applyBorder="1" applyAlignment="1" applyProtection="1">
      <alignment horizontal="center" vertical="center" wrapText="1"/>
      <protection locked="0"/>
    </xf>
    <xf numFmtId="15" fontId="13" fillId="0" borderId="10" xfId="0" applyNumberFormat="1" applyFont="1" applyFill="1" applyBorder="1" applyAlignment="1" applyProtection="1">
      <alignment horizontal="center" vertical="center" wrapText="1"/>
      <protection locked="0"/>
    </xf>
    <xf numFmtId="1" fontId="13" fillId="0" borderId="10" xfId="0" applyNumberFormat="1" applyFont="1" applyFill="1" applyBorder="1" applyAlignment="1" applyProtection="1">
      <alignment horizontal="center" vertical="center" wrapText="1"/>
      <protection locked="0"/>
    </xf>
    <xf numFmtId="0" fontId="13" fillId="0" borderId="10" xfId="0" applyFont="1" applyFill="1" applyBorder="1" applyAlignment="1" applyProtection="1">
      <alignment horizontal="center" vertical="center" wrapText="1"/>
      <protection locked="0"/>
    </xf>
    <xf numFmtId="0" fontId="0" fillId="0" borderId="9" xfId="0" applyBorder="1" applyAlignment="1">
      <alignment vertical="center" wrapText="1"/>
    </xf>
    <xf numFmtId="0" fontId="0" fillId="5" borderId="9" xfId="0" applyFont="1" applyFill="1" applyBorder="1" applyAlignment="1">
      <alignment horizontal="center" vertical="top" wrapText="1"/>
    </xf>
    <xf numFmtId="0" fontId="0" fillId="0" borderId="9" xfId="0" applyBorder="1" applyAlignment="1">
      <alignment horizontal="center" vertical="top" wrapText="1"/>
    </xf>
    <xf numFmtId="0" fontId="0" fillId="0" borderId="10" xfId="0" applyBorder="1" applyAlignment="1">
      <alignment horizontal="center" vertical="top" wrapText="1"/>
    </xf>
    <xf numFmtId="0" fontId="0" fillId="5" borderId="6"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0" fillId="0" borderId="0" xfId="0" applyBorder="1" applyAlignment="1">
      <alignment horizontal="center" vertical="center"/>
    </xf>
    <xf numFmtId="0" fontId="0" fillId="0" borderId="6" xfId="0" applyFill="1" applyBorder="1" applyAlignment="1">
      <alignment horizontal="center" vertical="center"/>
    </xf>
    <xf numFmtId="9" fontId="20" fillId="4" borderId="6" xfId="0" applyNumberFormat="1" applyFont="1" applyFill="1" applyBorder="1" applyAlignment="1" applyProtection="1">
      <alignment horizontal="center" vertical="center" wrapText="1"/>
      <protection locked="0"/>
    </xf>
    <xf numFmtId="9" fontId="20" fillId="15" borderId="6" xfId="0" applyNumberFormat="1" applyFont="1" applyFill="1" applyBorder="1" applyAlignment="1" applyProtection="1">
      <alignment horizontal="center" vertical="center" wrapText="1"/>
      <protection locked="0"/>
    </xf>
    <xf numFmtId="9" fontId="20" fillId="16" borderId="6" xfId="0" applyNumberFormat="1" applyFont="1" applyFill="1" applyBorder="1" applyAlignment="1" applyProtection="1">
      <alignment horizontal="center" vertical="center" wrapText="1"/>
      <protection locked="0"/>
    </xf>
    <xf numFmtId="9" fontId="20" fillId="17" borderId="6" xfId="0" applyNumberFormat="1" applyFont="1" applyFill="1" applyBorder="1" applyAlignment="1" applyProtection="1">
      <alignment horizontal="center" vertical="center" wrapText="1"/>
      <protection locked="0"/>
    </xf>
    <xf numFmtId="9" fontId="20" fillId="14" borderId="6" xfId="0" applyNumberFormat="1" applyFont="1" applyFill="1" applyBorder="1" applyAlignment="1" applyProtection="1">
      <alignment horizontal="center" vertical="center" wrapText="1"/>
      <protection locked="0"/>
    </xf>
    <xf numFmtId="0" fontId="9" fillId="0" borderId="9" xfId="0" applyFont="1" applyFill="1" applyBorder="1" applyAlignment="1">
      <alignment vertical="center" wrapText="1"/>
    </xf>
    <xf numFmtId="2" fontId="20" fillId="13" borderId="6" xfId="0" applyNumberFormat="1" applyFont="1" applyFill="1" applyBorder="1" applyAlignment="1" applyProtection="1">
      <alignment horizontal="center" vertical="center" wrapText="1"/>
      <protection locked="0"/>
    </xf>
    <xf numFmtId="1" fontId="9" fillId="4" borderId="6" xfId="0" applyNumberFormat="1" applyFont="1" applyFill="1" applyBorder="1" applyAlignment="1">
      <alignment horizontal="right" vertical="center" wrapText="1"/>
    </xf>
    <xf numFmtId="2" fontId="20" fillId="12" borderId="6" xfId="0" applyNumberFormat="1" applyFont="1" applyFill="1" applyBorder="1" applyAlignment="1" applyProtection="1">
      <alignment horizontal="center" vertical="center" wrapText="1"/>
      <protection locked="0"/>
    </xf>
    <xf numFmtId="1" fontId="0" fillId="0" borderId="0" xfId="0" applyNumberFormat="1" applyAlignment="1">
      <alignment horizontal="center" vertical="center"/>
    </xf>
    <xf numFmtId="14" fontId="20" fillId="12" borderId="6" xfId="0" applyNumberFormat="1" applyFont="1" applyFill="1" applyBorder="1" applyAlignment="1" applyProtection="1">
      <alignment horizontal="center" vertical="center" wrapText="1"/>
      <protection locked="0"/>
    </xf>
    <xf numFmtId="14" fontId="0" fillId="0" borderId="5" xfId="0" applyNumberFormat="1" applyFont="1" applyFill="1" applyBorder="1" applyAlignment="1" applyProtection="1">
      <alignment horizontal="left" vertical="center"/>
      <protection locked="0"/>
    </xf>
    <xf numFmtId="164" fontId="0" fillId="3" borderId="0" xfId="0" applyNumberFormat="1" applyFill="1" applyBorder="1" applyAlignment="1">
      <alignment horizontal="center" vertical="center"/>
    </xf>
    <xf numFmtId="0" fontId="3" fillId="0" borderId="0" xfId="0" applyFont="1" applyFill="1" applyBorder="1" applyAlignment="1">
      <alignment horizontal="center" vertical="center" wrapText="1"/>
    </xf>
    <xf numFmtId="2" fontId="20" fillId="4" borderId="6" xfId="0" applyNumberFormat="1" applyFont="1" applyFill="1" applyBorder="1" applyAlignment="1" applyProtection="1">
      <alignment horizontal="center" vertical="center" wrapText="1"/>
      <protection locked="0"/>
    </xf>
    <xf numFmtId="0" fontId="20" fillId="0" borderId="0" xfId="0" applyFont="1" applyFill="1" applyBorder="1" applyAlignment="1" applyProtection="1">
      <alignment horizontal="center" vertical="center" wrapText="1"/>
      <protection locked="0"/>
    </xf>
    <xf numFmtId="9" fontId="20" fillId="0" borderId="0" xfId="0" applyNumberFormat="1" applyFont="1" applyFill="1" applyBorder="1" applyAlignment="1" applyProtection="1">
      <alignment horizontal="center" vertical="center" wrapText="1"/>
      <protection locked="0"/>
    </xf>
    <xf numFmtId="14" fontId="20" fillId="0" borderId="0" xfId="0" applyNumberFormat="1" applyFont="1" applyFill="1" applyBorder="1" applyAlignment="1" applyProtection="1">
      <alignment horizontal="center" vertical="center" wrapText="1"/>
      <protection locked="0"/>
    </xf>
    <xf numFmtId="15" fontId="20" fillId="0" borderId="0" xfId="0" applyNumberFormat="1" applyFont="1" applyFill="1" applyBorder="1" applyAlignment="1" applyProtection="1">
      <alignment horizontal="center" vertical="center" wrapText="1"/>
      <protection locked="0"/>
    </xf>
    <xf numFmtId="2" fontId="20" fillId="0" borderId="0" xfId="0" applyNumberFormat="1" applyFont="1" applyFill="1" applyBorder="1" applyAlignment="1" applyProtection="1">
      <alignment horizontal="center" vertical="center" wrapText="1"/>
      <protection locked="0"/>
    </xf>
    <xf numFmtId="170" fontId="20" fillId="0" borderId="0" xfId="1" applyNumberFormat="1" applyFont="1" applyFill="1" applyBorder="1" applyAlignment="1">
      <alignment horizontal="right" vertical="center" wrapText="1"/>
    </xf>
    <xf numFmtId="49" fontId="0" fillId="0" borderId="6" xfId="0" applyNumberFormat="1" applyFill="1" applyBorder="1" applyAlignment="1">
      <alignment horizontal="center" vertical="center" wrapText="1"/>
    </xf>
    <xf numFmtId="3" fontId="13" fillId="0" borderId="6" xfId="0" applyNumberFormat="1" applyFont="1" applyFill="1" applyBorder="1" applyAlignment="1">
      <alignment horizontal="center" vertical="center" wrapText="1"/>
    </xf>
    <xf numFmtId="3" fontId="0" fillId="0" borderId="6" xfId="0" applyNumberFormat="1" applyFill="1" applyBorder="1" applyAlignment="1">
      <alignment horizontal="center" vertical="center"/>
    </xf>
    <xf numFmtId="3" fontId="0" fillId="5" borderId="6" xfId="0" applyNumberFormat="1" applyFill="1" applyBorder="1" applyAlignment="1">
      <alignment horizontal="center" vertical="center"/>
    </xf>
    <xf numFmtId="49" fontId="2" fillId="0" borderId="6"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3" fontId="37" fillId="0" borderId="6" xfId="0" applyNumberFormat="1" applyFont="1" applyFill="1" applyBorder="1" applyAlignment="1">
      <alignment horizontal="center" vertical="center" wrapText="1"/>
    </xf>
    <xf numFmtId="49" fontId="3" fillId="0" borderId="6" xfId="0" applyNumberFormat="1" applyFont="1" applyFill="1" applyBorder="1" applyAlignment="1">
      <alignment horizontal="left" vertical="center" wrapText="1"/>
    </xf>
    <xf numFmtId="49" fontId="13" fillId="0" borderId="6" xfId="0" applyNumberFormat="1" applyFont="1" applyFill="1" applyBorder="1" applyAlignment="1">
      <alignment wrapText="1"/>
    </xf>
    <xf numFmtId="0" fontId="13" fillId="0" borderId="6" xfId="0" applyFont="1" applyFill="1" applyBorder="1" applyAlignment="1">
      <alignment horizontal="center" vertical="center"/>
    </xf>
    <xf numFmtId="49" fontId="13" fillId="0" borderId="6" xfId="0" applyNumberFormat="1" applyFont="1" applyFill="1" applyBorder="1" applyAlignment="1">
      <alignment horizontal="left" wrapText="1"/>
    </xf>
    <xf numFmtId="0" fontId="37" fillId="0" borderId="6" xfId="0" applyFont="1" applyFill="1" applyBorder="1" applyAlignment="1">
      <alignment horizontal="center" vertical="center" wrapText="1"/>
    </xf>
    <xf numFmtId="0" fontId="13" fillId="0" borderId="6" xfId="0" applyFont="1" applyFill="1" applyBorder="1" applyAlignment="1">
      <alignment wrapText="1"/>
    </xf>
    <xf numFmtId="0" fontId="37" fillId="0" borderId="6" xfId="0" applyFont="1" applyFill="1" applyBorder="1" applyAlignment="1">
      <alignment horizontal="center"/>
    </xf>
    <xf numFmtId="0" fontId="0" fillId="0" borderId="6" xfId="0" applyBorder="1" applyAlignment="1" applyProtection="1">
      <alignment horizontal="center"/>
      <protection locked="0"/>
    </xf>
    <xf numFmtId="0" fontId="0" fillId="0" borderId="6" xfId="0" applyBorder="1" applyAlignment="1" applyProtection="1">
      <alignment horizontal="center" wrapText="1"/>
      <protection locked="0"/>
    </xf>
    <xf numFmtId="0" fontId="0" fillId="4" borderId="0" xfId="0" applyFont="1" applyFill="1" applyAlignment="1">
      <alignment vertical="center"/>
    </xf>
    <xf numFmtId="16" fontId="3" fillId="5" borderId="9" xfId="0" applyNumberFormat="1" applyFont="1" applyFill="1" applyBorder="1" applyAlignment="1">
      <alignment horizontal="center" vertical="center" wrapText="1"/>
    </xf>
    <xf numFmtId="0" fontId="0" fillId="0" borderId="6" xfId="0" applyNumberFormat="1" applyBorder="1" applyAlignment="1">
      <alignment horizontal="center" wrapText="1"/>
    </xf>
    <xf numFmtId="14" fontId="0" fillId="0" borderId="9" xfId="0" applyNumberFormat="1" applyBorder="1" applyAlignment="1">
      <alignment vertical="top" wrapText="1"/>
    </xf>
    <xf numFmtId="49" fontId="0" fillId="0" borderId="9" xfId="0" applyNumberFormat="1" applyBorder="1" applyAlignment="1">
      <alignment horizontal="center" vertical="center"/>
    </xf>
    <xf numFmtId="0" fontId="0" fillId="0" borderId="16" xfId="0" applyNumberFormat="1" applyFill="1" applyBorder="1" applyAlignment="1">
      <alignment horizontal="center" wrapText="1"/>
    </xf>
    <xf numFmtId="0" fontId="0" fillId="0" borderId="6" xfId="0" applyFill="1" applyBorder="1" applyAlignment="1" applyProtection="1">
      <alignment horizontal="center" vertical="center"/>
      <protection locked="0"/>
    </xf>
    <xf numFmtId="0" fontId="0" fillId="0" borderId="6" xfId="0" applyFill="1" applyBorder="1" applyAlignment="1" applyProtection="1">
      <alignment horizontal="center" vertical="center" wrapText="1"/>
      <protection locked="0"/>
    </xf>
    <xf numFmtId="14" fontId="0" fillId="0" borderId="10" xfId="0" applyNumberFormat="1" applyFill="1" applyBorder="1" applyAlignment="1">
      <alignment horizontal="center" vertical="center" wrapText="1"/>
    </xf>
    <xf numFmtId="17" fontId="0" fillId="0" borderId="16" xfId="0" applyNumberFormat="1" applyFill="1" applyBorder="1" applyAlignment="1">
      <alignment horizontal="center" wrapText="1"/>
    </xf>
    <xf numFmtId="14" fontId="0" fillId="0" borderId="0" xfId="0" applyNumberFormat="1" applyFill="1" applyBorder="1" applyAlignment="1">
      <alignment horizontal="center"/>
    </xf>
    <xf numFmtId="0" fontId="10" fillId="0" borderId="37" xfId="0" applyFont="1" applyBorder="1" applyAlignment="1">
      <alignment horizontal="center" vertical="center" wrapText="1"/>
    </xf>
    <xf numFmtId="0" fontId="0" fillId="0" borderId="6" xfId="0" applyBorder="1" applyAlignment="1">
      <alignment horizontal="center" vertical="center"/>
    </xf>
    <xf numFmtId="0" fontId="0" fillId="0" borderId="6" xfId="0" applyBorder="1" applyAlignment="1">
      <alignment vertical="center" wrapText="1"/>
    </xf>
    <xf numFmtId="0" fontId="0" fillId="0" borderId="6" xfId="0" applyFill="1" applyBorder="1" applyAlignment="1">
      <alignment vertical="center" wrapText="1"/>
    </xf>
    <xf numFmtId="0" fontId="0" fillId="0" borderId="0" xfId="0" applyAlignment="1">
      <alignment horizontal="center" vertical="center"/>
    </xf>
    <xf numFmtId="0" fontId="0" fillId="0" borderId="6" xfId="0" applyFill="1" applyBorder="1" applyAlignment="1">
      <alignment horizontal="center" wrapText="1"/>
    </xf>
    <xf numFmtId="0" fontId="0" fillId="0" borderId="0" xfId="0" applyBorder="1" applyAlignment="1">
      <alignment horizontal="center" vertical="center"/>
    </xf>
    <xf numFmtId="175" fontId="0" fillId="5" borderId="6" xfId="0" applyNumberFormat="1" applyFont="1" applyFill="1" applyBorder="1" applyAlignment="1">
      <alignment horizontal="center" vertical="center"/>
    </xf>
    <xf numFmtId="2" fontId="0" fillId="0" borderId="6" xfId="0" applyNumberFormat="1" applyBorder="1" applyAlignment="1">
      <alignment horizontal="center" vertical="center" wrapText="1"/>
    </xf>
    <xf numFmtId="0" fontId="0" fillId="5" borderId="6" xfId="0" applyFont="1" applyFill="1" applyBorder="1" applyAlignment="1">
      <alignment horizontal="center" vertical="top"/>
    </xf>
    <xf numFmtId="0" fontId="0" fillId="3" borderId="6" xfId="0" applyNumberFormat="1" applyFill="1" applyBorder="1" applyAlignment="1">
      <alignment horizontal="right" vertical="center"/>
    </xf>
    <xf numFmtId="0" fontId="0" fillId="3" borderId="6" xfId="0" applyFill="1" applyBorder="1" applyAlignment="1">
      <alignment horizontal="right" vertical="center"/>
    </xf>
    <xf numFmtId="0" fontId="3" fillId="0" borderId="0" xfId="0" applyFont="1" applyBorder="1" applyAlignment="1">
      <alignment vertical="center"/>
    </xf>
    <xf numFmtId="0" fontId="10" fillId="2" borderId="10" xfId="0" applyFont="1" applyFill="1" applyBorder="1" applyAlignment="1">
      <alignment horizontal="center" vertical="center" wrapText="1"/>
    </xf>
    <xf numFmtId="0" fontId="3" fillId="2" borderId="10" xfId="0" applyFont="1" applyFill="1" applyBorder="1" applyAlignment="1">
      <alignment horizontal="center" vertical="center"/>
    </xf>
    <xf numFmtId="0" fontId="28" fillId="0" borderId="9" xfId="0" applyFont="1" applyBorder="1" applyAlignment="1">
      <alignment horizontal="right" vertical="center"/>
    </xf>
    <xf numFmtId="0" fontId="28" fillId="0" borderId="0" xfId="0" applyFont="1" applyFill="1" applyBorder="1" applyAlignment="1">
      <alignment horizontal="center" vertical="center"/>
    </xf>
    <xf numFmtId="0" fontId="29" fillId="0" borderId="0" xfId="0" applyFont="1" applyFill="1" applyBorder="1" applyAlignment="1">
      <alignment vertical="center"/>
    </xf>
    <xf numFmtId="17" fontId="0" fillId="0" borderId="6" xfId="0" applyNumberFormat="1" applyBorder="1" applyAlignment="1">
      <alignment wrapText="1"/>
    </xf>
    <xf numFmtId="0" fontId="3" fillId="0" borderId="6" xfId="0" applyFont="1" applyBorder="1" applyAlignment="1">
      <alignment horizontal="left" vertical="center"/>
    </xf>
    <xf numFmtId="0" fontId="0" fillId="0" borderId="6" xfId="0" applyBorder="1" applyAlignment="1" applyProtection="1">
      <alignment horizontal="center" vertical="center" wrapText="1"/>
      <protection locked="0"/>
    </xf>
    <xf numFmtId="0" fontId="0" fillId="0" borderId="6" xfId="0" applyBorder="1" applyAlignment="1" applyProtection="1">
      <alignment horizontal="center" vertical="center"/>
      <protection locked="0"/>
    </xf>
    <xf numFmtId="0" fontId="3" fillId="5" borderId="6" xfId="0" applyFont="1" applyFill="1" applyBorder="1" applyAlignment="1">
      <alignment horizontal="left" vertical="center"/>
    </xf>
    <xf numFmtId="0" fontId="0" fillId="5" borderId="6" xfId="0" applyFill="1" applyBorder="1" applyAlignment="1"/>
    <xf numFmtId="14" fontId="0" fillId="5" borderId="6" xfId="0" applyNumberFormat="1" applyFill="1" applyBorder="1" applyAlignment="1"/>
    <xf numFmtId="0" fontId="0" fillId="5" borderId="6" xfId="0" applyFill="1" applyBorder="1"/>
    <xf numFmtId="0" fontId="0" fillId="5" borderId="7" xfId="0" applyFill="1" applyBorder="1" applyAlignment="1">
      <alignment horizontal="center" vertical="center" wrapText="1"/>
    </xf>
    <xf numFmtId="0" fontId="0" fillId="5" borderId="8" xfId="0" applyFill="1" applyBorder="1" applyAlignment="1">
      <alignment horizontal="center" vertical="center" wrapText="1"/>
    </xf>
    <xf numFmtId="0" fontId="0" fillId="5" borderId="6" xfId="0" applyFont="1" applyFill="1" applyBorder="1" applyAlignment="1">
      <alignment horizontal="left" vertical="center"/>
    </xf>
    <xf numFmtId="0" fontId="0" fillId="0" borderId="0" xfId="0" applyBorder="1" applyAlignment="1">
      <alignment horizontal="left" vertical="center"/>
    </xf>
    <xf numFmtId="14" fontId="0" fillId="0" borderId="0" xfId="0" applyNumberFormat="1" applyBorder="1" applyAlignment="1"/>
    <xf numFmtId="14" fontId="0" fillId="0" borderId="6" xfId="0" applyNumberFormat="1" applyBorder="1" applyAlignment="1">
      <alignment vertical="center" wrapText="1"/>
    </xf>
    <xf numFmtId="17" fontId="0" fillId="0" borderId="6" xfId="0" applyNumberFormat="1" applyBorder="1" applyAlignment="1">
      <alignment vertical="center"/>
    </xf>
    <xf numFmtId="0" fontId="10" fillId="0" borderId="38" xfId="0" applyFont="1" applyBorder="1" applyAlignment="1">
      <alignment horizontal="center" vertical="center" wrapText="1"/>
    </xf>
    <xf numFmtId="0" fontId="4" fillId="2" borderId="0" xfId="0" applyFont="1"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3" fillId="0" borderId="6" xfId="0" applyFont="1" applyFill="1" applyBorder="1" applyAlignment="1">
      <alignment horizontal="center" vertical="center"/>
    </xf>
    <xf numFmtId="0" fontId="0" fillId="3" borderId="2" xfId="0" applyFont="1" applyFill="1" applyBorder="1" applyAlignment="1">
      <alignment horizontal="left" vertical="center"/>
    </xf>
    <xf numFmtId="0" fontId="6" fillId="2" borderId="6"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14" fontId="0" fillId="5" borderId="9" xfId="0" applyNumberFormat="1" applyFont="1" applyFill="1" applyBorder="1" applyAlignment="1">
      <alignment horizontal="center" vertical="center" wrapText="1"/>
    </xf>
    <xf numFmtId="14" fontId="0" fillId="5" borderId="10" xfId="0" applyNumberFormat="1" applyFont="1" applyFill="1" applyBorder="1" applyAlignment="1">
      <alignment horizontal="center" vertical="center" wrapText="1"/>
    </xf>
    <xf numFmtId="0" fontId="0" fillId="5" borderId="9" xfId="0" applyFont="1" applyFill="1" applyBorder="1" applyAlignment="1">
      <alignment horizontal="center" vertical="center" wrapText="1"/>
    </xf>
    <xf numFmtId="0" fontId="0" fillId="5" borderId="10" xfId="0" applyFont="1" applyFill="1" applyBorder="1" applyAlignment="1">
      <alignment horizontal="center" vertical="center" wrapText="1"/>
    </xf>
    <xf numFmtId="0" fontId="0" fillId="0" borderId="9"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14" fontId="0" fillId="0" borderId="9" xfId="0" applyNumberFormat="1" applyBorder="1" applyAlignment="1">
      <alignment horizontal="center" vertical="center" wrapText="1"/>
    </xf>
    <xf numFmtId="14" fontId="0" fillId="0" borderId="19" xfId="0" applyNumberFormat="1" applyBorder="1" applyAlignment="1">
      <alignment horizontal="center" vertical="center" wrapText="1"/>
    </xf>
    <xf numFmtId="14" fontId="0" fillId="0" borderId="10" xfId="0" applyNumberFormat="1" applyBorder="1" applyAlignment="1">
      <alignment horizontal="center" vertical="center" wrapText="1"/>
    </xf>
    <xf numFmtId="0" fontId="0" fillId="0" borderId="9"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6" xfId="0" applyBorder="1" applyAlignment="1">
      <alignment horizontal="center" vertical="center"/>
    </xf>
    <xf numFmtId="0" fontId="0" fillId="0" borderId="6" xfId="0" applyFill="1" applyBorder="1" applyAlignment="1">
      <alignment horizontal="center" vertical="center" wrapText="1"/>
    </xf>
    <xf numFmtId="0" fontId="0" fillId="0" borderId="6" xfId="0" applyBorder="1" applyAlignment="1">
      <alignment horizontal="center" vertical="center" wrapText="1"/>
    </xf>
    <xf numFmtId="14" fontId="0" fillId="0" borderId="6" xfId="0" applyNumberFormat="1"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3" fillId="5" borderId="9"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6" xfId="0" applyFont="1" applyFill="1" applyBorder="1" applyAlignment="1">
      <alignment horizontal="center" vertical="center" wrapText="1"/>
    </xf>
    <xf numFmtId="14" fontId="3" fillId="5" borderId="9" xfId="0" applyNumberFormat="1" applyFont="1" applyFill="1" applyBorder="1" applyAlignment="1">
      <alignment horizontal="center" vertical="center" wrapText="1"/>
    </xf>
    <xf numFmtId="14" fontId="3" fillId="5" borderId="10" xfId="0" applyNumberFormat="1" applyFont="1" applyFill="1" applyBorder="1" applyAlignment="1">
      <alignment horizontal="center" vertical="center" wrapText="1"/>
    </xf>
    <xf numFmtId="0" fontId="0" fillId="0" borderId="16" xfId="0" applyBorder="1" applyAlignment="1">
      <alignment horizontal="center" vertical="center"/>
    </xf>
    <xf numFmtId="0" fontId="3" fillId="5" borderId="13"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5" borderId="16" xfId="0" applyFont="1" applyFill="1" applyBorder="1" applyAlignment="1">
      <alignment horizontal="center" vertical="center" wrapText="1"/>
    </xf>
    <xf numFmtId="14" fontId="0" fillId="0" borderId="9" xfId="0" applyNumberFormat="1" applyBorder="1" applyAlignment="1">
      <alignment horizontal="center" vertical="center"/>
    </xf>
    <xf numFmtId="14" fontId="0" fillId="0" borderId="10" xfId="0" applyNumberFormat="1" applyBorder="1" applyAlignment="1">
      <alignment horizontal="center" vertical="center"/>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0" fillId="0" borderId="10" xfId="0" applyBorder="1" applyAlignment="1">
      <alignment horizontal="center" wrapText="1"/>
    </xf>
    <xf numFmtId="0" fontId="0" fillId="0" borderId="10" xfId="0" applyFill="1" applyBorder="1" applyAlignment="1">
      <alignment horizontal="center" wrapText="1"/>
    </xf>
    <xf numFmtId="0" fontId="0" fillId="0" borderId="9" xfId="0" applyFill="1" applyBorder="1" applyAlignment="1">
      <alignment horizontal="center"/>
    </xf>
    <xf numFmtId="0" fontId="0" fillId="0" borderId="10" xfId="0" applyFill="1" applyBorder="1" applyAlignment="1">
      <alignment horizontal="center"/>
    </xf>
    <xf numFmtId="0" fontId="0" fillId="0" borderId="9" xfId="0" applyBorder="1" applyAlignment="1">
      <alignment horizontal="left" vertical="center" wrapText="1"/>
    </xf>
    <xf numFmtId="14" fontId="0" fillId="0" borderId="10" xfId="0" applyNumberFormat="1" applyBorder="1" applyAlignment="1">
      <alignment horizont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xf>
    <xf numFmtId="0" fontId="0" fillId="0" borderId="10" xfId="0" applyBorder="1" applyAlignment="1">
      <alignment horizontal="center"/>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5" borderId="7" xfId="0" applyFont="1" applyFill="1" applyBorder="1" applyAlignment="1">
      <alignment horizontal="center" vertical="center" wrapText="1"/>
    </xf>
    <xf numFmtId="0" fontId="0" fillId="5" borderId="8" xfId="0" applyFont="1" applyFill="1" applyBorder="1" applyAlignment="1">
      <alignment horizontal="center" vertical="center" wrapText="1"/>
    </xf>
    <xf numFmtId="49" fontId="0" fillId="0" borderId="9" xfId="0" applyNumberFormat="1" applyBorder="1" applyAlignment="1">
      <alignment horizontal="center" vertical="center" wrapText="1"/>
    </xf>
    <xf numFmtId="49" fontId="0" fillId="0" borderId="19" xfId="0" applyNumberFormat="1" applyBorder="1" applyAlignment="1">
      <alignment horizontal="center" vertical="center" wrapText="1"/>
    </xf>
    <xf numFmtId="49" fontId="3" fillId="2" borderId="9" xfId="0" applyNumberFormat="1" applyFont="1" applyFill="1" applyBorder="1" applyAlignment="1">
      <alignment horizontal="center" vertical="center" wrapText="1"/>
    </xf>
    <xf numFmtId="0" fontId="0" fillId="5" borderId="9" xfId="0" applyFill="1" applyBorder="1" applyAlignment="1">
      <alignment horizontal="center" vertical="center" wrapText="1"/>
    </xf>
    <xf numFmtId="0" fontId="0" fillId="0" borderId="6" xfId="0" applyBorder="1" applyAlignment="1">
      <alignment horizontal="left" vertical="center" wrapText="1"/>
    </xf>
    <xf numFmtId="49" fontId="0" fillId="5" borderId="6" xfId="0" applyNumberFormat="1" applyFill="1" applyBorder="1" applyAlignment="1">
      <alignment horizontal="center" vertical="center" wrapText="1"/>
    </xf>
    <xf numFmtId="3" fontId="0" fillId="0" borderId="6" xfId="0" applyNumberFormat="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0" fillId="0" borderId="6" xfId="0" applyFill="1" applyBorder="1" applyAlignment="1">
      <alignment vertical="center" wrapText="1"/>
    </xf>
    <xf numFmtId="0" fontId="0" fillId="0" borderId="0" xfId="0" applyAlignment="1">
      <alignment horizontal="center" vertical="center"/>
    </xf>
    <xf numFmtId="0" fontId="10"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4" borderId="10" xfId="0" applyFill="1" applyBorder="1" applyAlignment="1">
      <alignment horizontal="center" vertical="center"/>
    </xf>
    <xf numFmtId="0" fontId="0" fillId="0" borderId="24" xfId="0" applyFill="1" applyBorder="1" applyAlignment="1">
      <alignment horizontal="center" vertical="center"/>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0" fillId="0" borderId="6" xfId="0" applyBorder="1" applyAlignment="1">
      <alignment vertical="center" wrapText="1"/>
    </xf>
    <xf numFmtId="0" fontId="0" fillId="0" borderId="10" xfId="0" applyFill="1" applyBorder="1" applyAlignment="1">
      <alignment horizontal="left" wrapText="1"/>
    </xf>
    <xf numFmtId="14" fontId="0" fillId="0" borderId="6" xfId="0" applyNumberFormat="1" applyBorder="1" applyAlignment="1">
      <alignment horizontal="center"/>
    </xf>
    <xf numFmtId="0" fontId="0" fillId="0" borderId="6" xfId="0" applyFill="1" applyBorder="1" applyAlignment="1">
      <alignment horizontal="center"/>
    </xf>
    <xf numFmtId="1" fontId="0" fillId="0" borderId="10" xfId="0" applyNumberFormat="1" applyBorder="1" applyAlignment="1">
      <alignment horizontal="center"/>
    </xf>
    <xf numFmtId="0" fontId="0" fillId="0" borderId="6" xfId="0" applyBorder="1" applyAlignment="1">
      <alignment horizontal="center" wrapText="1"/>
    </xf>
    <xf numFmtId="0" fontId="0" fillId="0" borderId="6" xfId="0" applyFill="1" applyBorder="1" applyAlignment="1">
      <alignment horizontal="center" wrapText="1"/>
    </xf>
    <xf numFmtId="14" fontId="13" fillId="0" borderId="10" xfId="0" applyNumberFormat="1" applyFont="1" applyFill="1" applyBorder="1" applyAlignment="1" applyProtection="1">
      <alignment horizontal="center" vertical="center" wrapText="1"/>
      <protection locked="0"/>
    </xf>
    <xf numFmtId="15" fontId="13" fillId="0" borderId="10" xfId="0" applyNumberFormat="1" applyFont="1" applyFill="1" applyBorder="1" applyAlignment="1" applyProtection="1">
      <alignment horizontal="center" vertical="center" wrapText="1"/>
      <protection locked="0"/>
    </xf>
    <xf numFmtId="0" fontId="13" fillId="0" borderId="9" xfId="0" applyFont="1" applyFill="1" applyBorder="1" applyAlignment="1">
      <alignment horizontal="center" vertical="center" wrapText="1"/>
    </xf>
    <xf numFmtId="0" fontId="13" fillId="0" borderId="10" xfId="0" applyFont="1" applyFill="1" applyBorder="1" applyAlignment="1">
      <alignment horizontal="center" vertical="center" wrapText="1"/>
    </xf>
    <xf numFmtId="1" fontId="13" fillId="0" borderId="10" xfId="0" applyNumberFormat="1" applyFont="1" applyFill="1" applyBorder="1" applyAlignment="1" applyProtection="1">
      <alignment horizontal="center" vertical="center" wrapText="1"/>
      <protection locked="0"/>
    </xf>
    <xf numFmtId="49" fontId="13" fillId="0" borderId="9" xfId="0" applyNumberFormat="1" applyFont="1" applyFill="1" applyBorder="1" applyAlignment="1" applyProtection="1">
      <alignment horizontal="center" vertical="center" wrapText="1"/>
      <protection locked="0"/>
    </xf>
    <xf numFmtId="49" fontId="13" fillId="0" borderId="10" xfId="0" applyNumberFormat="1" applyFont="1" applyFill="1" applyBorder="1" applyAlignment="1" applyProtection="1">
      <alignment horizontal="center" vertical="center" wrapText="1"/>
      <protection locked="0"/>
    </xf>
    <xf numFmtId="0" fontId="13" fillId="0" borderId="9" xfId="0" applyFont="1" applyFill="1" applyBorder="1" applyAlignment="1" applyProtection="1">
      <alignment horizontal="center" vertical="center" wrapText="1"/>
      <protection locked="0"/>
    </xf>
    <xf numFmtId="0" fontId="13" fillId="0" borderId="10" xfId="0" applyFont="1" applyFill="1" applyBorder="1" applyAlignment="1" applyProtection="1">
      <alignment horizontal="center" vertical="center" wrapText="1"/>
      <protection locked="0"/>
    </xf>
    <xf numFmtId="13" fontId="13" fillId="0" borderId="9" xfId="0" applyNumberFormat="1" applyFont="1" applyFill="1" applyBorder="1" applyAlignment="1" applyProtection="1">
      <alignment horizontal="center" vertical="center" wrapText="1"/>
      <protection locked="0"/>
    </xf>
    <xf numFmtId="9" fontId="13" fillId="0" borderId="10" xfId="2" applyFont="1" applyFill="1" applyBorder="1" applyAlignment="1" applyProtection="1">
      <alignment horizontal="center" vertical="center" wrapText="1"/>
      <protection locked="0"/>
    </xf>
    <xf numFmtId="170" fontId="13" fillId="0" borderId="10" xfId="1" applyNumberFormat="1"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13" fillId="5" borderId="7" xfId="0" applyFont="1" applyFill="1" applyBorder="1" applyAlignment="1">
      <alignment horizontal="center" vertical="top" wrapText="1"/>
    </xf>
    <xf numFmtId="0" fontId="13" fillId="5" borderId="8" xfId="0" applyFont="1" applyFill="1" applyBorder="1" applyAlignment="1">
      <alignment horizontal="center" vertical="top" wrapText="1"/>
    </xf>
    <xf numFmtId="0" fontId="13" fillId="5" borderId="13"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0" fillId="5" borderId="9" xfId="0" applyFill="1"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13" fillId="0" borderId="9" xfId="0" applyFont="1" applyBorder="1" applyAlignment="1">
      <alignment horizontal="center" vertical="center" wrapText="1"/>
    </xf>
    <xf numFmtId="0" fontId="0" fillId="5" borderId="9" xfId="0" applyFill="1" applyBorder="1" applyAlignment="1">
      <alignment horizontal="left" vertical="center" wrapText="1"/>
    </xf>
    <xf numFmtId="0" fontId="0" fillId="5" borderId="10" xfId="0" applyFont="1" applyFill="1" applyBorder="1" applyAlignment="1">
      <alignment horizontal="center" vertical="top" wrapText="1"/>
    </xf>
    <xf numFmtId="0" fontId="0" fillId="5" borderId="6" xfId="0" applyFont="1" applyFill="1" applyBorder="1" applyAlignment="1">
      <alignment horizontal="center" vertical="center" wrapText="1"/>
    </xf>
    <xf numFmtId="1" fontId="0" fillId="0" borderId="6" xfId="0" applyNumberFormat="1" applyBorder="1" applyAlignment="1">
      <alignment horizontal="center" vertical="center"/>
    </xf>
    <xf numFmtId="14" fontId="0" fillId="0" borderId="6" xfId="0" applyNumberFormat="1" applyBorder="1" applyAlignment="1">
      <alignment horizontal="center" vertical="center"/>
    </xf>
    <xf numFmtId="0" fontId="13" fillId="0" borderId="0"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15" xfId="0" applyFill="1" applyBorder="1" applyAlignment="1">
      <alignment horizontal="center" vertical="center" wrapText="1"/>
    </xf>
    <xf numFmtId="0" fontId="0" fillId="0" borderId="16" xfId="0" applyFill="1" applyBorder="1" applyAlignment="1">
      <alignment horizontal="center" vertical="center" wrapText="1"/>
    </xf>
    <xf numFmtId="0" fontId="0" fillId="0" borderId="10" xfId="0" applyBorder="1" applyAlignment="1" applyProtection="1">
      <alignment horizontal="center"/>
      <protection locked="0"/>
    </xf>
    <xf numFmtId="14" fontId="0" fillId="0" borderId="6" xfId="0" applyNumberFormat="1" applyFill="1" applyBorder="1" applyAlignment="1">
      <alignment horizontal="center"/>
    </xf>
    <xf numFmtId="0" fontId="0" fillId="0" borderId="9" xfId="0" applyFill="1" applyBorder="1" applyAlignment="1">
      <alignment horizontal="center" vertical="center"/>
    </xf>
    <xf numFmtId="0" fontId="0" fillId="0" borderId="10" xfId="0" applyFill="1" applyBorder="1" applyAlignment="1">
      <alignment horizontal="center" vertical="center"/>
    </xf>
    <xf numFmtId="0" fontId="0" fillId="0" borderId="9" xfId="0" applyFill="1" applyBorder="1" applyAlignment="1" applyProtection="1">
      <alignment horizontal="center" vertical="center"/>
      <protection locked="0"/>
    </xf>
    <xf numFmtId="0" fontId="0" fillId="0" borderId="10" xfId="0" applyFill="1" applyBorder="1" applyAlignment="1" applyProtection="1">
      <alignment horizontal="center" vertical="center"/>
      <protection locked="0"/>
    </xf>
    <xf numFmtId="14" fontId="0" fillId="0" borderId="10" xfId="0" applyNumberFormat="1" applyFill="1" applyBorder="1" applyAlignment="1">
      <alignment horizontal="center"/>
    </xf>
    <xf numFmtId="0" fontId="0" fillId="0" borderId="9" xfId="0" applyFill="1" applyBorder="1" applyAlignment="1" applyProtection="1">
      <alignment horizontal="center" vertical="center" wrapText="1"/>
      <protection locked="0"/>
    </xf>
    <xf numFmtId="49" fontId="0" fillId="0" borderId="8" xfId="0" applyNumberFormat="1" applyFill="1" applyBorder="1" applyAlignment="1">
      <alignment horizontal="center" wrapText="1"/>
    </xf>
    <xf numFmtId="0" fontId="0" fillId="0" borderId="6" xfId="0" applyFill="1" applyBorder="1" applyAlignment="1">
      <alignment horizontal="center" vertical="center"/>
    </xf>
    <xf numFmtId="14" fontId="0" fillId="0" borderId="10" xfId="0" applyNumberFormat="1" applyFill="1" applyBorder="1" applyAlignment="1">
      <alignment horizontal="center" vertical="center"/>
    </xf>
    <xf numFmtId="0" fontId="0" fillId="0" borderId="0" xfId="0" applyAlignment="1">
      <alignment vertical="top"/>
    </xf>
    <xf numFmtId="0" fontId="0" fillId="0" borderId="0" xfId="0" applyNumberFormat="1" applyAlignment="1">
      <alignment vertical="center"/>
    </xf>
    <xf numFmtId="0" fontId="6" fillId="0" borderId="3" xfId="0" applyFont="1" applyFill="1" applyBorder="1" applyAlignment="1" applyProtection="1">
      <alignment horizontal="left" vertical="top"/>
      <protection locked="0"/>
    </xf>
    <xf numFmtId="0" fontId="6" fillId="0" borderId="3" xfId="0" applyNumberFormat="1" applyFont="1" applyFill="1" applyBorder="1" applyAlignment="1" applyProtection="1">
      <alignment horizontal="left" vertical="center"/>
      <protection locked="0"/>
    </xf>
    <xf numFmtId="0" fontId="8" fillId="0" borderId="0" xfId="0" applyFont="1" applyFill="1" applyBorder="1" applyAlignment="1" applyProtection="1">
      <alignment horizontal="left" vertical="top"/>
      <protection locked="0"/>
    </xf>
    <xf numFmtId="0" fontId="8" fillId="0" borderId="0" xfId="0" applyNumberFormat="1" applyFont="1" applyFill="1" applyBorder="1" applyAlignment="1" applyProtection="1">
      <alignment horizontal="left" vertical="center"/>
      <protection locked="0"/>
    </xf>
    <xf numFmtId="0" fontId="6" fillId="2" borderId="6" xfId="0" applyFont="1" applyFill="1" applyBorder="1" applyAlignment="1">
      <alignment horizontal="center" vertical="top" wrapText="1"/>
    </xf>
    <xf numFmtId="0" fontId="6" fillId="2" borderId="6" xfId="0" applyNumberFormat="1" applyFont="1" applyFill="1" applyBorder="1" applyAlignment="1">
      <alignment horizontal="center" vertical="center" wrapText="1"/>
    </xf>
    <xf numFmtId="0" fontId="0" fillId="0" borderId="0" xfId="0" applyNumberFormat="1" applyFill="1" applyBorder="1" applyAlignment="1">
      <alignment vertical="center" wrapText="1"/>
    </xf>
    <xf numFmtId="172" fontId="0" fillId="0" borderId="0" xfId="0" applyNumberFormat="1" applyBorder="1" applyAlignment="1">
      <alignment vertical="top"/>
    </xf>
    <xf numFmtId="0" fontId="9" fillId="4" borderId="6" xfId="0" applyNumberFormat="1" applyFont="1" applyFill="1" applyBorder="1" applyAlignment="1">
      <alignment horizontal="right" vertical="center" wrapText="1"/>
    </xf>
    <xf numFmtId="172" fontId="0" fillId="0" borderId="0" xfId="0" applyNumberFormat="1" applyFill="1" applyBorder="1" applyAlignment="1">
      <alignment vertical="top"/>
    </xf>
    <xf numFmtId="0" fontId="0" fillId="0" borderId="0" xfId="0" applyNumberFormat="1" applyFill="1" applyBorder="1" applyAlignment="1" applyProtection="1">
      <alignment vertical="center"/>
      <protection locked="0"/>
    </xf>
    <xf numFmtId="0" fontId="0" fillId="0" borderId="0" xfId="0" applyNumberFormat="1"/>
    <xf numFmtId="0" fontId="0" fillId="0" borderId="0" xfId="0" applyNumberFormat="1" applyFill="1"/>
    <xf numFmtId="0" fontId="10" fillId="2" borderId="6" xfId="0" applyFont="1" applyFill="1" applyBorder="1" applyAlignment="1">
      <alignment horizontal="center" vertical="top" wrapText="1"/>
    </xf>
    <xf numFmtId="0" fontId="0" fillId="0" borderId="6" xfId="0" applyBorder="1" applyAlignment="1">
      <alignment horizontal="center" vertical="top"/>
    </xf>
    <xf numFmtId="0" fontId="0" fillId="0" borderId="0" xfId="0" applyBorder="1" applyAlignment="1">
      <alignment vertical="top"/>
    </xf>
    <xf numFmtId="0" fontId="0" fillId="0" borderId="0" xfId="0" applyNumberFormat="1" applyFill="1" applyBorder="1" applyAlignment="1">
      <alignment horizontal="center" vertical="center" wrapText="1"/>
    </xf>
    <xf numFmtId="0" fontId="0" fillId="0" borderId="0" xfId="0" applyNumberFormat="1" applyFill="1" applyBorder="1"/>
    <xf numFmtId="0" fontId="10" fillId="0" borderId="0" xfId="0" applyNumberFormat="1" applyFont="1" applyFill="1" applyBorder="1" applyAlignment="1">
      <alignment horizontal="center" vertical="center" wrapText="1"/>
    </xf>
    <xf numFmtId="0" fontId="0" fillId="0" borderId="0" xfId="0" applyBorder="1" applyAlignment="1">
      <alignment horizontal="center" vertical="top"/>
    </xf>
    <xf numFmtId="0" fontId="0" fillId="0" borderId="0" xfId="0" applyNumberFormat="1" applyBorder="1" applyAlignment="1">
      <alignment horizontal="center" vertical="center" wrapText="1"/>
    </xf>
    <xf numFmtId="0" fontId="3" fillId="2" borderId="6" xfId="0" applyFont="1" applyFill="1" applyBorder="1" applyAlignment="1">
      <alignment horizontal="center" vertical="top"/>
    </xf>
    <xf numFmtId="0" fontId="3" fillId="2" borderId="6" xfId="0" applyNumberFormat="1" applyFont="1" applyFill="1" applyBorder="1" applyAlignment="1">
      <alignment horizontal="center" vertical="center"/>
    </xf>
    <xf numFmtId="0" fontId="11" fillId="0" borderId="6" xfId="0" applyNumberFormat="1" applyFont="1" applyBorder="1" applyAlignment="1">
      <alignment horizontal="center" vertical="center" wrapText="1"/>
    </xf>
    <xf numFmtId="0" fontId="0" fillId="0" borderId="6" xfId="0" applyNumberFormat="1" applyBorder="1" applyAlignment="1">
      <alignment horizontal="center" vertical="top"/>
    </xf>
    <xf numFmtId="0" fontId="0" fillId="0" borderId="10" xfId="0" applyNumberFormat="1" applyBorder="1" applyAlignment="1">
      <alignment horizontal="center" vertical="center"/>
    </xf>
    <xf numFmtId="0" fontId="0" fillId="0" borderId="0" xfId="0" applyNumberFormat="1" applyBorder="1" applyAlignment="1">
      <alignment horizontal="center" vertical="top"/>
    </xf>
    <xf numFmtId="0" fontId="0" fillId="0" borderId="0" xfId="0" applyNumberFormat="1" applyBorder="1" applyAlignment="1">
      <alignment horizontal="center" vertical="center"/>
    </xf>
    <xf numFmtId="0" fontId="0" fillId="0" borderId="0" xfId="0" applyNumberFormat="1" applyFill="1" applyBorder="1" applyAlignment="1">
      <alignment horizontal="center" vertical="center"/>
    </xf>
    <xf numFmtId="0" fontId="3" fillId="2" borderId="17" xfId="0" applyFont="1" applyFill="1" applyBorder="1" applyAlignment="1">
      <alignment horizontal="center" vertical="top" wrapText="1"/>
    </xf>
    <xf numFmtId="0" fontId="3" fillId="2" borderId="17" xfId="0" applyNumberFormat="1" applyFont="1" applyFill="1" applyBorder="1" applyAlignment="1">
      <alignment horizontal="center" vertical="center" wrapText="1"/>
    </xf>
    <xf numFmtId="0" fontId="22" fillId="0" borderId="6" xfId="0" applyFont="1" applyFill="1" applyBorder="1" applyAlignment="1" applyProtection="1">
      <alignment horizontal="center" vertical="top" wrapText="1"/>
      <protection locked="0"/>
    </xf>
    <xf numFmtId="0" fontId="22" fillId="0" borderId="6" xfId="0" applyNumberFormat="1" applyFont="1" applyFill="1" applyBorder="1" applyAlignment="1" applyProtection="1">
      <alignment horizontal="center" vertical="center" wrapText="1"/>
      <protection locked="0"/>
    </xf>
    <xf numFmtId="44" fontId="22" fillId="0" borderId="6" xfId="3" applyFont="1" applyFill="1" applyBorder="1" applyAlignment="1">
      <alignment horizontal="right" vertical="center" wrapText="1"/>
    </xf>
    <xf numFmtId="0" fontId="23" fillId="0" borderId="6" xfId="0" applyFont="1" applyFill="1" applyBorder="1" applyAlignment="1">
      <alignment horizontal="left" vertical="center" wrapText="1"/>
    </xf>
    <xf numFmtId="0" fontId="22" fillId="5" borderId="0" xfId="0" applyFont="1" applyFill="1" applyBorder="1" applyAlignment="1">
      <alignment horizontal="left" vertical="center" wrapText="1"/>
    </xf>
    <xf numFmtId="0" fontId="22" fillId="5" borderId="0" xfId="0" applyFont="1" applyFill="1" applyAlignment="1">
      <alignment horizontal="left" vertical="center" wrapText="1"/>
    </xf>
    <xf numFmtId="49" fontId="22" fillId="0" borderId="6" xfId="0" applyNumberFormat="1" applyFont="1" applyFill="1" applyBorder="1" applyAlignment="1" applyProtection="1">
      <alignment horizontal="center" vertical="top" wrapText="1"/>
      <protection locked="0"/>
    </xf>
    <xf numFmtId="2" fontId="13" fillId="0" borderId="0" xfId="0" applyNumberFormat="1" applyFont="1" applyFill="1" applyAlignment="1">
      <alignment horizontal="center" vertical="center" wrapText="1"/>
    </xf>
    <xf numFmtId="0" fontId="23" fillId="4" borderId="6" xfId="0" applyFont="1" applyFill="1" applyBorder="1" applyAlignment="1">
      <alignment horizontal="left" vertical="center" wrapText="1"/>
    </xf>
    <xf numFmtId="0" fontId="9" fillId="5" borderId="0" xfId="0" applyFont="1" applyFill="1" applyBorder="1" applyAlignment="1">
      <alignment horizontal="left" vertical="center" wrapText="1"/>
    </xf>
    <xf numFmtId="0" fontId="13" fillId="5" borderId="0" xfId="0" applyFont="1" applyFill="1" applyAlignment="1">
      <alignment horizontal="left" vertical="center" wrapText="1"/>
    </xf>
    <xf numFmtId="14" fontId="22" fillId="5" borderId="6" xfId="0" applyNumberFormat="1" applyFont="1" applyFill="1" applyBorder="1" applyAlignment="1" applyProtection="1">
      <alignment horizontal="center" vertical="center" wrapText="1"/>
      <protection locked="0"/>
    </xf>
    <xf numFmtId="49" fontId="25" fillId="0" borderId="6" xfId="0" applyNumberFormat="1" applyFont="1" applyFill="1" applyBorder="1" applyAlignment="1" applyProtection="1">
      <alignment horizontal="center" vertical="top" wrapText="1"/>
      <protection locked="0"/>
    </xf>
    <xf numFmtId="2" fontId="27" fillId="0" borderId="6" xfId="0" applyNumberFormat="1" applyFont="1" applyFill="1" applyBorder="1" applyAlignment="1" applyProtection="1">
      <alignment horizontal="center" vertical="center" wrapText="1"/>
      <protection locked="0"/>
    </xf>
    <xf numFmtId="44" fontId="21" fillId="0" borderId="6" xfId="3" applyFont="1" applyFill="1" applyBorder="1" applyAlignment="1">
      <alignment horizontal="right" vertical="center" wrapText="1"/>
    </xf>
    <xf numFmtId="0" fontId="0" fillId="0" borderId="0" xfId="0" applyFill="1" applyAlignment="1">
      <alignment vertical="top"/>
    </xf>
    <xf numFmtId="0" fontId="0" fillId="0" borderId="0" xfId="0" applyNumberFormat="1" applyFill="1" applyAlignment="1">
      <alignment vertical="center"/>
    </xf>
    <xf numFmtId="0" fontId="3" fillId="0" borderId="6" xfId="0" applyFont="1" applyFill="1" applyBorder="1" applyAlignment="1">
      <alignment horizontal="center" vertical="top"/>
    </xf>
    <xf numFmtId="0" fontId="3" fillId="0" borderId="6" xfId="0" applyNumberFormat="1" applyFont="1" applyFill="1" applyBorder="1" applyAlignment="1">
      <alignment horizontal="center" vertical="center"/>
    </xf>
    <xf numFmtId="0" fontId="0" fillId="0" borderId="6" xfId="0" applyNumberFormat="1" applyFill="1" applyBorder="1" applyAlignment="1">
      <alignment vertical="center"/>
    </xf>
    <xf numFmtId="0" fontId="3" fillId="2" borderId="6" xfId="0" applyNumberFormat="1" applyFont="1" applyFill="1" applyBorder="1" applyAlignment="1">
      <alignment horizontal="center" wrapText="1"/>
    </xf>
    <xf numFmtId="0" fontId="0" fillId="0" borderId="6" xfId="0" applyFill="1" applyBorder="1" applyAlignment="1">
      <alignment vertical="top"/>
    </xf>
    <xf numFmtId="0" fontId="0" fillId="0" borderId="6" xfId="0" applyNumberFormat="1" applyFill="1" applyBorder="1"/>
    <xf numFmtId="0" fontId="0" fillId="0" borderId="6" xfId="0" applyNumberFormat="1" applyFill="1" applyBorder="1" applyAlignment="1">
      <alignment wrapText="1"/>
    </xf>
    <xf numFmtId="0" fontId="11" fillId="0" borderId="9" xfId="0" applyFont="1" applyBorder="1" applyAlignment="1"/>
    <xf numFmtId="0" fontId="0" fillId="0" borderId="8" xfId="0" applyBorder="1" applyAlignment="1"/>
    <xf numFmtId="0" fontId="11" fillId="0" borderId="0" xfId="0" applyFont="1" applyBorder="1" applyAlignment="1"/>
    <xf numFmtId="0" fontId="0" fillId="0" borderId="0" xfId="0" applyFill="1" applyBorder="1" applyAlignment="1">
      <alignment vertical="top" wrapText="1"/>
    </xf>
    <xf numFmtId="0" fontId="3" fillId="2" borderId="6" xfId="0" applyFont="1" applyFill="1" applyBorder="1" applyAlignment="1">
      <alignment horizontal="center" vertical="top" wrapText="1"/>
    </xf>
    <xf numFmtId="0" fontId="3" fillId="2" borderId="6" xfId="0" applyNumberFormat="1"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10" xfId="0" applyNumberFormat="1" applyFont="1" applyFill="1" applyBorder="1" applyAlignment="1">
      <alignment horizontal="center" vertical="center" wrapText="1"/>
    </xf>
    <xf numFmtId="14" fontId="0" fillId="0" borderId="10" xfId="0" applyNumberFormat="1" applyFont="1" applyFill="1" applyBorder="1" applyAlignment="1">
      <alignment horizontal="center" vertical="center" wrapText="1"/>
    </xf>
    <xf numFmtId="0" fontId="0" fillId="0" borderId="6" xfId="0" applyNumberFormat="1" applyFont="1" applyFill="1" applyBorder="1" applyAlignment="1">
      <alignment horizontal="left" vertical="center" wrapText="1"/>
    </xf>
    <xf numFmtId="0" fontId="0" fillId="0" borderId="6" xfId="0" applyNumberFormat="1" applyFont="1" applyFill="1" applyBorder="1" applyAlignment="1">
      <alignment horizontal="center" vertical="center" wrapText="1"/>
    </xf>
    <xf numFmtId="0" fontId="0" fillId="0" borderId="6" xfId="0" applyFont="1" applyFill="1" applyBorder="1" applyAlignment="1">
      <alignment horizontal="left" vertical="top" wrapText="1"/>
    </xf>
    <xf numFmtId="0" fontId="0" fillId="0" borderId="6" xfId="0" applyFont="1" applyFill="1" applyBorder="1" applyAlignment="1">
      <alignment horizontal="center" vertical="top" wrapText="1"/>
    </xf>
    <xf numFmtId="0" fontId="0" fillId="0" borderId="6" xfId="0" applyNumberFormat="1" applyFont="1" applyFill="1" applyBorder="1" applyAlignment="1">
      <alignment horizontal="center" vertical="top" wrapText="1"/>
    </xf>
    <xf numFmtId="14" fontId="0" fillId="0" borderId="6" xfId="0" applyNumberFormat="1" applyFont="1" applyFill="1" applyBorder="1" applyAlignment="1">
      <alignment horizontal="center" vertical="top" wrapText="1"/>
    </xf>
    <xf numFmtId="0" fontId="0" fillId="0" borderId="6" xfId="0" applyNumberFormat="1" applyFont="1" applyFill="1" applyBorder="1" applyAlignment="1">
      <alignment horizontal="left" vertical="top" wrapText="1"/>
    </xf>
    <xf numFmtId="17" fontId="0" fillId="0" borderId="6" xfId="0" applyNumberFormat="1" applyFont="1" applyFill="1" applyBorder="1" applyAlignment="1">
      <alignment horizontal="center" vertical="center" wrapText="1"/>
    </xf>
    <xf numFmtId="0" fontId="0" fillId="0" borderId="6" xfId="0" applyNumberFormat="1" applyFont="1" applyFill="1" applyBorder="1" applyAlignment="1">
      <alignment horizontal="center" vertical="center"/>
    </xf>
    <xf numFmtId="14" fontId="0" fillId="0" borderId="6" xfId="0" applyNumberFormat="1" applyFont="1" applyFill="1" applyBorder="1" applyAlignment="1">
      <alignment horizontal="center" vertical="center"/>
    </xf>
    <xf numFmtId="0" fontId="0" fillId="0" borderId="6" xfId="0" applyFont="1" applyFill="1" applyBorder="1" applyAlignment="1">
      <alignment horizontal="center" vertical="center"/>
    </xf>
    <xf numFmtId="0" fontId="0" fillId="0" borderId="6" xfId="0" applyNumberFormat="1" applyFont="1" applyBorder="1" applyAlignment="1">
      <alignment horizontal="center" vertical="center"/>
    </xf>
    <xf numFmtId="0" fontId="0" fillId="0" borderId="6" xfId="0" applyFont="1" applyBorder="1" applyAlignment="1">
      <alignment horizontal="center" wrapText="1"/>
    </xf>
    <xf numFmtId="14" fontId="0" fillId="0" borderId="6" xfId="0" applyNumberFormat="1" applyFont="1" applyBorder="1" applyAlignment="1">
      <alignment horizontal="center" vertical="center"/>
    </xf>
    <xf numFmtId="0" fontId="0" fillId="0" borderId="6" xfId="0" applyFont="1" applyBorder="1" applyAlignment="1">
      <alignment horizontal="left" vertical="top" wrapText="1"/>
    </xf>
    <xf numFmtId="17" fontId="0" fillId="0" borderId="6" xfId="0" applyNumberFormat="1" applyFont="1" applyBorder="1" applyAlignment="1">
      <alignment horizontal="center" wrapText="1"/>
    </xf>
    <xf numFmtId="0" fontId="0" fillId="0" borderId="6" xfId="0" applyNumberFormat="1" applyFont="1" applyBorder="1" applyAlignment="1">
      <alignment horizontal="center" vertical="center" wrapText="1"/>
    </xf>
    <xf numFmtId="0" fontId="0" fillId="0" borderId="6" xfId="0" applyFont="1" applyBorder="1" applyAlignment="1">
      <alignment wrapText="1"/>
    </xf>
    <xf numFmtId="14" fontId="0" fillId="0" borderId="6" xfId="0" applyNumberFormat="1" applyFont="1" applyBorder="1" applyAlignment="1">
      <alignment horizontal="center"/>
    </xf>
    <xf numFmtId="17" fontId="0" fillId="0" borderId="6" xfId="0" applyNumberFormat="1" applyFont="1" applyBorder="1" applyAlignment="1">
      <alignment horizontal="center" vertical="center"/>
    </xf>
    <xf numFmtId="0" fontId="0" fillId="0" borderId="6" xfId="0" applyFont="1" applyBorder="1" applyAlignment="1">
      <alignment horizontal="center" vertical="top" wrapText="1"/>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6" xfId="0" applyFont="1" applyBorder="1" applyAlignment="1">
      <alignment vertical="top"/>
    </xf>
    <xf numFmtId="0" fontId="0" fillId="0" borderId="6" xfId="0" applyFont="1" applyBorder="1" applyAlignment="1">
      <alignment horizontal="center" vertical="top"/>
    </xf>
    <xf numFmtId="0" fontId="0" fillId="0" borderId="9" xfId="0" applyNumberFormat="1" applyFont="1" applyBorder="1" applyAlignment="1">
      <alignment horizontal="center" vertical="center"/>
    </xf>
    <xf numFmtId="0" fontId="0" fillId="0" borderId="9" xfId="0" applyFont="1" applyBorder="1" applyAlignment="1">
      <alignment vertical="center" wrapText="1"/>
    </xf>
    <xf numFmtId="14" fontId="0" fillId="0" borderId="0" xfId="0" applyNumberFormat="1" applyFont="1" applyAlignment="1">
      <alignment horizontal="center" vertical="center"/>
    </xf>
    <xf numFmtId="0" fontId="0" fillId="0" borderId="9" xfId="0" applyFont="1" applyBorder="1" applyAlignment="1">
      <alignment horizontal="center" vertical="center"/>
    </xf>
    <xf numFmtId="14" fontId="0" fillId="0" borderId="9" xfId="0" applyNumberFormat="1" applyFont="1" applyBorder="1" applyAlignment="1">
      <alignment horizontal="center" vertical="center" wrapText="1"/>
    </xf>
    <xf numFmtId="0" fontId="0" fillId="0" borderId="9" xfId="0" applyFont="1" applyBorder="1" applyAlignment="1">
      <alignment horizontal="center" vertical="top"/>
    </xf>
    <xf numFmtId="0" fontId="0" fillId="0" borderId="9" xfId="0" applyFont="1" applyBorder="1" applyAlignment="1">
      <alignment vertical="center"/>
    </xf>
    <xf numFmtId="14" fontId="0" fillId="0" borderId="9" xfId="0" applyNumberFormat="1" applyFont="1" applyBorder="1" applyAlignment="1">
      <alignment horizontal="center" vertical="center"/>
    </xf>
    <xf numFmtId="0" fontId="0" fillId="0" borderId="6" xfId="0" applyFont="1" applyBorder="1" applyAlignment="1">
      <alignment vertical="center" wrapText="1"/>
    </xf>
    <xf numFmtId="14" fontId="0" fillId="0" borderId="6" xfId="0" applyNumberFormat="1" applyFont="1" applyBorder="1" applyAlignment="1">
      <alignment horizontal="center" vertical="top"/>
    </xf>
    <xf numFmtId="0" fontId="0" fillId="5" borderId="6" xfId="0" applyFont="1" applyFill="1" applyBorder="1" applyAlignment="1">
      <alignment vertical="center"/>
    </xf>
    <xf numFmtId="0" fontId="0" fillId="0" borderId="6" xfId="0" applyFont="1" applyBorder="1" applyAlignment="1">
      <alignment horizontal="center" vertical="center"/>
    </xf>
    <xf numFmtId="0" fontId="0" fillId="0" borderId="6" xfId="0" applyNumberFormat="1" applyBorder="1" applyAlignment="1">
      <alignment vertical="center"/>
    </xf>
    <xf numFmtId="0" fontId="13" fillId="18" borderId="6" xfId="0" applyFont="1" applyFill="1" applyBorder="1" applyAlignment="1">
      <alignment horizontal="center" vertical="center" wrapText="1"/>
    </xf>
    <xf numFmtId="49" fontId="13" fillId="18" borderId="6" xfId="0" applyNumberFormat="1" applyFont="1" applyFill="1" applyBorder="1" applyAlignment="1" applyProtection="1">
      <alignment horizontal="center" vertical="center" wrapText="1"/>
      <protection locked="0"/>
    </xf>
    <xf numFmtId="49" fontId="13" fillId="18" borderId="6" xfId="0" applyNumberFormat="1" applyFont="1" applyFill="1" applyBorder="1" applyAlignment="1" applyProtection="1">
      <alignment horizontal="center" vertical="top" wrapText="1"/>
      <protection locked="0"/>
    </xf>
    <xf numFmtId="0" fontId="13" fillId="18" borderId="6" xfId="0" applyNumberFormat="1" applyFont="1" applyFill="1" applyBorder="1" applyAlignment="1" applyProtection="1">
      <alignment horizontal="center" vertical="center" wrapText="1"/>
      <protection locked="0"/>
    </xf>
    <xf numFmtId="0" fontId="13" fillId="18" borderId="6" xfId="0" applyFont="1" applyFill="1" applyBorder="1" applyAlignment="1" applyProtection="1">
      <alignment horizontal="center" vertical="center" wrapText="1"/>
      <protection locked="0"/>
    </xf>
    <xf numFmtId="9" fontId="13" fillId="18" borderId="6" xfId="2" applyFont="1" applyFill="1" applyBorder="1" applyAlignment="1" applyProtection="1">
      <alignment horizontal="center" vertical="center" wrapText="1"/>
      <protection locked="0"/>
    </xf>
    <xf numFmtId="14" fontId="13" fillId="18" borderId="6" xfId="0" applyNumberFormat="1" applyFont="1" applyFill="1" applyBorder="1" applyAlignment="1" applyProtection="1">
      <alignment horizontal="center" vertical="center" wrapText="1"/>
      <protection locked="0"/>
    </xf>
    <xf numFmtId="15" fontId="20" fillId="18" borderId="6" xfId="0" applyNumberFormat="1" applyFont="1" applyFill="1" applyBorder="1" applyAlignment="1" applyProtection="1">
      <alignment horizontal="center" vertical="center" wrapText="1"/>
      <protection locked="0"/>
    </xf>
    <xf numFmtId="2" fontId="13" fillId="18" borderId="6" xfId="0" applyNumberFormat="1" applyFont="1" applyFill="1" applyBorder="1" applyAlignment="1" applyProtection="1">
      <alignment horizontal="center" vertical="center" wrapText="1"/>
      <protection locked="0"/>
    </xf>
    <xf numFmtId="0" fontId="13" fillId="18" borderId="6" xfId="0" applyFont="1" applyFill="1" applyBorder="1" applyAlignment="1">
      <alignment horizontal="left" vertical="center" wrapText="1"/>
    </xf>
    <xf numFmtId="1" fontId="13" fillId="18" borderId="6" xfId="0" applyNumberFormat="1" applyFont="1" applyFill="1" applyBorder="1" applyAlignment="1" applyProtection="1">
      <alignment horizontal="center" vertical="center" wrapText="1"/>
      <protection locked="0"/>
    </xf>
    <xf numFmtId="44" fontId="13" fillId="18" borderId="6" xfId="3" applyFont="1" applyFill="1" applyBorder="1" applyAlignment="1">
      <alignment horizontal="right" vertical="center" wrapText="1"/>
    </xf>
    <xf numFmtId="170" fontId="13" fillId="18" borderId="6" xfId="1" applyNumberFormat="1" applyFont="1" applyFill="1" applyBorder="1" applyAlignment="1">
      <alignment horizontal="right" vertical="center" wrapText="1"/>
    </xf>
    <xf numFmtId="0" fontId="9" fillId="18" borderId="6" xfId="0" applyFont="1" applyFill="1" applyBorder="1" applyAlignment="1">
      <alignment horizontal="left" vertical="center" wrapText="1"/>
    </xf>
    <xf numFmtId="0" fontId="9" fillId="18" borderId="0" xfId="0" applyFont="1" applyFill="1" applyBorder="1" applyAlignment="1">
      <alignment horizontal="left" vertical="center" wrapText="1"/>
    </xf>
    <xf numFmtId="0" fontId="13" fillId="18" borderId="0" xfId="0" applyFont="1" applyFill="1" applyBorder="1" applyAlignment="1">
      <alignment horizontal="left" vertical="center" wrapText="1"/>
    </xf>
    <xf numFmtId="0" fontId="13" fillId="18" borderId="0" xfId="0" applyFont="1" applyFill="1" applyAlignment="1">
      <alignment horizontal="left" vertical="center" wrapText="1"/>
    </xf>
    <xf numFmtId="15" fontId="13" fillId="18" borderId="6" xfId="0" applyNumberFormat="1" applyFont="1" applyFill="1" applyBorder="1" applyAlignment="1" applyProtection="1">
      <alignment horizontal="center" vertical="center" wrapText="1"/>
      <protection locked="0"/>
    </xf>
    <xf numFmtId="0" fontId="13" fillId="19" borderId="6" xfId="0" applyFont="1" applyFill="1" applyBorder="1" applyAlignment="1">
      <alignment horizontal="center" vertical="center" wrapText="1"/>
    </xf>
    <xf numFmtId="49" fontId="13" fillId="19" borderId="6" xfId="0" applyNumberFormat="1" applyFont="1" applyFill="1" applyBorder="1" applyAlignment="1" applyProtection="1">
      <alignment horizontal="center" vertical="center" wrapText="1"/>
      <protection locked="0"/>
    </xf>
    <xf numFmtId="49" fontId="13" fillId="19" borderId="6" xfId="0" applyNumberFormat="1" applyFont="1" applyFill="1" applyBorder="1" applyAlignment="1" applyProtection="1">
      <alignment horizontal="center" vertical="top" wrapText="1"/>
      <protection locked="0"/>
    </xf>
    <xf numFmtId="0" fontId="13" fillId="19" borderId="6" xfId="0" applyNumberFormat="1" applyFont="1" applyFill="1" applyBorder="1" applyAlignment="1" applyProtection="1">
      <alignment horizontal="center" vertical="center" wrapText="1"/>
      <protection locked="0"/>
    </xf>
    <xf numFmtId="0" fontId="13" fillId="19" borderId="6" xfId="0" applyFont="1" applyFill="1" applyBorder="1" applyAlignment="1" applyProtection="1">
      <alignment horizontal="center" vertical="center" wrapText="1"/>
      <protection locked="0"/>
    </xf>
    <xf numFmtId="9" fontId="13" fillId="19" borderId="6" xfId="2" applyFont="1" applyFill="1" applyBorder="1" applyAlignment="1" applyProtection="1">
      <alignment horizontal="center" vertical="center" wrapText="1"/>
      <protection locked="0"/>
    </xf>
    <xf numFmtId="14" fontId="13" fillId="19" borderId="6" xfId="0" applyNumberFormat="1" applyFont="1" applyFill="1" applyBorder="1" applyAlignment="1" applyProtection="1">
      <alignment horizontal="center" vertical="center" wrapText="1"/>
      <protection locked="0"/>
    </xf>
    <xf numFmtId="15" fontId="13" fillId="19" borderId="6" xfId="0" applyNumberFormat="1" applyFont="1" applyFill="1" applyBorder="1" applyAlignment="1" applyProtection="1">
      <alignment horizontal="center" vertical="center" wrapText="1"/>
      <protection locked="0"/>
    </xf>
    <xf numFmtId="2" fontId="13" fillId="19" borderId="6" xfId="0" applyNumberFormat="1" applyFont="1" applyFill="1" applyBorder="1" applyAlignment="1" applyProtection="1">
      <alignment horizontal="center" vertical="center" wrapText="1"/>
      <protection locked="0"/>
    </xf>
    <xf numFmtId="0" fontId="13" fillId="19" borderId="6" xfId="0" applyFont="1" applyFill="1" applyBorder="1" applyAlignment="1">
      <alignment horizontal="left" vertical="center" wrapText="1"/>
    </xf>
    <xf numFmtId="1" fontId="13" fillId="19" borderId="6" xfId="0" applyNumberFormat="1" applyFont="1" applyFill="1" applyBorder="1" applyAlignment="1" applyProtection="1">
      <alignment horizontal="center" vertical="center" wrapText="1"/>
      <protection locked="0"/>
    </xf>
    <xf numFmtId="170" fontId="13" fillId="19" borderId="6" xfId="1" applyNumberFormat="1" applyFont="1" applyFill="1" applyBorder="1" applyAlignment="1">
      <alignment horizontal="right" vertical="center" wrapText="1"/>
    </xf>
    <xf numFmtId="0" fontId="9" fillId="19" borderId="6" xfId="0" applyFont="1" applyFill="1" applyBorder="1" applyAlignment="1">
      <alignment horizontal="left" vertical="center" wrapText="1"/>
    </xf>
    <xf numFmtId="0" fontId="9" fillId="19" borderId="0" xfId="0" applyFont="1" applyFill="1" applyBorder="1" applyAlignment="1">
      <alignment horizontal="left" vertical="center" wrapText="1"/>
    </xf>
    <xf numFmtId="0" fontId="13" fillId="19" borderId="0" xfId="0" applyFont="1" applyFill="1" applyAlignment="1">
      <alignment horizontal="left" vertical="center" wrapText="1"/>
    </xf>
    <xf numFmtId="0" fontId="13" fillId="20" borderId="6" xfId="0" applyFont="1" applyFill="1" applyBorder="1" applyAlignment="1">
      <alignment horizontal="center" vertical="center" wrapText="1"/>
    </xf>
    <xf numFmtId="49" fontId="13" fillId="20" borderId="6" xfId="0" applyNumberFormat="1" applyFont="1" applyFill="1" applyBorder="1" applyAlignment="1" applyProtection="1">
      <alignment horizontal="center" vertical="center" wrapText="1"/>
      <protection locked="0"/>
    </xf>
    <xf numFmtId="49" fontId="13" fillId="20" borderId="6" xfId="0" applyNumberFormat="1" applyFont="1" applyFill="1" applyBorder="1" applyAlignment="1" applyProtection="1">
      <alignment horizontal="center" vertical="top" wrapText="1"/>
      <protection locked="0"/>
    </xf>
    <xf numFmtId="0" fontId="13" fillId="20" borderId="6" xfId="0" applyNumberFormat="1" applyFont="1" applyFill="1" applyBorder="1" applyAlignment="1" applyProtection="1">
      <alignment horizontal="center" vertical="center" wrapText="1"/>
      <protection locked="0"/>
    </xf>
    <xf numFmtId="0" fontId="13" fillId="20" borderId="6" xfId="0" applyFont="1" applyFill="1" applyBorder="1" applyAlignment="1" applyProtection="1">
      <alignment horizontal="center" vertical="center" wrapText="1"/>
      <protection locked="0"/>
    </xf>
    <xf numFmtId="9" fontId="13" fillId="20" borderId="6" xfId="2" applyFont="1" applyFill="1" applyBorder="1" applyAlignment="1" applyProtection="1">
      <alignment horizontal="center" vertical="center" wrapText="1"/>
      <protection locked="0"/>
    </xf>
    <xf numFmtId="14" fontId="13" fillId="20" borderId="6" xfId="0" applyNumberFormat="1" applyFont="1" applyFill="1" applyBorder="1" applyAlignment="1" applyProtection="1">
      <alignment horizontal="center" vertical="center" wrapText="1"/>
      <protection locked="0"/>
    </xf>
    <xf numFmtId="15" fontId="13" fillId="20" borderId="6" xfId="0" applyNumberFormat="1" applyFont="1" applyFill="1" applyBorder="1" applyAlignment="1" applyProtection="1">
      <alignment horizontal="center" vertical="center" wrapText="1"/>
      <protection locked="0"/>
    </xf>
    <xf numFmtId="2" fontId="13" fillId="20" borderId="6" xfId="0" applyNumberFormat="1" applyFont="1" applyFill="1" applyBorder="1" applyAlignment="1" applyProtection="1">
      <alignment horizontal="center" vertical="center" wrapText="1"/>
      <protection locked="0"/>
    </xf>
    <xf numFmtId="0" fontId="13" fillId="20" borderId="0" xfId="0" applyFont="1" applyFill="1" applyAlignment="1">
      <alignment horizontal="left" vertical="center" wrapText="1"/>
    </xf>
    <xf numFmtId="1" fontId="13" fillId="20" borderId="6" xfId="0" applyNumberFormat="1" applyFont="1" applyFill="1" applyBorder="1" applyAlignment="1" applyProtection="1">
      <alignment horizontal="center" vertical="center" wrapText="1"/>
      <protection locked="0"/>
    </xf>
    <xf numFmtId="170" fontId="13" fillId="20" borderId="6" xfId="1" applyNumberFormat="1" applyFont="1" applyFill="1" applyBorder="1" applyAlignment="1">
      <alignment horizontal="right" vertical="center" wrapText="1"/>
    </xf>
    <xf numFmtId="0" fontId="9" fillId="20" borderId="6" xfId="0" applyFont="1" applyFill="1" applyBorder="1" applyAlignment="1">
      <alignment horizontal="left" vertical="center" wrapText="1"/>
    </xf>
    <xf numFmtId="0" fontId="9" fillId="20" borderId="0" xfId="0" applyFont="1" applyFill="1" applyBorder="1" applyAlignment="1">
      <alignment horizontal="left" vertical="center" wrapText="1"/>
    </xf>
    <xf numFmtId="0" fontId="13" fillId="12" borderId="6" xfId="0" applyFont="1" applyFill="1" applyBorder="1" applyAlignment="1">
      <alignment horizontal="center" vertical="center" wrapText="1"/>
    </xf>
    <xf numFmtId="49" fontId="13" fillId="12" borderId="6" xfId="0" applyNumberFormat="1" applyFont="1" applyFill="1" applyBorder="1" applyAlignment="1" applyProtection="1">
      <alignment horizontal="center" vertical="top" wrapText="1"/>
      <protection locked="0"/>
    </xf>
    <xf numFmtId="0" fontId="13" fillId="12" borderId="6" xfId="0" applyNumberFormat="1" applyFont="1" applyFill="1" applyBorder="1" applyAlignment="1" applyProtection="1">
      <alignment horizontal="center" vertical="center" wrapText="1"/>
      <protection locked="0"/>
    </xf>
    <xf numFmtId="0" fontId="13" fillId="12" borderId="6" xfId="0" applyFont="1" applyFill="1" applyBorder="1" applyAlignment="1" applyProtection="1">
      <alignment horizontal="center" vertical="center" wrapText="1"/>
      <protection locked="0"/>
    </xf>
    <xf numFmtId="9" fontId="13" fillId="12" borderId="6" xfId="0" applyNumberFormat="1" applyFont="1" applyFill="1" applyBorder="1" applyAlignment="1" applyProtection="1">
      <alignment horizontal="center" vertical="center" wrapText="1"/>
      <protection locked="0"/>
    </xf>
    <xf numFmtId="14" fontId="13" fillId="12" borderId="6" xfId="0" applyNumberFormat="1" applyFont="1" applyFill="1" applyBorder="1" applyAlignment="1" applyProtection="1">
      <alignment horizontal="center" vertical="center" wrapText="1"/>
      <protection locked="0"/>
    </xf>
    <xf numFmtId="15" fontId="13" fillId="12" borderId="6" xfId="0" applyNumberFormat="1" applyFont="1" applyFill="1" applyBorder="1" applyAlignment="1" applyProtection="1">
      <alignment horizontal="center" vertical="center" wrapText="1"/>
      <protection locked="0"/>
    </xf>
    <xf numFmtId="0" fontId="13" fillId="12" borderId="6" xfId="0" applyFont="1" applyFill="1" applyBorder="1" applyAlignment="1">
      <alignment horizontal="left" vertical="center" wrapText="1"/>
    </xf>
    <xf numFmtId="1" fontId="13" fillId="12" borderId="6" xfId="0" applyNumberFormat="1" applyFont="1" applyFill="1" applyBorder="1" applyAlignment="1" applyProtection="1">
      <alignment horizontal="center" vertical="center" wrapText="1"/>
      <protection locked="0"/>
    </xf>
    <xf numFmtId="9" fontId="13" fillId="12" borderId="6" xfId="2" applyFont="1" applyFill="1" applyBorder="1" applyAlignment="1" applyProtection="1">
      <alignment horizontal="center" vertical="center" wrapText="1"/>
      <protection locked="0"/>
    </xf>
    <xf numFmtId="170" fontId="13" fillId="12" borderId="6" xfId="1" applyNumberFormat="1" applyFont="1" applyFill="1" applyBorder="1" applyAlignment="1">
      <alignment horizontal="right" vertical="center" wrapText="1"/>
    </xf>
    <xf numFmtId="0" fontId="9" fillId="12" borderId="6" xfId="0" applyFont="1" applyFill="1" applyBorder="1" applyAlignment="1">
      <alignment horizontal="left" vertical="center" wrapText="1"/>
    </xf>
    <xf numFmtId="0" fontId="9" fillId="12" borderId="0" xfId="0" applyFont="1" applyFill="1" applyBorder="1" applyAlignment="1">
      <alignment horizontal="left" vertical="center" wrapText="1"/>
    </xf>
    <xf numFmtId="0" fontId="13" fillId="12" borderId="0" xfId="0" applyFont="1" applyFill="1" applyAlignment="1">
      <alignment horizontal="left" vertical="center" wrapText="1"/>
    </xf>
    <xf numFmtId="0" fontId="13" fillId="21" borderId="6" xfId="0" applyFont="1" applyFill="1" applyBorder="1" applyAlignment="1">
      <alignment horizontal="center" vertical="center" wrapText="1"/>
    </xf>
    <xf numFmtId="49" fontId="13" fillId="21" borderId="6" xfId="0" applyNumberFormat="1" applyFont="1" applyFill="1" applyBorder="1" applyAlignment="1" applyProtection="1">
      <alignment horizontal="center" vertical="center" wrapText="1"/>
      <protection locked="0"/>
    </xf>
    <xf numFmtId="49" fontId="13" fillId="21" borderId="6" xfId="0" applyNumberFormat="1" applyFont="1" applyFill="1" applyBorder="1" applyAlignment="1" applyProtection="1">
      <alignment horizontal="center" vertical="top" wrapText="1"/>
      <protection locked="0"/>
    </xf>
    <xf numFmtId="0" fontId="13" fillId="21" borderId="6" xfId="0" applyNumberFormat="1" applyFont="1" applyFill="1" applyBorder="1" applyAlignment="1" applyProtection="1">
      <alignment horizontal="center" vertical="center" wrapText="1"/>
      <protection locked="0"/>
    </xf>
    <xf numFmtId="0" fontId="13" fillId="21" borderId="6" xfId="0" applyFont="1" applyFill="1" applyBorder="1" applyAlignment="1" applyProtection="1">
      <alignment horizontal="center" vertical="center" wrapText="1"/>
      <protection locked="0"/>
    </xf>
    <xf numFmtId="9" fontId="13" fillId="21" borderId="6" xfId="0" applyNumberFormat="1" applyFont="1" applyFill="1" applyBorder="1" applyAlignment="1" applyProtection="1">
      <alignment horizontal="center" vertical="center" wrapText="1"/>
      <protection locked="0"/>
    </xf>
    <xf numFmtId="14" fontId="13" fillId="21" borderId="6" xfId="0" applyNumberFormat="1" applyFont="1" applyFill="1" applyBorder="1" applyAlignment="1" applyProtection="1">
      <alignment horizontal="center" vertical="center" wrapText="1"/>
      <protection locked="0"/>
    </xf>
    <xf numFmtId="15" fontId="13" fillId="21" borderId="6" xfId="0" applyNumberFormat="1" applyFont="1" applyFill="1" applyBorder="1" applyAlignment="1" applyProtection="1">
      <alignment horizontal="center" vertical="center" wrapText="1"/>
      <protection locked="0"/>
    </xf>
    <xf numFmtId="2" fontId="13" fillId="21" borderId="6" xfId="0" applyNumberFormat="1" applyFont="1" applyFill="1" applyBorder="1" applyAlignment="1" applyProtection="1">
      <alignment horizontal="center" vertical="center" wrapText="1"/>
      <protection locked="0"/>
    </xf>
    <xf numFmtId="0" fontId="13" fillId="21" borderId="6" xfId="0" applyFont="1" applyFill="1" applyBorder="1" applyAlignment="1">
      <alignment horizontal="left" vertical="center" wrapText="1"/>
    </xf>
    <xf numFmtId="1" fontId="13" fillId="21" borderId="6" xfId="0" applyNumberFormat="1" applyFont="1" applyFill="1" applyBorder="1" applyAlignment="1" applyProtection="1">
      <alignment horizontal="center" vertical="center" wrapText="1"/>
      <protection locked="0"/>
    </xf>
    <xf numFmtId="9" fontId="13" fillId="21" borderId="6" xfId="2" applyFont="1" applyFill="1" applyBorder="1" applyAlignment="1" applyProtection="1">
      <alignment horizontal="center" vertical="center" wrapText="1"/>
      <protection locked="0"/>
    </xf>
    <xf numFmtId="170" fontId="13" fillId="21" borderId="6" xfId="1" applyNumberFormat="1" applyFont="1" applyFill="1" applyBorder="1" applyAlignment="1">
      <alignment horizontal="right" vertical="center" wrapText="1"/>
    </xf>
    <xf numFmtId="0" fontId="9" fillId="21" borderId="6" xfId="0" applyFont="1" applyFill="1" applyBorder="1" applyAlignment="1">
      <alignment horizontal="left" vertical="center" wrapText="1"/>
    </xf>
    <xf numFmtId="0" fontId="9" fillId="21" borderId="0" xfId="0" applyFont="1" applyFill="1" applyBorder="1" applyAlignment="1">
      <alignment horizontal="left" vertical="center" wrapText="1"/>
    </xf>
    <xf numFmtId="0" fontId="13" fillId="21" borderId="0" xfId="0" applyFont="1" applyFill="1" applyAlignment="1">
      <alignment horizontal="left" vertical="center" wrapText="1"/>
    </xf>
    <xf numFmtId="0" fontId="13" fillId="8" borderId="6" xfId="0" applyFont="1" applyFill="1" applyBorder="1" applyAlignment="1">
      <alignment horizontal="center" vertical="center" wrapText="1"/>
    </xf>
    <xf numFmtId="49" fontId="13" fillId="8" borderId="6" xfId="0" applyNumberFormat="1" applyFont="1" applyFill="1" applyBorder="1" applyAlignment="1" applyProtection="1">
      <alignment horizontal="center" vertical="center" wrapText="1"/>
      <protection locked="0"/>
    </xf>
    <xf numFmtId="0" fontId="13" fillId="8" borderId="6" xfId="0" applyFont="1" applyFill="1" applyBorder="1" applyAlignment="1" applyProtection="1">
      <alignment horizontal="center" vertical="center" wrapText="1"/>
      <protection locked="0"/>
    </xf>
    <xf numFmtId="49" fontId="13" fillId="8" borderId="6" xfId="0" applyNumberFormat="1" applyFont="1" applyFill="1" applyBorder="1" applyAlignment="1" applyProtection="1">
      <alignment horizontal="center" vertical="top" wrapText="1"/>
      <protection locked="0"/>
    </xf>
    <xf numFmtId="0" fontId="13" fillId="8" borderId="6" xfId="0" applyNumberFormat="1" applyFont="1" applyFill="1" applyBorder="1" applyAlignment="1" applyProtection="1">
      <alignment horizontal="center" vertical="center" wrapText="1"/>
      <protection locked="0"/>
    </xf>
    <xf numFmtId="9" fontId="13" fillId="8" borderId="6" xfId="0" applyNumberFormat="1" applyFont="1" applyFill="1" applyBorder="1" applyAlignment="1" applyProtection="1">
      <alignment horizontal="center" vertical="center" wrapText="1"/>
      <protection locked="0"/>
    </xf>
    <xf numFmtId="14" fontId="13" fillId="8" borderId="6" xfId="0" applyNumberFormat="1" applyFont="1" applyFill="1" applyBorder="1" applyAlignment="1" applyProtection="1">
      <alignment horizontal="center" vertical="center" wrapText="1"/>
      <protection locked="0"/>
    </xf>
    <xf numFmtId="15" fontId="13" fillId="8" borderId="6" xfId="0" applyNumberFormat="1" applyFont="1" applyFill="1" applyBorder="1" applyAlignment="1" applyProtection="1">
      <alignment horizontal="center" vertical="center" wrapText="1"/>
      <protection locked="0"/>
    </xf>
    <xf numFmtId="2" fontId="13" fillId="8" borderId="6" xfId="0" applyNumberFormat="1" applyFont="1" applyFill="1" applyBorder="1" applyAlignment="1" applyProtection="1">
      <alignment horizontal="center" vertical="center" wrapText="1"/>
      <protection locked="0"/>
    </xf>
    <xf numFmtId="0" fontId="13" fillId="8" borderId="0" xfId="0" applyFont="1" applyFill="1" applyAlignment="1">
      <alignment horizontal="left" vertical="center" wrapText="1"/>
    </xf>
    <xf numFmtId="1" fontId="13" fillId="8" borderId="6" xfId="0" applyNumberFormat="1" applyFont="1" applyFill="1" applyBorder="1" applyAlignment="1" applyProtection="1">
      <alignment horizontal="center" vertical="center" wrapText="1"/>
      <protection locked="0"/>
    </xf>
    <xf numFmtId="9" fontId="13" fillId="8" borderId="6" xfId="2" applyFont="1" applyFill="1" applyBorder="1" applyAlignment="1" applyProtection="1">
      <alignment horizontal="center" vertical="center" wrapText="1"/>
      <protection locked="0"/>
    </xf>
    <xf numFmtId="170" fontId="13" fillId="8" borderId="6" xfId="1" applyNumberFormat="1" applyFont="1" applyFill="1" applyBorder="1" applyAlignment="1">
      <alignment horizontal="right" vertical="center" wrapText="1"/>
    </xf>
    <xf numFmtId="0" fontId="9" fillId="8" borderId="6" xfId="0" applyFont="1" applyFill="1" applyBorder="1" applyAlignment="1">
      <alignment horizontal="left" vertical="center" wrapText="1"/>
    </xf>
    <xf numFmtId="0" fontId="9" fillId="8" borderId="0" xfId="0" applyFont="1" applyFill="1" applyBorder="1" applyAlignment="1">
      <alignment horizontal="left" vertical="center" wrapText="1"/>
    </xf>
    <xf numFmtId="49" fontId="13" fillId="0" borderId="6" xfId="0" applyNumberFormat="1" applyFont="1" applyFill="1" applyBorder="1" applyAlignment="1" applyProtection="1">
      <alignment horizontal="center" vertical="top" wrapText="1"/>
      <protection locked="0"/>
    </xf>
    <xf numFmtId="0" fontId="3" fillId="2" borderId="18" xfId="0" applyFont="1" applyFill="1" applyBorder="1" applyAlignment="1">
      <alignment horizontal="center" vertical="top"/>
    </xf>
    <xf numFmtId="0" fontId="3" fillId="2" borderId="18" xfId="0" applyNumberFormat="1" applyFont="1" applyFill="1" applyBorder="1" applyAlignment="1">
      <alignment horizontal="center" vertical="center" wrapText="1"/>
    </xf>
    <xf numFmtId="0" fontId="0" fillId="0" borderId="22" xfId="0" applyNumberFormat="1" applyBorder="1" applyAlignment="1">
      <alignment horizontal="center" vertical="center"/>
    </xf>
    <xf numFmtId="0" fontId="0" fillId="0" borderId="22" xfId="0" applyNumberFormat="1" applyBorder="1" applyAlignment="1">
      <alignment horizontal="center" vertical="top"/>
    </xf>
    <xf numFmtId="0" fontId="0" fillId="0" borderId="23" xfId="0" applyNumberFormat="1" applyBorder="1" applyAlignment="1">
      <alignment horizontal="center" vertical="center"/>
    </xf>
    <xf numFmtId="0" fontId="0" fillId="0" borderId="23" xfId="0" applyNumberFormat="1" applyBorder="1" applyAlignment="1">
      <alignment horizontal="center" vertical="top"/>
    </xf>
    <xf numFmtId="0" fontId="39" fillId="2" borderId="6" xfId="0" applyFont="1" applyFill="1" applyBorder="1" applyAlignment="1">
      <alignment vertical="center" wrapText="1"/>
    </xf>
    <xf numFmtId="0" fontId="0" fillId="5" borderId="10" xfId="0" applyNumberFormat="1" applyFont="1" applyFill="1" applyBorder="1" applyAlignment="1">
      <alignment horizontal="center" vertical="center" wrapText="1"/>
    </xf>
    <xf numFmtId="0" fontId="39" fillId="5" borderId="10" xfId="0" applyFont="1" applyFill="1" applyBorder="1" applyAlignment="1">
      <alignment horizontal="center" vertical="center" wrapText="1"/>
    </xf>
    <xf numFmtId="0" fontId="39" fillId="5" borderId="6" xfId="0" applyFont="1" applyFill="1" applyBorder="1" applyAlignment="1">
      <alignment horizontal="center" vertical="center" wrapText="1"/>
    </xf>
    <xf numFmtId="0" fontId="0" fillId="5" borderId="6" xfId="0" applyNumberFormat="1" applyFill="1" applyBorder="1" applyAlignment="1">
      <alignment horizontal="center" vertical="center"/>
    </xf>
    <xf numFmtId="14" fontId="0" fillId="5" borderId="6" xfId="0" applyNumberFormat="1" applyFill="1" applyBorder="1" applyAlignment="1">
      <alignment horizontal="center" vertical="center"/>
    </xf>
    <xf numFmtId="0" fontId="0" fillId="5" borderId="6" xfId="0" applyFont="1" applyFill="1" applyBorder="1" applyAlignment="1">
      <alignment horizontal="left" vertical="top" wrapText="1"/>
    </xf>
    <xf numFmtId="0" fontId="0" fillId="5" borderId="10" xfId="0" applyFont="1" applyFill="1" applyBorder="1" applyAlignment="1">
      <alignment horizontal="center" vertical="center"/>
    </xf>
    <xf numFmtId="0" fontId="0" fillId="5" borderId="15" xfId="0" applyFont="1" applyFill="1" applyBorder="1" applyAlignment="1">
      <alignment horizontal="center" vertical="center" wrapText="1"/>
    </xf>
    <xf numFmtId="0" fontId="0" fillId="5" borderId="16" xfId="0" applyFont="1" applyFill="1" applyBorder="1" applyAlignment="1">
      <alignment horizontal="center" vertical="center" wrapText="1"/>
    </xf>
    <xf numFmtId="17" fontId="0" fillId="5" borderId="6" xfId="0" applyNumberFormat="1" applyFill="1" applyBorder="1" applyAlignment="1">
      <alignment horizontal="center" vertical="center" wrapText="1"/>
    </xf>
    <xf numFmtId="0" fontId="0" fillId="5" borderId="10" xfId="0" applyFont="1" applyFill="1" applyBorder="1" applyAlignment="1">
      <alignment horizontal="left" vertical="center" wrapText="1"/>
    </xf>
    <xf numFmtId="0" fontId="0" fillId="5" borderId="6" xfId="0" applyNumberFormat="1" applyFont="1" applyFill="1" applyBorder="1" applyAlignment="1">
      <alignment horizontal="center" vertical="top" wrapText="1"/>
    </xf>
    <xf numFmtId="0" fontId="0" fillId="5" borderId="6" xfId="0" applyFill="1" applyBorder="1" applyAlignment="1">
      <alignment vertical="top"/>
    </xf>
    <xf numFmtId="0" fontId="0" fillId="5" borderId="6" xfId="0" applyFill="1" applyBorder="1" applyAlignment="1">
      <alignment vertical="top" wrapText="1"/>
    </xf>
    <xf numFmtId="0" fontId="0" fillId="5" borderId="10" xfId="0" applyFont="1" applyFill="1" applyBorder="1" applyAlignment="1">
      <alignment vertical="center" wrapText="1"/>
    </xf>
    <xf numFmtId="17" fontId="0" fillId="5" borderId="10" xfId="0" applyNumberFormat="1" applyFill="1" applyBorder="1" applyAlignment="1">
      <alignment horizontal="center" vertical="center" wrapText="1"/>
    </xf>
    <xf numFmtId="14" fontId="0" fillId="5" borderId="10" xfId="0" applyNumberFormat="1" applyFill="1" applyBorder="1" applyAlignment="1">
      <alignment horizontal="center" vertical="center"/>
    </xf>
    <xf numFmtId="0" fontId="0" fillId="5" borderId="10" xfId="0" applyNumberFormat="1" applyFont="1" applyFill="1" applyBorder="1" applyAlignment="1">
      <alignment horizontal="center" vertical="top" wrapText="1"/>
    </xf>
    <xf numFmtId="0" fontId="0" fillId="5" borderId="0" xfId="0" applyFill="1" applyAlignment="1">
      <alignment vertical="top" wrapText="1"/>
    </xf>
    <xf numFmtId="0" fontId="0" fillId="5" borderId="6" xfId="0" applyNumberFormat="1" applyFill="1" applyBorder="1" applyAlignment="1">
      <alignment horizontal="center"/>
    </xf>
    <xf numFmtId="14" fontId="0" fillId="5" borderId="6" xfId="0" applyNumberFormat="1" applyFill="1" applyBorder="1" applyAlignment="1">
      <alignment horizontal="center" vertical="center" wrapText="1"/>
    </xf>
    <xf numFmtId="0" fontId="0" fillId="5" borderId="6" xfId="0" applyFill="1" applyBorder="1" applyAlignment="1">
      <alignment horizontal="center" vertical="center"/>
    </xf>
    <xf numFmtId="0" fontId="0" fillId="5" borderId="9" xfId="0" applyFill="1" applyBorder="1" applyAlignment="1">
      <alignment wrapText="1"/>
    </xf>
    <xf numFmtId="172" fontId="0" fillId="5" borderId="9" xfId="0" applyNumberFormat="1" applyFill="1" applyBorder="1" applyAlignment="1">
      <alignment horizontal="center" vertical="center" wrapText="1"/>
    </xf>
    <xf numFmtId="0" fontId="0" fillId="5" borderId="9" xfId="0" applyFill="1" applyBorder="1" applyAlignment="1">
      <alignment vertical="top"/>
    </xf>
    <xf numFmtId="0" fontId="0" fillId="5" borderId="9" xfId="0" applyNumberFormat="1" applyFill="1" applyBorder="1" applyAlignment="1">
      <alignment horizontal="center" vertical="center"/>
    </xf>
    <xf numFmtId="14" fontId="0" fillId="5" borderId="9" xfId="0" applyNumberFormat="1" applyFill="1" applyBorder="1" applyAlignment="1">
      <alignment horizontal="center" vertical="center"/>
    </xf>
    <xf numFmtId="0" fontId="0" fillId="5" borderId="9" xfId="0" applyFill="1" applyBorder="1"/>
    <xf numFmtId="0" fontId="0" fillId="5" borderId="9" xfId="0" applyFill="1" applyBorder="1" applyAlignment="1">
      <alignment vertical="top" wrapText="1"/>
    </xf>
    <xf numFmtId="0" fontId="0" fillId="5" borderId="9" xfId="0" applyFill="1" applyBorder="1" applyAlignment="1">
      <alignment horizontal="center" vertical="center"/>
    </xf>
    <xf numFmtId="0" fontId="0" fillId="5" borderId="9" xfId="0" applyFill="1" applyBorder="1" applyAlignment="1">
      <alignment vertical="center"/>
    </xf>
    <xf numFmtId="172" fontId="0" fillId="5" borderId="6" xfId="0" applyNumberFormat="1" applyFill="1" applyBorder="1" applyAlignment="1">
      <alignment horizontal="center" vertical="center" wrapText="1"/>
    </xf>
    <xf numFmtId="0" fontId="0" fillId="5" borderId="6" xfId="0" applyFill="1" applyBorder="1" applyAlignment="1">
      <alignment horizontal="center" vertical="center" wrapText="1"/>
    </xf>
    <xf numFmtId="0" fontId="0" fillId="5" borderId="8" xfId="0" applyFill="1" applyBorder="1" applyAlignment="1">
      <alignment vertical="center"/>
    </xf>
    <xf numFmtId="0" fontId="0" fillId="0" borderId="6" xfId="0" applyNumberFormat="1" applyBorder="1" applyAlignment="1">
      <alignment horizontal="center" vertical="center"/>
    </xf>
    <xf numFmtId="1" fontId="0" fillId="0" borderId="6" xfId="0" applyNumberFormat="1" applyBorder="1" applyAlignment="1">
      <alignment horizontal="center" vertical="top"/>
    </xf>
    <xf numFmtId="0" fontId="0" fillId="0" borderId="6" xfId="0" applyNumberFormat="1" applyBorder="1" applyAlignment="1">
      <alignment horizontal="center" vertical="center" wrapText="1"/>
    </xf>
    <xf numFmtId="0" fontId="0" fillId="0" borderId="6" xfId="0" applyNumberFormat="1" applyBorder="1" applyAlignment="1">
      <alignment horizontal="center" vertical="top" wrapText="1"/>
    </xf>
    <xf numFmtId="0" fontId="23" fillId="0" borderId="0" xfId="0" applyFont="1" applyBorder="1" applyAlignment="1">
      <alignment horizontal="center" vertical="center" wrapText="1"/>
    </xf>
    <xf numFmtId="0" fontId="3" fillId="0" borderId="0" xfId="0" applyNumberFormat="1" applyFont="1" applyBorder="1" applyAlignment="1">
      <alignment horizontal="center" vertical="center"/>
    </xf>
    <xf numFmtId="0" fontId="0" fillId="3" borderId="2" xfId="0" applyFont="1" applyFill="1" applyBorder="1" applyAlignment="1">
      <alignment vertical="center"/>
    </xf>
    <xf numFmtId="0" fontId="0" fillId="3" borderId="5" xfId="0" applyFont="1" applyFill="1" applyBorder="1" applyAlignment="1">
      <alignment vertical="center"/>
    </xf>
    <xf numFmtId="171" fontId="14" fillId="0" borderId="6" xfId="0" applyNumberFormat="1" applyFont="1" applyFill="1" applyBorder="1" applyAlignment="1" applyProtection="1">
      <alignment horizontal="center" vertical="center" wrapText="1"/>
      <protection locked="0"/>
    </xf>
    <xf numFmtId="0" fontId="6" fillId="5" borderId="0" xfId="0" applyFont="1" applyFill="1" applyBorder="1" applyAlignment="1">
      <alignment horizontal="center" vertical="center" wrapText="1"/>
    </xf>
    <xf numFmtId="164" fontId="0" fillId="5" borderId="0" xfId="0" applyNumberFormat="1" applyFill="1" applyBorder="1" applyAlignment="1">
      <alignment horizontal="right" vertical="center"/>
    </xf>
    <xf numFmtId="172" fontId="0" fillId="3" borderId="6" xfId="0" applyNumberFormat="1" applyFill="1" applyBorder="1" applyAlignment="1">
      <alignment horizontal="center" vertical="center"/>
    </xf>
    <xf numFmtId="2" fontId="10" fillId="2" borderId="6" xfId="0" applyNumberFormat="1" applyFont="1" applyFill="1" applyBorder="1" applyAlignment="1">
      <alignment horizontal="center" vertical="center" wrapText="1"/>
    </xf>
    <xf numFmtId="2" fontId="3" fillId="2" borderId="6" xfId="0" applyNumberFormat="1" applyFont="1" applyFill="1" applyBorder="1" applyAlignment="1">
      <alignment horizontal="center" vertical="center"/>
    </xf>
    <xf numFmtId="2" fontId="11" fillId="0" borderId="6" xfId="0" applyNumberFormat="1" applyFont="1" applyBorder="1" applyAlignment="1">
      <alignment horizontal="center" vertical="center" wrapText="1"/>
    </xf>
    <xf numFmtId="0" fontId="36" fillId="13" borderId="0" xfId="0" applyFont="1" applyFill="1" applyAlignment="1">
      <alignment vertical="center"/>
    </xf>
    <xf numFmtId="0" fontId="0" fillId="13" borderId="0" xfId="0" applyFill="1" applyAlignment="1">
      <alignment vertical="center"/>
    </xf>
    <xf numFmtId="0" fontId="12" fillId="13" borderId="0" xfId="0" applyFont="1" applyFill="1" applyBorder="1" applyAlignment="1">
      <alignment horizontal="center" vertical="center"/>
    </xf>
    <xf numFmtId="0" fontId="22" fillId="4" borderId="6" xfId="0" applyFont="1" applyFill="1" applyBorder="1" applyAlignment="1">
      <alignment horizontal="left" vertical="center" wrapText="1"/>
    </xf>
    <xf numFmtId="170" fontId="22" fillId="0" borderId="6" xfId="1" applyNumberFormat="1" applyFont="1" applyFill="1" applyBorder="1" applyAlignment="1">
      <alignment horizontal="right" wrapText="1"/>
    </xf>
    <xf numFmtId="170" fontId="40" fillId="0" borderId="6" xfId="1" applyNumberFormat="1" applyFont="1" applyFill="1" applyBorder="1" applyAlignment="1">
      <alignment horizontal="right" vertical="center" wrapText="1"/>
    </xf>
    <xf numFmtId="49" fontId="13" fillId="0" borderId="0" xfId="0" applyNumberFormat="1" applyFont="1" applyFill="1" applyBorder="1" applyAlignment="1" applyProtection="1">
      <alignment horizontal="left" vertical="center" wrapText="1"/>
      <protection locked="0"/>
    </xf>
    <xf numFmtId="0" fontId="25" fillId="0" borderId="0" xfId="0" applyFont="1" applyFill="1" applyBorder="1" applyAlignment="1" applyProtection="1">
      <alignment horizontal="center" vertical="center" wrapText="1"/>
      <protection locked="0"/>
    </xf>
    <xf numFmtId="49" fontId="25" fillId="0" borderId="0" xfId="0" applyNumberFormat="1" applyFont="1" applyFill="1" applyBorder="1" applyAlignment="1" applyProtection="1">
      <alignment horizontal="center" vertical="center" wrapText="1"/>
      <protection locked="0"/>
    </xf>
    <xf numFmtId="1" fontId="22" fillId="0" borderId="0" xfId="0" applyNumberFormat="1" applyFont="1" applyFill="1" applyBorder="1" applyAlignment="1" applyProtection="1">
      <alignment horizontal="center" vertical="center" wrapText="1"/>
      <protection locked="0"/>
    </xf>
    <xf numFmtId="15" fontId="25" fillId="0" borderId="0" xfId="0" applyNumberFormat="1" applyFont="1" applyFill="1" applyBorder="1" applyAlignment="1" applyProtection="1">
      <alignment horizontal="center" vertical="center" wrapText="1"/>
      <protection locked="0"/>
    </xf>
    <xf numFmtId="49" fontId="26" fillId="0" borderId="0" xfId="0" applyNumberFormat="1" applyFont="1" applyFill="1" applyBorder="1" applyAlignment="1" applyProtection="1">
      <alignment horizontal="center" vertical="center" wrapText="1"/>
      <protection locked="0"/>
    </xf>
    <xf numFmtId="2" fontId="26" fillId="0" borderId="0" xfId="0" applyNumberFormat="1" applyFont="1" applyFill="1" applyBorder="1" applyAlignment="1" applyProtection="1">
      <alignment horizontal="center" vertical="center" wrapText="1"/>
      <protection locked="0"/>
    </xf>
    <xf numFmtId="0" fontId="11" fillId="0" borderId="6" xfId="0" applyFont="1" applyBorder="1" applyAlignment="1">
      <alignment wrapText="1"/>
    </xf>
    <xf numFmtId="0" fontId="3" fillId="0" borderId="10"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44" fontId="13" fillId="0" borderId="6" xfId="3" applyFont="1" applyFill="1" applyBorder="1" applyAlignment="1">
      <alignment horizontal="right" vertical="center" wrapText="1"/>
    </xf>
    <xf numFmtId="0" fontId="9" fillId="5" borderId="6" xfId="0" applyFont="1" applyFill="1" applyBorder="1" applyAlignment="1">
      <alignment horizontal="left" vertical="center" wrapText="1"/>
    </xf>
    <xf numFmtId="0" fontId="13" fillId="0" borderId="0" xfId="0" applyFont="1" applyFill="1" applyBorder="1" applyAlignment="1" applyProtection="1">
      <alignment horizontal="center" vertical="center" wrapText="1"/>
      <protection locked="0"/>
    </xf>
    <xf numFmtId="49" fontId="13" fillId="0" borderId="0" xfId="0" applyNumberFormat="1" applyFont="1" applyFill="1" applyBorder="1" applyAlignment="1" applyProtection="1">
      <alignment horizontal="center" vertical="center" wrapText="1"/>
      <protection locked="0"/>
    </xf>
    <xf numFmtId="49" fontId="21" fillId="0" borderId="0" xfId="0" applyNumberFormat="1" applyFont="1" applyFill="1" applyBorder="1" applyAlignment="1" applyProtection="1">
      <alignment horizontal="center" vertical="center" wrapText="1"/>
      <protection locked="0"/>
    </xf>
    <xf numFmtId="2" fontId="21" fillId="0" borderId="0" xfId="0" applyNumberFormat="1" applyFont="1" applyFill="1" applyBorder="1" applyAlignment="1" applyProtection="1">
      <alignment horizontal="center" vertical="center" wrapText="1"/>
      <protection locked="0"/>
    </xf>
    <xf numFmtId="0" fontId="10" fillId="2" borderId="6" xfId="0" applyNumberFormat="1" applyFont="1" applyFill="1" applyBorder="1" applyAlignment="1">
      <alignment horizontal="center" vertical="center" wrapText="1"/>
    </xf>
    <xf numFmtId="0" fontId="13" fillId="4" borderId="6" xfId="0" applyFont="1" applyFill="1" applyBorder="1" applyAlignment="1">
      <alignment horizontal="center" vertical="center" wrapText="1"/>
    </xf>
    <xf numFmtId="49" fontId="13" fillId="4" borderId="6" xfId="0" applyNumberFormat="1" applyFont="1" applyFill="1" applyBorder="1" applyAlignment="1" applyProtection="1">
      <alignment horizontal="center" vertical="center" wrapText="1"/>
      <protection locked="0"/>
    </xf>
    <xf numFmtId="0" fontId="13" fillId="4" borderId="6" xfId="0" applyFont="1" applyFill="1" applyBorder="1" applyAlignment="1" applyProtection="1">
      <alignment horizontal="center" vertical="center" wrapText="1"/>
      <protection locked="0"/>
    </xf>
    <xf numFmtId="9" fontId="13" fillId="4" borderId="6" xfId="0" applyNumberFormat="1" applyFont="1" applyFill="1" applyBorder="1" applyAlignment="1" applyProtection="1">
      <alignment horizontal="center" vertical="center" wrapText="1"/>
      <protection locked="0"/>
    </xf>
    <xf numFmtId="0" fontId="20" fillId="4" borderId="6" xfId="0" applyFont="1" applyFill="1" applyBorder="1" applyAlignment="1" applyProtection="1">
      <alignment horizontal="center" vertical="center" wrapText="1"/>
      <protection locked="0"/>
    </xf>
    <xf numFmtId="14" fontId="20" fillId="4" borderId="6" xfId="0" applyNumberFormat="1" applyFont="1" applyFill="1" applyBorder="1" applyAlignment="1" applyProtection="1">
      <alignment horizontal="center" vertical="center" wrapText="1"/>
      <protection locked="0"/>
    </xf>
    <xf numFmtId="15" fontId="20" fillId="4" borderId="6" xfId="0" applyNumberFormat="1" applyFont="1" applyFill="1" applyBorder="1" applyAlignment="1" applyProtection="1">
      <alignment horizontal="center" vertical="center" wrapText="1"/>
      <protection locked="0"/>
    </xf>
    <xf numFmtId="1" fontId="20" fillId="4" borderId="6" xfId="0" applyNumberFormat="1" applyFont="1" applyFill="1" applyBorder="1" applyAlignment="1" applyProtection="1">
      <alignment horizontal="center" vertical="center" wrapText="1"/>
      <protection locked="0"/>
    </xf>
    <xf numFmtId="0" fontId="20" fillId="4" borderId="6" xfId="0" applyNumberFormat="1" applyFont="1" applyFill="1" applyBorder="1" applyAlignment="1" applyProtection="1">
      <alignment horizontal="center" vertical="center" wrapText="1"/>
      <protection locked="0"/>
    </xf>
    <xf numFmtId="170" fontId="20" fillId="4" borderId="6" xfId="1" applyNumberFormat="1" applyFont="1" applyFill="1" applyBorder="1" applyAlignment="1">
      <alignment horizontal="right" vertical="center" wrapText="1"/>
    </xf>
    <xf numFmtId="0" fontId="9" fillId="4" borderId="10" xfId="0" applyFont="1" applyFill="1" applyBorder="1" applyAlignment="1">
      <alignment vertical="center" wrapText="1"/>
    </xf>
    <xf numFmtId="0" fontId="9" fillId="4" borderId="0" xfId="0" applyFont="1" applyFill="1" applyBorder="1" applyAlignment="1">
      <alignment horizontal="left" vertical="center" wrapText="1"/>
    </xf>
    <xf numFmtId="0" fontId="13" fillId="4" borderId="0" xfId="0" applyFont="1" applyFill="1" applyAlignment="1">
      <alignment horizontal="left" vertical="center" wrapText="1"/>
    </xf>
    <xf numFmtId="2" fontId="20" fillId="5" borderId="6" xfId="0" applyNumberFormat="1" applyFont="1" applyFill="1" applyBorder="1" applyAlignment="1" applyProtection="1">
      <alignment horizontal="center" vertical="center" wrapText="1"/>
      <protection locked="0"/>
    </xf>
    <xf numFmtId="14" fontId="0" fillId="0" borderId="0" xfId="0" applyNumberFormat="1" applyFill="1" applyAlignment="1">
      <alignment vertical="center"/>
    </xf>
    <xf numFmtId="2" fontId="0" fillId="0" borderId="6" xfId="0" applyNumberFormat="1" applyFill="1" applyBorder="1" applyAlignment="1">
      <alignment vertical="center"/>
    </xf>
    <xf numFmtId="0" fontId="0" fillId="5" borderId="6" xfId="0" applyFill="1" applyBorder="1" applyAlignment="1" applyProtection="1">
      <alignment horizontal="center" vertical="center"/>
      <protection locked="0"/>
    </xf>
    <xf numFmtId="0" fontId="0" fillId="5" borderId="6" xfId="0" applyFill="1" applyBorder="1" applyAlignment="1" applyProtection="1">
      <alignment horizontal="center" vertical="center" wrapText="1"/>
      <protection locked="0"/>
    </xf>
    <xf numFmtId="0" fontId="3" fillId="5" borderId="40" xfId="0" applyFont="1" applyFill="1" applyBorder="1" applyAlignment="1">
      <alignment horizontal="center" vertical="center" wrapText="1"/>
    </xf>
    <xf numFmtId="0" fontId="0" fillId="5" borderId="0" xfId="0" applyFill="1" applyAlignment="1">
      <alignment vertical="center" wrapText="1"/>
    </xf>
    <xf numFmtId="0" fontId="3" fillId="0" borderId="9" xfId="0" applyFont="1" applyFill="1" applyBorder="1" applyAlignment="1">
      <alignment horizontal="center" vertical="center" wrapText="1"/>
    </xf>
    <xf numFmtId="0" fontId="0" fillId="5" borderId="6" xfId="0" applyFill="1" applyBorder="1" applyAlignment="1" applyProtection="1">
      <alignment horizontal="center" wrapText="1"/>
      <protection locked="0"/>
    </xf>
    <xf numFmtId="0" fontId="3" fillId="4" borderId="9" xfId="0" applyFont="1" applyFill="1" applyBorder="1" applyAlignment="1">
      <alignment horizontal="center" vertical="center" wrapText="1"/>
    </xf>
    <xf numFmtId="0" fontId="0" fillId="0" borderId="16" xfId="0" applyNumberFormat="1" applyBorder="1" applyAlignment="1">
      <alignment horizontal="center" wrapText="1"/>
    </xf>
    <xf numFmtId="0" fontId="6" fillId="3" borderId="4" xfId="0" applyFont="1" applyFill="1" applyBorder="1" applyAlignment="1" applyProtection="1">
      <alignment horizontal="center" vertical="center"/>
      <protection locked="0"/>
    </xf>
    <xf numFmtId="0" fontId="6" fillId="0" borderId="4" xfId="0" applyFont="1" applyFill="1" applyBorder="1" applyAlignment="1" applyProtection="1">
      <alignment horizontal="center" vertical="center"/>
      <protection locked="0"/>
    </xf>
    <xf numFmtId="49" fontId="25" fillId="0" borderId="0" xfId="0" applyNumberFormat="1" applyFont="1" applyFill="1" applyBorder="1" applyAlignment="1" applyProtection="1">
      <alignment horizontal="left" vertical="center" wrapText="1"/>
      <protection locked="0"/>
    </xf>
    <xf numFmtId="13" fontId="13" fillId="0" borderId="0" xfId="0" applyNumberFormat="1" applyFont="1" applyFill="1" applyBorder="1" applyAlignment="1" applyProtection="1">
      <alignment horizontal="center" vertical="center" wrapText="1"/>
      <protection locked="0"/>
    </xf>
    <xf numFmtId="4" fontId="20" fillId="0" borderId="0" xfId="0" applyNumberFormat="1" applyFont="1" applyFill="1" applyBorder="1" applyAlignment="1" applyProtection="1">
      <alignment horizontal="center" vertical="center" wrapText="1"/>
      <protection locked="0"/>
    </xf>
    <xf numFmtId="0" fontId="20" fillId="0" borderId="0" xfId="0" applyNumberFormat="1" applyFont="1" applyFill="1" applyBorder="1" applyAlignment="1" applyProtection="1">
      <alignment horizontal="center" vertical="center" wrapText="1"/>
      <protection locked="0"/>
    </xf>
    <xf numFmtId="2" fontId="20" fillId="4" borderId="0" xfId="0" applyNumberFormat="1" applyFont="1" applyFill="1" applyBorder="1" applyAlignment="1" applyProtection="1">
      <alignment horizontal="center" vertical="center" wrapText="1"/>
      <protection locked="0"/>
    </xf>
    <xf numFmtId="170" fontId="20" fillId="0" borderId="9" xfId="1" applyNumberFormat="1" applyFont="1" applyFill="1" applyBorder="1" applyAlignment="1">
      <alignment horizontal="right" vertical="center" wrapText="1"/>
    </xf>
    <xf numFmtId="0" fontId="9" fillId="0" borderId="19" xfId="0" applyFont="1" applyFill="1" applyBorder="1" applyAlignment="1">
      <alignment vertical="center" wrapText="1"/>
    </xf>
    <xf numFmtId="0" fontId="20" fillId="0" borderId="9" xfId="0" applyFont="1" applyFill="1" applyBorder="1" applyAlignment="1" applyProtection="1">
      <alignment horizontal="center" vertical="center" wrapText="1"/>
      <protection locked="0"/>
    </xf>
    <xf numFmtId="9" fontId="20" fillId="0" borderId="9" xfId="0" applyNumberFormat="1" applyFont="1" applyFill="1" applyBorder="1" applyAlignment="1" applyProtection="1">
      <alignment horizontal="center" vertical="center" wrapText="1"/>
      <protection locked="0"/>
    </xf>
    <xf numFmtId="14" fontId="20" fillId="0" borderId="9" xfId="0" applyNumberFormat="1" applyFont="1" applyFill="1" applyBorder="1" applyAlignment="1" applyProtection="1">
      <alignment horizontal="center" vertical="center" wrapText="1"/>
      <protection locked="0"/>
    </xf>
    <xf numFmtId="15" fontId="20" fillId="0" borderId="9" xfId="0" applyNumberFormat="1" applyFont="1" applyFill="1" applyBorder="1" applyAlignment="1" applyProtection="1">
      <alignment horizontal="center" vertical="center" wrapText="1"/>
      <protection locked="0"/>
    </xf>
    <xf numFmtId="4" fontId="20" fillId="0" borderId="9" xfId="0" applyNumberFormat="1" applyFont="1" applyFill="1" applyBorder="1" applyAlignment="1" applyProtection="1">
      <alignment horizontal="center" vertical="center" wrapText="1"/>
      <protection locked="0"/>
    </xf>
    <xf numFmtId="0" fontId="20" fillId="0" borderId="9" xfId="0" applyNumberFormat="1" applyFont="1" applyFill="1" applyBorder="1" applyAlignment="1" applyProtection="1">
      <alignment horizontal="center" vertical="center" wrapText="1"/>
      <protection locked="0"/>
    </xf>
    <xf numFmtId="2" fontId="20" fillId="4" borderId="9" xfId="0" applyNumberFormat="1" applyFont="1" applyFill="1" applyBorder="1" applyAlignment="1" applyProtection="1">
      <alignment horizontal="center" vertical="center" wrapText="1"/>
      <protection locked="0"/>
    </xf>
    <xf numFmtId="2" fontId="20" fillId="0" borderId="9" xfId="0" applyNumberFormat="1" applyFont="1" applyFill="1" applyBorder="1" applyAlignment="1" applyProtection="1">
      <alignment horizontal="center" vertical="center" wrapText="1"/>
      <protection locked="0"/>
    </xf>
    <xf numFmtId="0" fontId="9" fillId="0" borderId="0" xfId="0" applyFont="1" applyFill="1" applyBorder="1" applyAlignment="1">
      <alignment vertical="center" wrapText="1"/>
    </xf>
    <xf numFmtId="0" fontId="20" fillId="0" borderId="10" xfId="0" applyFont="1" applyFill="1" applyBorder="1" applyAlignment="1" applyProtection="1">
      <alignment horizontal="center" vertical="center" wrapText="1"/>
      <protection locked="0"/>
    </xf>
    <xf numFmtId="9" fontId="20" fillId="0" borderId="10" xfId="0" applyNumberFormat="1" applyFont="1" applyFill="1" applyBorder="1" applyAlignment="1" applyProtection="1">
      <alignment horizontal="center" vertical="center" wrapText="1"/>
      <protection locked="0"/>
    </xf>
    <xf numFmtId="14" fontId="20" fillId="0" borderId="10" xfId="0" applyNumberFormat="1" applyFont="1" applyFill="1" applyBorder="1" applyAlignment="1" applyProtection="1">
      <alignment horizontal="center" vertical="center" wrapText="1"/>
      <protection locked="0"/>
    </xf>
    <xf numFmtId="15" fontId="20" fillId="0" borderId="10" xfId="0" applyNumberFormat="1" applyFont="1" applyFill="1" applyBorder="1" applyAlignment="1" applyProtection="1">
      <alignment horizontal="center" vertical="center" wrapText="1"/>
      <protection locked="0"/>
    </xf>
    <xf numFmtId="4" fontId="20" fillId="0" borderId="10" xfId="0" applyNumberFormat="1" applyFont="1" applyFill="1" applyBorder="1" applyAlignment="1" applyProtection="1">
      <alignment horizontal="center" vertical="center" wrapText="1"/>
      <protection locked="0"/>
    </xf>
    <xf numFmtId="0" fontId="20" fillId="0" borderId="10" xfId="0" applyNumberFormat="1" applyFont="1" applyFill="1" applyBorder="1" applyAlignment="1" applyProtection="1">
      <alignment horizontal="center" vertical="center" wrapText="1"/>
      <protection locked="0"/>
    </xf>
    <xf numFmtId="2" fontId="20" fillId="4" borderId="10" xfId="0" applyNumberFormat="1" applyFont="1" applyFill="1" applyBorder="1" applyAlignment="1" applyProtection="1">
      <alignment horizontal="center" vertical="center" wrapText="1"/>
      <protection locked="0"/>
    </xf>
    <xf numFmtId="2" fontId="20" fillId="0" borderId="10" xfId="0" applyNumberFormat="1" applyFont="1" applyFill="1" applyBorder="1" applyAlignment="1" applyProtection="1">
      <alignment horizontal="center" vertical="center" wrapText="1"/>
      <protection locked="0"/>
    </xf>
    <xf numFmtId="170" fontId="20" fillId="0" borderId="10" xfId="1" applyNumberFormat="1" applyFont="1" applyFill="1" applyBorder="1" applyAlignment="1">
      <alignment horizontal="right" vertical="center" wrapText="1"/>
    </xf>
    <xf numFmtId="49" fontId="0" fillId="0" borderId="6" xfId="0" applyNumberFormat="1" applyFill="1" applyBorder="1" applyAlignment="1">
      <alignment horizontal="left" vertical="center" wrapText="1"/>
    </xf>
    <xf numFmtId="49" fontId="0" fillId="5" borderId="6" xfId="0" applyNumberFormat="1" applyFill="1" applyBorder="1" applyAlignment="1">
      <alignment horizontal="left" vertical="center" wrapText="1"/>
    </xf>
    <xf numFmtId="0" fontId="3" fillId="2" borderId="6" xfId="0" applyFont="1" applyFill="1" applyBorder="1" applyAlignment="1">
      <alignment horizontal="left" vertical="center" wrapText="1"/>
    </xf>
    <xf numFmtId="49" fontId="2" fillId="0" borderId="6" xfId="0" applyNumberFormat="1" applyFont="1" applyFill="1" applyBorder="1" applyAlignment="1">
      <alignment horizontal="left" vertical="center" wrapText="1"/>
    </xf>
    <xf numFmtId="49" fontId="2" fillId="0" borderId="9" xfId="0" applyNumberFormat="1" applyFont="1" applyFill="1" applyBorder="1" applyAlignment="1">
      <alignment horizontal="center" vertical="center" wrapText="1"/>
    </xf>
    <xf numFmtId="0" fontId="2" fillId="0" borderId="9" xfId="0" applyFont="1" applyFill="1" applyBorder="1" applyAlignment="1">
      <alignment horizontal="center" vertical="center" wrapText="1"/>
    </xf>
    <xf numFmtId="0" fontId="0" fillId="0" borderId="9" xfId="0" applyFill="1" applyBorder="1" applyAlignment="1"/>
    <xf numFmtId="0" fontId="0" fillId="0" borderId="14" xfId="0" applyBorder="1" applyAlignment="1">
      <alignment vertical="center" wrapText="1"/>
    </xf>
    <xf numFmtId="49" fontId="41" fillId="0" borderId="0" xfId="0" applyNumberFormat="1" applyFont="1" applyFill="1" applyBorder="1" applyAlignment="1">
      <alignment horizontal="left" vertical="center" wrapText="1"/>
    </xf>
    <xf numFmtId="0" fontId="28" fillId="5" borderId="9" xfId="0" applyFont="1" applyFill="1" applyBorder="1" applyAlignment="1">
      <alignment horizontal="center" vertical="center" wrapText="1"/>
    </xf>
    <xf numFmtId="0" fontId="0" fillId="0" borderId="6" xfId="0" applyFont="1" applyBorder="1" applyAlignment="1" applyProtection="1">
      <alignment horizontal="center"/>
      <protection locked="0"/>
    </xf>
    <xf numFmtId="0" fontId="0" fillId="5" borderId="15" xfId="0" applyFont="1" applyFill="1" applyBorder="1" applyAlignment="1">
      <alignment vertical="center" wrapText="1"/>
    </xf>
    <xf numFmtId="0" fontId="0" fillId="5" borderId="16" xfId="0" applyFont="1" applyFill="1" applyBorder="1" applyAlignment="1">
      <alignment vertical="center" wrapText="1"/>
    </xf>
    <xf numFmtId="0" fontId="0" fillId="0" borderId="6" xfId="0" applyFont="1" applyBorder="1" applyAlignment="1" applyProtection="1">
      <alignment horizontal="center" wrapText="1"/>
      <protection locked="0"/>
    </xf>
    <xf numFmtId="0" fontId="0" fillId="5" borderId="0" xfId="0" applyFont="1" applyFill="1" applyAlignment="1">
      <alignment horizontal="center" vertical="center" wrapText="1"/>
    </xf>
    <xf numFmtId="0" fontId="0" fillId="5" borderId="13" xfId="0" applyFont="1" applyFill="1" applyBorder="1" applyAlignment="1">
      <alignment horizontal="center" vertical="center" wrapText="1"/>
    </xf>
    <xf numFmtId="0" fontId="0" fillId="5" borderId="14" xfId="0" applyFont="1" applyFill="1" applyBorder="1" applyAlignment="1">
      <alignment horizontal="center" vertical="center" wrapText="1"/>
    </xf>
    <xf numFmtId="16" fontId="0" fillId="5" borderId="6" xfId="0" applyNumberFormat="1" applyFont="1" applyFill="1" applyBorder="1" applyAlignment="1">
      <alignment horizontal="center" vertical="center" wrapText="1"/>
    </xf>
    <xf numFmtId="14" fontId="0" fillId="0" borderId="6" xfId="0" applyNumberFormat="1" applyFont="1" applyBorder="1" applyAlignment="1">
      <alignment vertical="center"/>
    </xf>
    <xf numFmtId="0" fontId="0" fillId="0" borderId="0" xfId="0" applyFont="1" applyBorder="1" applyAlignment="1" applyProtection="1">
      <alignment horizontal="center"/>
      <protection locked="0"/>
    </xf>
    <xf numFmtId="14" fontId="0" fillId="5" borderId="0" xfId="0" applyNumberFormat="1" applyFont="1" applyFill="1" applyBorder="1" applyAlignment="1">
      <alignment horizontal="center" vertical="center" wrapText="1"/>
    </xf>
    <xf numFmtId="0" fontId="0" fillId="0" borderId="6" xfId="0" applyFont="1" applyBorder="1" applyAlignment="1">
      <alignment horizontal="left" vertical="center"/>
    </xf>
    <xf numFmtId="0" fontId="0" fillId="0" borderId="6" xfId="0" applyNumberFormat="1" applyFont="1" applyBorder="1" applyAlignment="1">
      <alignment horizontal="left" wrapText="1"/>
    </xf>
    <xf numFmtId="14" fontId="0" fillId="0" borderId="6" xfId="0" applyNumberFormat="1" applyFont="1" applyBorder="1" applyAlignment="1">
      <alignment horizontal="center" vertical="center" wrapText="1"/>
    </xf>
    <xf numFmtId="0" fontId="0" fillId="0" borderId="9" xfId="0" applyFont="1" applyBorder="1" applyAlignment="1" applyProtection="1">
      <alignment horizontal="center"/>
      <protection locked="0"/>
    </xf>
    <xf numFmtId="0" fontId="0" fillId="0" borderId="9" xfId="0" applyFont="1" applyBorder="1" applyAlignment="1" applyProtection="1">
      <alignment horizontal="center" wrapText="1"/>
      <protection locked="0"/>
    </xf>
    <xf numFmtId="0" fontId="0" fillId="0" borderId="9" xfId="0" applyFont="1" applyBorder="1" applyAlignment="1" applyProtection="1">
      <alignment horizontal="center" vertical="center"/>
      <protection locked="0"/>
    </xf>
    <xf numFmtId="0" fontId="0" fillId="0" borderId="6" xfId="0" applyFont="1" applyBorder="1" applyAlignment="1">
      <alignment horizontal="center"/>
    </xf>
    <xf numFmtId="0" fontId="0" fillId="0" borderId="10" xfId="0" applyFont="1" applyBorder="1" applyAlignment="1">
      <alignment horizontal="center" vertical="center"/>
    </xf>
    <xf numFmtId="14" fontId="0" fillId="0" borderId="10" xfId="0" applyNumberFormat="1" applyFont="1" applyBorder="1" applyAlignment="1">
      <alignment horizontal="center" vertical="center"/>
    </xf>
    <xf numFmtId="0" fontId="0" fillId="0" borderId="0" xfId="0" applyNumberFormat="1" applyFont="1" applyBorder="1" applyAlignment="1">
      <alignment horizontal="left" wrapText="1"/>
    </xf>
    <xf numFmtId="0" fontId="0" fillId="0" borderId="0" xfId="0" applyFont="1" applyBorder="1" applyAlignment="1">
      <alignment horizontal="center" vertical="center"/>
    </xf>
    <xf numFmtId="0" fontId="0" fillId="0" borderId="0" xfId="0" applyFont="1" applyBorder="1" applyAlignment="1">
      <alignment horizontal="center"/>
    </xf>
    <xf numFmtId="0" fontId="0" fillId="0" borderId="0" xfId="0" applyFont="1" applyBorder="1" applyAlignment="1">
      <alignment horizontal="center" vertical="center" wrapText="1"/>
    </xf>
    <xf numFmtId="14" fontId="0" fillId="0" borderId="0" xfId="0" applyNumberFormat="1" applyFont="1" applyBorder="1" applyAlignment="1">
      <alignment horizontal="center" vertical="center"/>
    </xf>
    <xf numFmtId="0" fontId="0" fillId="0" borderId="9" xfId="0" applyFont="1" applyBorder="1" applyAlignment="1">
      <alignment horizontal="center"/>
    </xf>
    <xf numFmtId="0" fontId="0" fillId="0" borderId="9" xfId="0" applyFont="1" applyBorder="1" applyAlignment="1">
      <alignment vertical="top" wrapText="1"/>
    </xf>
    <xf numFmtId="0" fontId="0" fillId="0" borderId="19" xfId="0" applyFont="1" applyFill="1" applyBorder="1" applyAlignment="1">
      <alignment horizontal="center" vertical="center" wrapText="1"/>
    </xf>
    <xf numFmtId="0" fontId="0" fillId="0" borderId="6" xfId="0" applyNumberFormat="1" applyFont="1" applyBorder="1" applyAlignment="1">
      <alignment horizontal="center" wrapText="1"/>
    </xf>
    <xf numFmtId="49" fontId="0" fillId="0" borderId="6" xfId="0" applyNumberFormat="1" applyFont="1" applyFill="1" applyBorder="1" applyAlignment="1">
      <alignment horizontal="center" vertical="center"/>
    </xf>
    <xf numFmtId="0" fontId="0" fillId="0" borderId="6" xfId="0" applyNumberFormat="1" applyBorder="1" applyAlignment="1">
      <alignment horizontal="left" wrapText="1"/>
    </xf>
    <xf numFmtId="0" fontId="30" fillId="0" borderId="0" xfId="0" applyFont="1" applyAlignment="1">
      <alignment vertical="center"/>
    </xf>
    <xf numFmtId="0" fontId="0" fillId="0" borderId="52" xfId="0" applyFill="1" applyBorder="1" applyAlignment="1">
      <alignment horizontal="left" wrapText="1"/>
    </xf>
    <xf numFmtId="0" fontId="0" fillId="0" borderId="51" xfId="0" applyFill="1" applyBorder="1" applyAlignment="1">
      <alignment horizontal="center" vertical="center" wrapText="1"/>
    </xf>
    <xf numFmtId="0" fontId="0" fillId="0" borderId="52" xfId="0" applyFill="1" applyBorder="1" applyAlignment="1">
      <alignment horizontal="left" vertical="center" wrapText="1"/>
    </xf>
    <xf numFmtId="0" fontId="0" fillId="0" borderId="50" xfId="0" applyFill="1" applyBorder="1" applyAlignment="1">
      <alignment horizontal="left" wrapText="1"/>
    </xf>
    <xf numFmtId="0" fontId="0" fillId="0" borderId="56" xfId="0" applyFill="1" applyBorder="1" applyAlignment="1">
      <alignment horizontal="left" wrapText="1"/>
    </xf>
    <xf numFmtId="17" fontId="0" fillId="0" borderId="57" xfId="0" applyNumberFormat="1" applyFill="1" applyBorder="1" applyAlignment="1">
      <alignment horizontal="center" wrapText="1"/>
    </xf>
    <xf numFmtId="0" fontId="0" fillId="0" borderId="23" xfId="0" applyFill="1" applyBorder="1" applyAlignment="1" applyProtection="1">
      <alignment horizontal="center" vertical="center"/>
      <protection locked="0"/>
    </xf>
    <xf numFmtId="0" fontId="0" fillId="0" borderId="24" xfId="0" applyFill="1" applyBorder="1" applyAlignment="1">
      <alignment horizontal="center" wrapText="1"/>
    </xf>
    <xf numFmtId="14" fontId="0" fillId="0" borderId="23" xfId="0" applyNumberFormat="1" applyFill="1" applyBorder="1" applyAlignment="1">
      <alignment horizontal="center"/>
    </xf>
    <xf numFmtId="0" fontId="0" fillId="0" borderId="24" xfId="0" applyFill="1" applyBorder="1" applyAlignment="1">
      <alignment horizontal="center"/>
    </xf>
    <xf numFmtId="0" fontId="0" fillId="0" borderId="23" xfId="0" applyFill="1" applyBorder="1" applyAlignment="1">
      <alignment horizontal="center" vertical="center"/>
    </xf>
    <xf numFmtId="0" fontId="0" fillId="0" borderId="19" xfId="0" applyFill="1" applyBorder="1" applyAlignment="1" applyProtection="1">
      <alignment horizontal="center" vertical="center"/>
      <protection locked="0"/>
    </xf>
    <xf numFmtId="0" fontId="28" fillId="0" borderId="6" xfId="0" applyFont="1" applyFill="1" applyBorder="1" applyAlignment="1">
      <alignment horizontal="left" wrapText="1"/>
    </xf>
    <xf numFmtId="0" fontId="0" fillId="0" borderId="0" xfId="0" applyFill="1" applyBorder="1" applyAlignment="1">
      <alignment horizontal="left" vertical="center"/>
    </xf>
    <xf numFmtId="14" fontId="0" fillId="0" borderId="0" xfId="0" applyNumberFormat="1" applyFill="1" applyBorder="1" applyAlignment="1">
      <alignment horizontal="center" vertical="center"/>
    </xf>
    <xf numFmtId="0" fontId="28" fillId="0" borderId="6" xfId="0" applyFont="1" applyFill="1" applyBorder="1" applyAlignment="1">
      <alignment horizontal="left" vertical="center"/>
    </xf>
    <xf numFmtId="0" fontId="0" fillId="0" borderId="6" xfId="0" applyFont="1" applyFill="1" applyBorder="1" applyAlignment="1">
      <alignment horizontal="left" vertical="center"/>
    </xf>
    <xf numFmtId="0" fontId="29" fillId="0" borderId="0" xfId="0" applyFont="1" applyAlignment="1">
      <alignment vertical="center"/>
    </xf>
    <xf numFmtId="0" fontId="29" fillId="0" borderId="0" xfId="0" applyFont="1" applyAlignment="1">
      <alignment horizontal="center" vertical="center"/>
    </xf>
    <xf numFmtId="14" fontId="6" fillId="0" borderId="3" xfId="0" applyNumberFormat="1" applyFont="1" applyFill="1" applyBorder="1" applyAlignment="1" applyProtection="1">
      <alignment horizontal="left" vertical="center"/>
      <protection locked="0"/>
    </xf>
    <xf numFmtId="164" fontId="0" fillId="0" borderId="0" xfId="0" applyNumberFormat="1" applyAlignment="1">
      <alignment vertical="center"/>
    </xf>
    <xf numFmtId="2" fontId="3" fillId="2" borderId="9" xfId="0" applyNumberFormat="1" applyFont="1" applyFill="1" applyBorder="1" applyAlignment="1">
      <alignment horizontal="center" vertical="center" wrapText="1"/>
    </xf>
    <xf numFmtId="0" fontId="9" fillId="5" borderId="6" xfId="0" applyFont="1" applyFill="1" applyBorder="1" applyAlignment="1" applyProtection="1">
      <alignment horizontal="left" vertical="center" wrapText="1"/>
      <protection locked="0"/>
    </xf>
    <xf numFmtId="9" fontId="9" fillId="5" borderId="6" xfId="0" applyNumberFormat="1" applyFont="1" applyFill="1" applyBorder="1" applyAlignment="1" applyProtection="1">
      <alignment horizontal="center" vertical="center" wrapText="1"/>
      <protection locked="0"/>
    </xf>
    <xf numFmtId="14" fontId="9" fillId="5" borderId="6" xfId="0" applyNumberFormat="1" applyFont="1" applyFill="1" applyBorder="1" applyAlignment="1" applyProtection="1">
      <alignment horizontal="center" vertical="center" wrapText="1"/>
      <protection locked="0"/>
    </xf>
    <xf numFmtId="1" fontId="13" fillId="5" borderId="6" xfId="0" applyNumberFormat="1" applyFont="1" applyFill="1" applyBorder="1" applyAlignment="1" applyProtection="1">
      <alignment horizontal="center" vertical="center" wrapText="1"/>
      <protection locked="0"/>
    </xf>
    <xf numFmtId="170" fontId="13" fillId="5" borderId="6" xfId="1" applyNumberFormat="1"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9" xfId="0" applyFont="1" applyFill="1" applyBorder="1" applyAlignment="1" applyProtection="1">
      <alignment horizontal="left" vertical="center" wrapText="1"/>
      <protection locked="0"/>
    </xf>
    <xf numFmtId="0" fontId="9" fillId="5" borderId="9" xfId="0" applyFont="1" applyFill="1" applyBorder="1" applyAlignment="1" applyProtection="1">
      <alignment horizontal="center" vertical="center" wrapText="1"/>
      <protection locked="0"/>
    </xf>
    <xf numFmtId="49" fontId="13" fillId="0" borderId="19" xfId="0" applyNumberFormat="1" applyFont="1" applyFill="1" applyBorder="1" applyAlignment="1" applyProtection="1">
      <alignment horizontal="center" vertical="center" wrapText="1"/>
      <protection locked="0"/>
    </xf>
    <xf numFmtId="9" fontId="13" fillId="0" borderId="19" xfId="0" applyNumberFormat="1" applyFont="1" applyFill="1" applyBorder="1" applyAlignment="1" applyProtection="1">
      <alignment horizontal="center" vertical="center" wrapText="1"/>
      <protection locked="0"/>
    </xf>
    <xf numFmtId="0" fontId="13" fillId="0" borderId="19" xfId="0" applyFont="1" applyFill="1" applyBorder="1" applyAlignment="1" applyProtection="1">
      <alignment horizontal="center" vertical="center" wrapText="1"/>
      <protection locked="0"/>
    </xf>
    <xf numFmtId="14" fontId="13" fillId="0" borderId="19" xfId="0" applyNumberFormat="1" applyFont="1" applyFill="1" applyBorder="1" applyAlignment="1" applyProtection="1">
      <alignment horizontal="center" vertical="center" wrapText="1"/>
      <protection locked="0"/>
    </xf>
    <xf numFmtId="15" fontId="13" fillId="0" borderId="19" xfId="0" applyNumberFormat="1" applyFont="1" applyFill="1" applyBorder="1" applyAlignment="1" applyProtection="1">
      <alignment horizontal="center" vertical="center" wrapText="1"/>
      <protection locked="0"/>
    </xf>
    <xf numFmtId="169" fontId="13" fillId="0" borderId="19" xfId="0" applyNumberFormat="1" applyFont="1" applyFill="1" applyBorder="1" applyAlignment="1" applyProtection="1">
      <alignment horizontal="center" vertical="center" wrapText="1"/>
      <protection locked="0"/>
    </xf>
    <xf numFmtId="1" fontId="13" fillId="0" borderId="19" xfId="0" applyNumberFormat="1" applyFont="1" applyFill="1" applyBorder="1" applyAlignment="1" applyProtection="1">
      <alignment horizontal="center" vertical="center" wrapText="1"/>
      <protection locked="0"/>
    </xf>
    <xf numFmtId="170" fontId="13" fillId="0" borderId="19" xfId="1" applyNumberFormat="1" applyFont="1" applyFill="1" applyBorder="1" applyAlignment="1">
      <alignment horizontal="center" vertical="center" wrapText="1"/>
    </xf>
    <xf numFmtId="171" fontId="13" fillId="0" borderId="19" xfId="0" applyNumberFormat="1" applyFont="1" applyFill="1" applyBorder="1" applyAlignment="1" applyProtection="1">
      <alignment horizontal="center" vertical="center" wrapText="1"/>
      <protection locked="0"/>
    </xf>
    <xf numFmtId="2" fontId="9" fillId="5" borderId="6" xfId="0" applyNumberFormat="1" applyFont="1" applyFill="1" applyBorder="1" applyAlignment="1" applyProtection="1">
      <alignment horizontal="center" vertical="center" wrapText="1"/>
      <protection locked="0"/>
    </xf>
    <xf numFmtId="0" fontId="14" fillId="0" borderId="0" xfId="0" applyFont="1" applyFill="1" applyBorder="1" applyAlignment="1">
      <alignment horizontal="center" vertical="center" wrapText="1"/>
    </xf>
    <xf numFmtId="49" fontId="14" fillId="0" borderId="0" xfId="0" applyNumberFormat="1" applyFont="1" applyFill="1" applyBorder="1" applyAlignment="1" applyProtection="1">
      <alignment horizontal="left" vertical="center" wrapText="1"/>
      <protection locked="0"/>
    </xf>
    <xf numFmtId="49" fontId="14" fillId="0" borderId="0" xfId="0" applyNumberFormat="1" applyFont="1" applyFill="1" applyBorder="1" applyAlignment="1" applyProtection="1">
      <alignment horizontal="center" vertical="center" wrapText="1"/>
      <protection locked="0"/>
    </xf>
    <xf numFmtId="9" fontId="14" fillId="0" borderId="0" xfId="0" applyNumberFormat="1" applyFont="1" applyFill="1" applyBorder="1" applyAlignment="1" applyProtection="1">
      <alignment horizontal="center" vertical="center" wrapText="1"/>
      <protection locked="0"/>
    </xf>
    <xf numFmtId="0" fontId="14" fillId="0" borderId="0" xfId="0" applyFont="1" applyFill="1" applyBorder="1" applyAlignment="1" applyProtection="1">
      <alignment horizontal="center" vertical="center" wrapText="1"/>
      <protection locked="0"/>
    </xf>
    <xf numFmtId="171" fontId="14" fillId="0" borderId="0" xfId="0" applyNumberFormat="1" applyFont="1" applyFill="1" applyBorder="1" applyAlignment="1" applyProtection="1">
      <alignment horizontal="center" vertical="center" wrapText="1"/>
      <protection locked="0"/>
    </xf>
    <xf numFmtId="15" fontId="14" fillId="0" borderId="0" xfId="0" applyNumberFormat="1" applyFont="1" applyFill="1" applyBorder="1" applyAlignment="1" applyProtection="1">
      <alignment horizontal="center" vertical="center" wrapText="1"/>
      <protection locked="0"/>
    </xf>
    <xf numFmtId="169" fontId="14" fillId="0" borderId="0" xfId="0" applyNumberFormat="1" applyFont="1" applyFill="1" applyBorder="1" applyAlignment="1" applyProtection="1">
      <alignment horizontal="center" vertical="center" wrapText="1"/>
      <protection locked="0"/>
    </xf>
    <xf numFmtId="1" fontId="14" fillId="0" borderId="0" xfId="0" applyNumberFormat="1" applyFont="1" applyFill="1" applyBorder="1" applyAlignment="1" applyProtection="1">
      <alignment horizontal="center" vertical="center" wrapText="1"/>
      <protection locked="0"/>
    </xf>
    <xf numFmtId="170" fontId="14" fillId="0" borderId="0" xfId="1" applyNumberFormat="1" applyFont="1" applyFill="1" applyBorder="1" applyAlignment="1">
      <alignment horizontal="right" vertical="center" wrapText="1"/>
    </xf>
    <xf numFmtId="0" fontId="14" fillId="0" borderId="0" xfId="0" applyFont="1" applyFill="1" applyBorder="1" applyAlignment="1">
      <alignment horizontal="left" vertical="center" wrapText="1"/>
    </xf>
    <xf numFmtId="172" fontId="3" fillId="0" borderId="55" xfId="0" applyNumberFormat="1" applyFont="1" applyFill="1" applyBorder="1" applyAlignment="1">
      <alignment horizontal="center" vertical="center"/>
    </xf>
    <xf numFmtId="0" fontId="3" fillId="0" borderId="52" xfId="0" applyFont="1" applyFill="1" applyBorder="1" applyAlignment="1">
      <alignment vertical="center"/>
    </xf>
    <xf numFmtId="0" fontId="0" fillId="0" borderId="55" xfId="0" applyFill="1" applyBorder="1" applyAlignment="1">
      <alignment vertical="center"/>
    </xf>
    <xf numFmtId="0" fontId="3" fillId="0" borderId="56" xfId="0" applyFont="1" applyFill="1" applyBorder="1" applyAlignment="1">
      <alignment vertical="center"/>
    </xf>
    <xf numFmtId="49" fontId="0" fillId="0" borderId="23" xfId="0" applyNumberFormat="1" applyFill="1" applyBorder="1" applyAlignment="1">
      <alignment horizontal="center" vertical="center"/>
    </xf>
    <xf numFmtId="0" fontId="0" fillId="0" borderId="61" xfId="0" applyFill="1" applyBorder="1" applyAlignment="1">
      <alignment horizontal="center" vertical="center"/>
    </xf>
    <xf numFmtId="49" fontId="0" fillId="5" borderId="6" xfId="0" applyNumberFormat="1" applyFont="1" applyFill="1" applyBorder="1" applyAlignment="1">
      <alignment horizontal="center" vertical="center" wrapText="1"/>
    </xf>
    <xf numFmtId="13" fontId="20" fillId="0" borderId="6" xfId="0" applyNumberFormat="1" applyFont="1" applyFill="1" applyBorder="1" applyAlignment="1" applyProtection="1">
      <alignment horizontal="center" vertical="center" wrapText="1"/>
      <protection locked="0"/>
    </xf>
    <xf numFmtId="165" fontId="0" fillId="0" borderId="0" xfId="0" applyNumberFormat="1" applyAlignment="1">
      <alignment vertical="center"/>
    </xf>
    <xf numFmtId="0" fontId="0" fillId="3" borderId="6" xfId="0" applyFont="1" applyFill="1" applyBorder="1" applyAlignment="1">
      <alignment vertical="center"/>
    </xf>
    <xf numFmtId="0" fontId="0" fillId="3" borderId="4" xfId="0" applyFont="1" applyFill="1" applyBorder="1" applyAlignment="1">
      <alignment vertical="center"/>
    </xf>
    <xf numFmtId="0" fontId="0" fillId="3" borderId="3" xfId="0" applyFont="1" applyFill="1" applyBorder="1" applyAlignment="1">
      <alignment vertical="center"/>
    </xf>
    <xf numFmtId="0" fontId="0" fillId="3" borderId="6" xfId="0" applyFont="1" applyFill="1" applyBorder="1" applyAlignment="1">
      <alignment horizontal="left" vertical="center"/>
    </xf>
    <xf numFmtId="0" fontId="0" fillId="3" borderId="3" xfId="0" applyFont="1" applyFill="1" applyBorder="1" applyAlignment="1">
      <alignment horizontal="left" vertical="center"/>
    </xf>
    <xf numFmtId="49" fontId="0" fillId="0" borderId="30" xfId="0" applyNumberFormat="1" applyFont="1" applyFill="1" applyBorder="1" applyAlignment="1" applyProtection="1">
      <alignment horizontal="left" vertical="center"/>
      <protection locked="0"/>
    </xf>
    <xf numFmtId="3" fontId="0" fillId="3" borderId="6" xfId="0" applyNumberFormat="1" applyFill="1" applyBorder="1" applyAlignment="1">
      <alignment vertical="center"/>
    </xf>
    <xf numFmtId="49" fontId="0" fillId="5" borderId="6" xfId="0" applyNumberFormat="1" applyFont="1" applyFill="1" applyBorder="1" applyAlignment="1">
      <alignment horizontal="center" vertical="center"/>
    </xf>
    <xf numFmtId="49" fontId="13" fillId="0" borderId="6" xfId="0" applyNumberFormat="1" applyFont="1" applyFill="1" applyBorder="1" applyAlignment="1">
      <alignment vertical="center" wrapText="1"/>
    </xf>
    <xf numFmtId="49" fontId="13" fillId="0" borderId="6" xfId="0" applyNumberFormat="1" applyFont="1" applyFill="1" applyBorder="1" applyAlignment="1">
      <alignment vertical="top" wrapText="1"/>
    </xf>
    <xf numFmtId="0" fontId="13" fillId="0" borderId="6" xfId="0" applyFont="1" applyBorder="1" applyAlignment="1">
      <alignment horizontal="center" vertical="center" wrapText="1"/>
    </xf>
    <xf numFmtId="0" fontId="0" fillId="5" borderId="6" xfId="0" applyFill="1" applyBorder="1" applyAlignment="1">
      <alignment horizontal="left" vertical="center" wrapText="1"/>
    </xf>
    <xf numFmtId="0" fontId="0" fillId="5" borderId="0" xfId="0" applyFill="1" applyBorder="1" applyAlignment="1">
      <alignment horizontal="left" vertical="center" wrapText="1"/>
    </xf>
    <xf numFmtId="49" fontId="0" fillId="0" borderId="0" xfId="0" applyNumberFormat="1" applyBorder="1" applyAlignment="1">
      <alignment horizontal="center" vertical="center" wrapText="1"/>
    </xf>
    <xf numFmtId="3" fontId="0" fillId="0" borderId="0" xfId="0" applyNumberFormat="1" applyBorder="1" applyAlignment="1">
      <alignment horizontal="center" vertical="center" wrapText="1"/>
    </xf>
    <xf numFmtId="0" fontId="13" fillId="0" borderId="9" xfId="0" applyFont="1" applyBorder="1" applyAlignment="1">
      <alignment horizontal="left" vertical="center"/>
    </xf>
    <xf numFmtId="49" fontId="13" fillId="0" borderId="9" xfId="0" applyNumberFormat="1" applyFont="1" applyBorder="1" applyAlignment="1">
      <alignment horizontal="center" vertical="center" wrapText="1"/>
    </xf>
    <xf numFmtId="14" fontId="13" fillId="0" borderId="9" xfId="0" applyNumberFormat="1" applyFont="1" applyBorder="1" applyAlignment="1">
      <alignment horizontal="center" vertical="center" wrapText="1"/>
    </xf>
    <xf numFmtId="14" fontId="13" fillId="0" borderId="6" xfId="0" applyNumberFormat="1" applyFont="1" applyFill="1" applyBorder="1" applyAlignment="1">
      <alignment horizontal="center" vertical="center" wrapText="1"/>
    </xf>
    <xf numFmtId="0" fontId="13" fillId="0" borderId="6" xfId="0" applyFont="1" applyBorder="1" applyAlignment="1">
      <alignment horizontal="left" vertical="center"/>
    </xf>
    <xf numFmtId="49" fontId="13" fillId="0" borderId="6" xfId="0" applyNumberFormat="1" applyFont="1" applyBorder="1" applyAlignment="1">
      <alignment horizontal="center" vertical="center" wrapText="1"/>
    </xf>
    <xf numFmtId="14" fontId="13" fillId="0" borderId="19" xfId="0" applyNumberFormat="1" applyFont="1" applyBorder="1" applyAlignment="1">
      <alignment horizontal="center" vertical="center" wrapText="1"/>
    </xf>
    <xf numFmtId="0" fontId="13" fillId="5" borderId="19" xfId="0" applyFont="1" applyFill="1" applyBorder="1" applyAlignment="1">
      <alignment horizontal="center" vertical="center" wrapText="1"/>
    </xf>
    <xf numFmtId="14" fontId="13" fillId="0" borderId="6" xfId="0" applyNumberFormat="1" applyFont="1" applyBorder="1" applyAlignment="1">
      <alignment horizontal="center" vertical="center" wrapText="1"/>
    </xf>
    <xf numFmtId="0" fontId="13" fillId="5" borderId="6" xfId="0" applyFont="1" applyFill="1" applyBorder="1" applyAlignment="1">
      <alignment horizontal="center" vertical="center" wrapText="1"/>
    </xf>
    <xf numFmtId="1" fontId="0" fillId="0" borderId="9" xfId="0" applyNumberFormat="1" applyBorder="1" applyAlignment="1">
      <alignment horizontal="center" vertical="center" wrapText="1"/>
    </xf>
    <xf numFmtId="0" fontId="13" fillId="0" borderId="19" xfId="0" applyFont="1" applyBorder="1" applyAlignment="1">
      <alignment horizontal="left" vertical="center"/>
    </xf>
    <xf numFmtId="49" fontId="13" fillId="0" borderId="19" xfId="0" applyNumberFormat="1" applyFont="1" applyBorder="1" applyAlignment="1">
      <alignment horizontal="center" vertical="center" wrapText="1"/>
    </xf>
    <xf numFmtId="0" fontId="37" fillId="0" borderId="0" xfId="0" applyFont="1" applyAlignment="1">
      <alignment vertical="center"/>
    </xf>
    <xf numFmtId="0" fontId="0" fillId="0" borderId="0" xfId="0" applyBorder="1" applyAlignment="1">
      <alignment horizontal="center" vertical="top" wrapText="1"/>
    </xf>
    <xf numFmtId="0" fontId="22" fillId="0" borderId="6" xfId="0" applyFont="1" applyFill="1" applyBorder="1" applyAlignment="1">
      <alignment horizontal="center" wrapText="1"/>
    </xf>
    <xf numFmtId="0" fontId="13" fillId="0" borderId="6" xfId="0" applyFont="1" applyFill="1" applyBorder="1" applyAlignment="1">
      <alignment horizontal="center" wrapText="1"/>
    </xf>
    <xf numFmtId="0" fontId="0" fillId="0" borderId="6" xfId="0" applyFill="1" applyBorder="1" applyAlignment="1" applyProtection="1">
      <alignment horizontal="center" wrapText="1"/>
      <protection locked="0"/>
    </xf>
    <xf numFmtId="0" fontId="3" fillId="5" borderId="19" xfId="0" applyFont="1" applyFill="1" applyBorder="1" applyAlignment="1">
      <alignment vertical="center" wrapText="1"/>
    </xf>
    <xf numFmtId="0" fontId="3" fillId="5" borderId="10" xfId="0" applyFont="1" applyFill="1" applyBorder="1" applyAlignment="1">
      <alignment vertical="center" wrapText="1"/>
    </xf>
    <xf numFmtId="14" fontId="9" fillId="5" borderId="10" xfId="0" applyNumberFormat="1" applyFont="1" applyFill="1" applyBorder="1" applyAlignment="1" applyProtection="1">
      <alignment horizontal="center" vertical="center" wrapText="1"/>
      <protection locked="0"/>
    </xf>
    <xf numFmtId="0" fontId="9" fillId="5" borderId="10" xfId="0" applyFont="1" applyFill="1" applyBorder="1" applyAlignment="1" applyProtection="1">
      <alignment horizontal="center" vertical="center" wrapText="1"/>
      <protection locked="0"/>
    </xf>
    <xf numFmtId="2" fontId="9" fillId="5" borderId="10" xfId="0" applyNumberFormat="1" applyFont="1" applyFill="1" applyBorder="1" applyAlignment="1" applyProtection="1">
      <alignment horizontal="center" vertical="center" wrapText="1"/>
      <protection locked="0"/>
    </xf>
    <xf numFmtId="0" fontId="0" fillId="0" borderId="0" xfId="0" applyFill="1" applyBorder="1" applyAlignment="1">
      <alignment horizontal="center" wrapText="1"/>
    </xf>
    <xf numFmtId="0" fontId="0" fillId="0" borderId="0" xfId="0" applyBorder="1" applyAlignment="1">
      <alignment horizontal="center" wrapText="1"/>
    </xf>
    <xf numFmtId="0" fontId="3" fillId="2" borderId="19" xfId="0" applyFont="1" applyFill="1" applyBorder="1" applyAlignment="1">
      <alignment horizontal="center" vertical="center" wrapText="1"/>
    </xf>
    <xf numFmtId="49" fontId="14" fillId="0" borderId="10" xfId="0" applyNumberFormat="1" applyFont="1" applyFill="1" applyBorder="1" applyAlignment="1" applyProtection="1">
      <alignment horizontal="center" vertical="center" wrapText="1"/>
      <protection locked="0"/>
    </xf>
    <xf numFmtId="170" fontId="14" fillId="0" borderId="6" xfId="1" applyNumberFormat="1" applyFont="1" applyFill="1" applyBorder="1" applyAlignment="1">
      <alignment horizontal="center" vertical="center" wrapText="1"/>
    </xf>
    <xf numFmtId="0" fontId="13" fillId="5" borderId="7" xfId="0" applyFont="1" applyFill="1" applyBorder="1" applyAlignment="1">
      <alignment vertical="top" wrapText="1"/>
    </xf>
    <xf numFmtId="0" fontId="13" fillId="5" borderId="8" xfId="0" applyFont="1" applyFill="1" applyBorder="1" applyAlignment="1">
      <alignment vertical="top" wrapText="1"/>
    </xf>
    <xf numFmtId="0" fontId="0" fillId="0" borderId="6" xfId="0" applyFill="1" applyBorder="1" applyAlignment="1">
      <alignment horizontal="left"/>
    </xf>
    <xf numFmtId="0" fontId="11" fillId="0" borderId="0" xfId="0" applyNumberFormat="1" applyFont="1" applyBorder="1" applyAlignment="1">
      <alignment horizontal="center" vertical="center" wrapText="1"/>
    </xf>
    <xf numFmtId="0" fontId="0" fillId="0" borderId="0" xfId="0" applyNumberFormat="1" applyAlignment="1">
      <alignment vertical="top"/>
    </xf>
    <xf numFmtId="0" fontId="3" fillId="2" borderId="6" xfId="0" applyNumberFormat="1" applyFont="1" applyFill="1" applyBorder="1" applyAlignment="1">
      <alignment horizontal="center" vertical="top"/>
    </xf>
    <xf numFmtId="1" fontId="0" fillId="4" borderId="6" xfId="0" applyNumberFormat="1" applyFill="1" applyBorder="1" applyAlignment="1" applyProtection="1">
      <alignment horizontal="center" vertical="center"/>
      <protection locked="0"/>
    </xf>
    <xf numFmtId="172" fontId="0" fillId="0" borderId="0" xfId="0" applyNumberFormat="1" applyFill="1" applyBorder="1" applyAlignment="1" applyProtection="1">
      <alignment horizontal="center" vertical="center"/>
      <protection locked="0"/>
    </xf>
    <xf numFmtId="0" fontId="0" fillId="0" borderId="0" xfId="0" applyFill="1" applyAlignment="1">
      <alignment horizontal="center"/>
    </xf>
    <xf numFmtId="4" fontId="22" fillId="0" borderId="6" xfId="0" applyNumberFormat="1" applyFont="1" applyFill="1" applyBorder="1" applyAlignment="1" applyProtection="1">
      <alignment horizontal="center" vertical="center" wrapText="1"/>
      <protection locked="0"/>
    </xf>
    <xf numFmtId="0" fontId="22" fillId="5" borderId="6" xfId="0" applyFont="1" applyFill="1" applyBorder="1" applyAlignment="1">
      <alignment horizontal="left" vertical="center" wrapText="1"/>
    </xf>
    <xf numFmtId="0" fontId="9" fillId="4" borderId="6" xfId="0" applyFont="1" applyFill="1" applyBorder="1" applyAlignment="1">
      <alignment horizontal="left" vertical="center" wrapText="1"/>
    </xf>
    <xf numFmtId="4" fontId="13" fillId="0" borderId="0" xfId="0" applyNumberFormat="1" applyFont="1" applyFill="1" applyAlignment="1">
      <alignment horizontal="left" vertical="center" wrapText="1"/>
    </xf>
    <xf numFmtId="172" fontId="0" fillId="0" borderId="0" xfId="0" applyNumberFormat="1" applyFill="1" applyAlignment="1">
      <alignment horizontal="center" vertical="center"/>
    </xf>
    <xf numFmtId="0" fontId="3" fillId="2" borderId="9" xfId="0" applyFont="1" applyFill="1" applyBorder="1" applyAlignment="1">
      <alignment horizontal="center" wrapText="1"/>
    </xf>
    <xf numFmtId="0" fontId="3" fillId="5" borderId="6" xfId="0" applyFont="1" applyFill="1" applyBorder="1" applyAlignment="1">
      <alignment horizontal="left" vertical="center" wrapText="1"/>
    </xf>
    <xf numFmtId="0" fontId="3" fillId="5" borderId="6" xfId="0" applyNumberFormat="1" applyFont="1" applyFill="1" applyBorder="1" applyAlignment="1">
      <alignment horizontal="center" wrapText="1"/>
    </xf>
    <xf numFmtId="0" fontId="0" fillId="0" borderId="10" xfId="0" applyFill="1" applyBorder="1" applyAlignment="1"/>
    <xf numFmtId="0" fontId="3" fillId="0" borderId="6" xfId="0" applyNumberFormat="1" applyFont="1" applyBorder="1" applyAlignment="1">
      <alignment horizontal="center" vertical="center"/>
    </xf>
    <xf numFmtId="0" fontId="11" fillId="0" borderId="10" xfId="0" applyFont="1" applyBorder="1" applyAlignment="1"/>
    <xf numFmtId="0" fontId="0" fillId="0" borderId="10" xfId="0" applyNumberFormat="1" applyFill="1" applyBorder="1" applyAlignment="1">
      <alignment horizontal="center"/>
    </xf>
    <xf numFmtId="0" fontId="0" fillId="0" borderId="6" xfId="0" applyNumberFormat="1" applyFill="1" applyBorder="1" applyAlignment="1">
      <alignment horizontal="center"/>
    </xf>
    <xf numFmtId="14" fontId="0" fillId="0" borderId="9" xfId="0" applyNumberFormat="1" applyBorder="1" applyAlignment="1">
      <alignment horizontal="center" vertical="top" wrapText="1"/>
    </xf>
    <xf numFmtId="0" fontId="0" fillId="0" borderId="13" xfId="0" applyBorder="1" applyAlignment="1">
      <alignment vertical="center" wrapText="1"/>
    </xf>
    <xf numFmtId="0" fontId="3" fillId="5" borderId="6" xfId="0" applyNumberFormat="1" applyFont="1" applyFill="1" applyBorder="1" applyAlignment="1">
      <alignment horizontal="center" vertical="center" wrapText="1"/>
    </xf>
    <xf numFmtId="0" fontId="3" fillId="18" borderId="9" xfId="0" applyFont="1" applyFill="1" applyBorder="1" applyAlignment="1">
      <alignment horizontal="center" vertical="center" wrapText="1"/>
    </xf>
    <xf numFmtId="0" fontId="3" fillId="18" borderId="6" xfId="0" applyNumberFormat="1" applyFont="1" applyFill="1" applyBorder="1" applyAlignment="1">
      <alignment horizontal="center" vertical="center" wrapText="1"/>
    </xf>
    <xf numFmtId="14" fontId="3" fillId="18" borderId="9" xfId="0" applyNumberFormat="1" applyFont="1" applyFill="1" applyBorder="1" applyAlignment="1">
      <alignment horizontal="center" vertical="center" wrapText="1"/>
    </xf>
    <xf numFmtId="0" fontId="3" fillId="18" borderId="9" xfId="0" applyFont="1" applyFill="1" applyBorder="1" applyAlignment="1">
      <alignment horizontal="left" vertical="top" wrapText="1"/>
    </xf>
    <xf numFmtId="0" fontId="3" fillId="18" borderId="9" xfId="0" applyFont="1" applyFill="1" applyBorder="1" applyAlignment="1">
      <alignment horizontal="center" vertical="top" wrapText="1"/>
    </xf>
    <xf numFmtId="0" fontId="3" fillId="18" borderId="6" xfId="0" applyFont="1" applyFill="1" applyBorder="1" applyAlignment="1">
      <alignment horizontal="center" vertical="center" wrapText="1"/>
    </xf>
    <xf numFmtId="0" fontId="3" fillId="5" borderId="9" xfId="0" applyFont="1" applyFill="1" applyBorder="1" applyAlignment="1">
      <alignment horizontal="left" vertical="top" wrapText="1"/>
    </xf>
    <xf numFmtId="0" fontId="3" fillId="5" borderId="9" xfId="0" applyFont="1" applyFill="1" applyBorder="1" applyAlignment="1">
      <alignment horizontal="center" vertical="top" wrapText="1"/>
    </xf>
    <xf numFmtId="14" fontId="3" fillId="18" borderId="6" xfId="0" applyNumberFormat="1" applyFont="1" applyFill="1" applyBorder="1" applyAlignment="1">
      <alignment horizontal="center" vertical="center" wrapText="1"/>
    </xf>
    <xf numFmtId="0" fontId="3" fillId="18" borderId="6" xfId="0" applyFont="1" applyFill="1" applyBorder="1" applyAlignment="1">
      <alignment horizontal="left" vertical="top" wrapText="1"/>
    </xf>
    <xf numFmtId="0" fontId="3" fillId="18" borderId="6" xfId="0" applyFont="1" applyFill="1" applyBorder="1" applyAlignment="1">
      <alignment horizontal="center" vertical="top" wrapText="1"/>
    </xf>
    <xf numFmtId="0" fontId="3" fillId="5" borderId="10" xfId="0" applyNumberFormat="1" applyFont="1" applyFill="1" applyBorder="1" applyAlignment="1">
      <alignment horizontal="center" vertical="center" wrapText="1"/>
    </xf>
    <xf numFmtId="0" fontId="3" fillId="5" borderId="10" xfId="0" applyFont="1" applyFill="1" applyBorder="1" applyAlignment="1">
      <alignment horizontal="left" vertical="top" wrapText="1"/>
    </xf>
    <xf numFmtId="0" fontId="3" fillId="5" borderId="10" xfId="0" applyFont="1" applyFill="1" applyBorder="1" applyAlignment="1">
      <alignment horizontal="center" vertical="top" wrapText="1"/>
    </xf>
    <xf numFmtId="0" fontId="3" fillId="0" borderId="6" xfId="0" applyFont="1" applyBorder="1" applyAlignment="1">
      <alignment vertical="top"/>
    </xf>
    <xf numFmtId="0" fontId="3" fillId="0" borderId="10" xfId="0" applyFont="1" applyFill="1" applyBorder="1" applyAlignment="1">
      <alignment horizontal="left" vertical="top" wrapText="1"/>
    </xf>
    <xf numFmtId="0" fontId="3" fillId="0" borderId="10" xfId="0" applyFont="1" applyFill="1" applyBorder="1" applyAlignment="1">
      <alignment horizontal="center" vertical="top" wrapText="1"/>
    </xf>
    <xf numFmtId="0" fontId="3" fillId="0" borderId="6" xfId="0" applyFont="1" applyBorder="1" applyAlignment="1">
      <alignment vertical="top" wrapText="1"/>
    </xf>
    <xf numFmtId="0" fontId="3" fillId="5" borderId="6" xfId="0" applyFont="1" applyFill="1" applyBorder="1" applyAlignment="1">
      <alignment horizontal="center" vertical="center"/>
    </xf>
    <xf numFmtId="0" fontId="0" fillId="18" borderId="6" xfId="0" applyFill="1" applyBorder="1" applyAlignment="1">
      <alignment vertical="center"/>
    </xf>
    <xf numFmtId="0" fontId="0" fillId="18" borderId="6" xfId="0" applyFill="1" applyBorder="1" applyAlignment="1">
      <alignment horizontal="center" vertical="center"/>
    </xf>
    <xf numFmtId="0" fontId="13" fillId="0" borderId="6" xfId="2" applyNumberFormat="1" applyFont="1" applyFill="1" applyBorder="1" applyAlignment="1" applyProtection="1">
      <alignment horizontal="center" vertical="center" wrapText="1"/>
      <protection locked="0"/>
    </xf>
    <xf numFmtId="49" fontId="3" fillId="2" borderId="6" xfId="0" applyNumberFormat="1" applyFont="1" applyFill="1" applyBorder="1" applyAlignment="1">
      <alignment horizontal="center" vertical="center"/>
    </xf>
    <xf numFmtId="0" fontId="0" fillId="0" borderId="6" xfId="0" applyNumberFormat="1" applyBorder="1" applyAlignment="1">
      <alignment horizontal="center"/>
    </xf>
    <xf numFmtId="0" fontId="0" fillId="0" borderId="0" xfId="0" applyNumberFormat="1" applyAlignment="1">
      <alignment horizontal="center" vertical="center"/>
    </xf>
    <xf numFmtId="0" fontId="0" fillId="18" borderId="6" xfId="0" applyFill="1" applyBorder="1" applyAlignment="1">
      <alignment wrapText="1"/>
    </xf>
    <xf numFmtId="0" fontId="0" fillId="18" borderId="6" xfId="0" applyNumberFormat="1" applyFill="1" applyBorder="1" applyAlignment="1">
      <alignment horizontal="center"/>
    </xf>
    <xf numFmtId="0" fontId="0" fillId="18" borderId="6" xfId="0" applyFill="1" applyBorder="1" applyAlignment="1"/>
    <xf numFmtId="0" fontId="0" fillId="18" borderId="6" xfId="0" applyFill="1" applyBorder="1" applyAlignment="1">
      <alignment vertical="center" wrapText="1"/>
    </xf>
    <xf numFmtId="14" fontId="0" fillId="18" borderId="6" xfId="0" applyNumberFormat="1" applyFill="1" applyBorder="1" applyAlignment="1"/>
    <xf numFmtId="0" fontId="0" fillId="18" borderId="6" xfId="0" applyFill="1" applyBorder="1"/>
    <xf numFmtId="0" fontId="0" fillId="18" borderId="6" xfId="0" applyFill="1" applyBorder="1" applyAlignment="1">
      <alignment vertical="top" wrapText="1"/>
    </xf>
    <xf numFmtId="14" fontId="22" fillId="12" borderId="6" xfId="0" applyNumberFormat="1" applyFont="1" applyFill="1" applyBorder="1" applyAlignment="1" applyProtection="1">
      <alignment horizontal="center" vertical="center" wrapText="1"/>
      <protection locked="0"/>
    </xf>
    <xf numFmtId="14" fontId="22" fillId="13" borderId="6" xfId="0" applyNumberFormat="1" applyFont="1" applyFill="1" applyBorder="1" applyAlignment="1" applyProtection="1">
      <alignment horizontal="center" vertical="center" wrapText="1"/>
      <protection locked="0"/>
    </xf>
    <xf numFmtId="14" fontId="25" fillId="11" borderId="6" xfId="0" applyNumberFormat="1" applyFont="1" applyFill="1" applyBorder="1" applyAlignment="1" applyProtection="1">
      <alignment horizontal="center" vertical="center" wrapText="1"/>
      <protection locked="0"/>
    </xf>
    <xf numFmtId="14" fontId="22" fillId="11" borderId="6" xfId="0" applyNumberFormat="1" applyFont="1" applyFill="1" applyBorder="1" applyAlignment="1" applyProtection="1">
      <alignment horizontal="center" vertical="center" wrapText="1"/>
      <protection locked="0"/>
    </xf>
    <xf numFmtId="1" fontId="42" fillId="0" borderId="6" xfId="0" applyNumberFormat="1" applyFont="1" applyFill="1" applyBorder="1" applyAlignment="1" applyProtection="1">
      <alignment horizontal="center" vertical="center" wrapText="1"/>
      <protection locked="0"/>
    </xf>
    <xf numFmtId="15" fontId="42" fillId="0" borderId="6" xfId="0" applyNumberFormat="1" applyFont="1" applyFill="1" applyBorder="1" applyAlignment="1" applyProtection="1">
      <alignment horizontal="center" vertical="center" wrapText="1"/>
      <protection locked="0"/>
    </xf>
    <xf numFmtId="9" fontId="42" fillId="0" borderId="6" xfId="2" applyFont="1" applyFill="1" applyBorder="1" applyAlignment="1" applyProtection="1">
      <alignment horizontal="center" vertical="center" wrapText="1"/>
      <protection locked="0"/>
    </xf>
    <xf numFmtId="170" fontId="42" fillId="0" borderId="6" xfId="1" applyNumberFormat="1" applyFont="1" applyFill="1" applyBorder="1" applyAlignment="1">
      <alignment horizontal="right" vertical="center" wrapText="1"/>
    </xf>
    <xf numFmtId="0" fontId="43" fillId="0" borderId="6" xfId="0" applyFont="1" applyFill="1" applyBorder="1" applyAlignment="1">
      <alignment horizontal="left" vertical="center" wrapText="1"/>
    </xf>
    <xf numFmtId="2" fontId="42" fillId="0" borderId="6" xfId="0" applyNumberFormat="1" applyFont="1" applyFill="1" applyBorder="1" applyAlignment="1" applyProtection="1">
      <alignment horizontal="center" vertical="center" wrapText="1"/>
      <protection locked="0"/>
    </xf>
    <xf numFmtId="49" fontId="40" fillId="0" borderId="6" xfId="0" applyNumberFormat="1" applyFont="1" applyFill="1" applyBorder="1" applyAlignment="1" applyProtection="1">
      <alignment horizontal="center" vertical="center" wrapText="1"/>
      <protection locked="0"/>
    </xf>
    <xf numFmtId="2" fontId="40" fillId="0" borderId="6" xfId="0" applyNumberFormat="1" applyFont="1" applyFill="1" applyBorder="1" applyAlignment="1" applyProtection="1">
      <alignment horizontal="center" vertical="center" wrapText="1"/>
      <protection locked="0"/>
    </xf>
    <xf numFmtId="0" fontId="42" fillId="0" borderId="6" xfId="0" applyFont="1" applyFill="1" applyBorder="1" applyAlignment="1">
      <alignment horizontal="left" vertical="center" wrapText="1"/>
    </xf>
    <xf numFmtId="2" fontId="0" fillId="0" borderId="6" xfId="0" applyNumberFormat="1" applyBorder="1" applyAlignment="1">
      <alignment horizontal="center" vertical="center"/>
    </xf>
    <xf numFmtId="3" fontId="0" fillId="0" borderId="6" xfId="0" applyNumberFormat="1" applyFill="1" applyBorder="1" applyAlignment="1"/>
    <xf numFmtId="0" fontId="0" fillId="22" borderId="6" xfId="0" applyFill="1" applyBorder="1" applyAlignment="1">
      <alignment wrapText="1"/>
    </xf>
    <xf numFmtId="14" fontId="9" fillId="4" borderId="6" xfId="0" applyNumberFormat="1" applyFont="1" applyFill="1" applyBorder="1" applyAlignment="1" applyProtection="1">
      <alignment horizontal="center" vertical="center" wrapText="1"/>
      <protection locked="0"/>
    </xf>
    <xf numFmtId="0" fontId="9" fillId="4" borderId="6" xfId="0" applyFont="1" applyFill="1" applyBorder="1" applyAlignment="1" applyProtection="1">
      <alignment horizontal="center" vertical="center" wrapText="1"/>
      <protection locked="0"/>
    </xf>
    <xf numFmtId="1" fontId="13" fillId="4" borderId="16" xfId="0" applyNumberFormat="1" applyFont="1" applyFill="1" applyBorder="1" applyAlignment="1" applyProtection="1">
      <alignment horizontal="center" vertical="center" wrapText="1"/>
      <protection locked="0"/>
    </xf>
    <xf numFmtId="14" fontId="13" fillId="4" borderId="10" xfId="0" applyNumberFormat="1" applyFont="1" applyFill="1" applyBorder="1" applyAlignment="1" applyProtection="1">
      <alignment horizontal="center" vertical="center" wrapText="1"/>
      <protection locked="0"/>
    </xf>
    <xf numFmtId="171" fontId="13" fillId="4" borderId="10" xfId="0" applyNumberFormat="1" applyFont="1" applyFill="1" applyBorder="1" applyAlignment="1" applyProtection="1">
      <alignment horizontal="center" vertical="center" wrapText="1"/>
      <protection locked="0"/>
    </xf>
    <xf numFmtId="15" fontId="13" fillId="4" borderId="10" xfId="0" applyNumberFormat="1" applyFont="1" applyFill="1" applyBorder="1" applyAlignment="1" applyProtection="1">
      <alignment horizontal="center" vertical="center" wrapText="1"/>
      <protection locked="0"/>
    </xf>
    <xf numFmtId="1" fontId="13" fillId="4" borderId="10" xfId="0" applyNumberFormat="1" applyFont="1" applyFill="1" applyBorder="1" applyAlignment="1" applyProtection="1">
      <alignment horizontal="center" vertical="center" wrapText="1"/>
      <protection locked="0"/>
    </xf>
    <xf numFmtId="1" fontId="13" fillId="4" borderId="6" xfId="0" applyNumberFormat="1" applyFont="1" applyFill="1" applyBorder="1" applyAlignment="1" applyProtection="1">
      <alignment horizontal="center" vertical="center" wrapText="1"/>
      <protection locked="0"/>
    </xf>
    <xf numFmtId="14" fontId="13" fillId="4" borderId="6" xfId="0" applyNumberFormat="1" applyFont="1" applyFill="1" applyBorder="1" applyAlignment="1" applyProtection="1">
      <alignment horizontal="center" vertical="center" wrapText="1"/>
      <protection locked="0"/>
    </xf>
    <xf numFmtId="171" fontId="13" fillId="4" borderId="6" xfId="0" applyNumberFormat="1" applyFont="1" applyFill="1" applyBorder="1" applyAlignment="1" applyProtection="1">
      <alignment horizontal="center" vertical="center" wrapText="1"/>
      <protection locked="0"/>
    </xf>
    <xf numFmtId="15" fontId="13" fillId="4" borderId="6" xfId="0" applyNumberFormat="1" applyFont="1" applyFill="1" applyBorder="1" applyAlignment="1" applyProtection="1">
      <alignment horizontal="center" vertical="center" wrapText="1"/>
      <protection locked="0"/>
    </xf>
    <xf numFmtId="1" fontId="0" fillId="0" borderId="0" xfId="0" applyNumberFormat="1" applyFill="1" applyAlignment="1">
      <alignment vertical="center"/>
    </xf>
    <xf numFmtId="2" fontId="13" fillId="4" borderId="10" xfId="0" applyNumberFormat="1" applyFont="1" applyFill="1" applyBorder="1" applyAlignment="1" applyProtection="1">
      <alignment horizontal="center" vertical="center" wrapText="1"/>
      <protection locked="0"/>
    </xf>
    <xf numFmtId="2" fontId="9" fillId="4" borderId="6" xfId="0" applyNumberFormat="1" applyFont="1" applyFill="1" applyBorder="1" applyAlignment="1" applyProtection="1">
      <alignment horizontal="center" vertical="center" wrapText="1"/>
      <protection locked="0"/>
    </xf>
    <xf numFmtId="2" fontId="0" fillId="0" borderId="0" xfId="0" applyNumberFormat="1" applyAlignment="1">
      <alignment horizontal="center" vertical="center"/>
    </xf>
    <xf numFmtId="14" fontId="13" fillId="22" borderId="6" xfId="0" applyNumberFormat="1" applyFont="1" applyFill="1" applyBorder="1" applyAlignment="1" applyProtection="1">
      <alignment horizontal="center" vertical="center" wrapText="1"/>
      <protection locked="0"/>
    </xf>
    <xf numFmtId="2" fontId="13" fillId="4" borderId="6" xfId="0" applyNumberFormat="1" applyFont="1" applyFill="1" applyBorder="1" applyAlignment="1" applyProtection="1">
      <alignment horizontal="center" vertical="center" wrapText="1"/>
      <protection locked="0"/>
    </xf>
    <xf numFmtId="2" fontId="0" fillId="0" borderId="0" xfId="0" applyNumberFormat="1" applyFill="1" applyAlignment="1">
      <alignment vertical="center"/>
    </xf>
    <xf numFmtId="0" fontId="10" fillId="0" borderId="62" xfId="0" applyFont="1" applyBorder="1" applyAlignment="1">
      <alignment horizontal="center" vertical="center" wrapText="1"/>
    </xf>
    <xf numFmtId="0" fontId="22" fillId="0" borderId="36" xfId="0" applyFont="1" applyFill="1" applyBorder="1" applyAlignment="1">
      <alignment horizontal="center" vertical="center" wrapText="1"/>
    </xf>
    <xf numFmtId="0" fontId="13" fillId="0" borderId="0" xfId="0" applyFont="1" applyFill="1" applyAlignment="1">
      <alignment wrapText="1"/>
    </xf>
    <xf numFmtId="0" fontId="13" fillId="0" borderId="0" xfId="0" applyFont="1" applyFill="1"/>
    <xf numFmtId="0" fontId="29" fillId="0" borderId="0" xfId="0" applyFont="1"/>
    <xf numFmtId="0" fontId="29" fillId="0" borderId="6" xfId="0" applyFont="1" applyBorder="1"/>
    <xf numFmtId="0" fontId="30" fillId="7" borderId="9" xfId="0" applyFont="1" applyFill="1" applyBorder="1" applyAlignment="1">
      <alignment horizontal="center"/>
    </xf>
    <xf numFmtId="0" fontId="30" fillId="7" borderId="10" xfId="0" applyFont="1" applyFill="1" applyBorder="1" applyAlignment="1">
      <alignment horizontal="center"/>
    </xf>
    <xf numFmtId="0" fontId="10" fillId="0" borderId="38"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35" xfId="0" applyFont="1" applyBorder="1" applyAlignment="1">
      <alignment horizontal="center" vertical="center" wrapText="1"/>
    </xf>
    <xf numFmtId="0" fontId="10" fillId="6" borderId="32" xfId="0" applyFont="1" applyFill="1" applyBorder="1" applyAlignment="1">
      <alignment horizontal="center" vertical="center" wrapText="1"/>
    </xf>
    <xf numFmtId="0" fontId="10" fillId="6" borderId="33" xfId="0" applyFont="1" applyFill="1" applyBorder="1" applyAlignment="1">
      <alignment horizontal="center" vertical="center" wrapText="1"/>
    </xf>
    <xf numFmtId="0" fontId="10" fillId="6" borderId="34"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0" xfId="0" applyFont="1" applyFill="1" applyBorder="1" applyAlignment="1">
      <alignment horizontal="center" vertical="center"/>
    </xf>
    <xf numFmtId="0" fontId="6" fillId="3" borderId="3" xfId="0" applyFont="1" applyFill="1" applyBorder="1" applyAlignment="1" applyProtection="1">
      <alignment horizontal="left" vertical="center"/>
      <protection locked="0"/>
    </xf>
    <xf numFmtId="0" fontId="6" fillId="3" borderId="4" xfId="0" applyFont="1" applyFill="1" applyBorder="1" applyAlignment="1" applyProtection="1">
      <alignment horizontal="left" vertical="center"/>
      <protection locked="0"/>
    </xf>
    <xf numFmtId="0" fontId="0" fillId="0" borderId="9" xfId="0" applyBorder="1" applyAlignment="1">
      <alignment horizontal="center" vertical="center"/>
    </xf>
    <xf numFmtId="0" fontId="0" fillId="0" borderId="10" xfId="0" applyBorder="1" applyAlignment="1">
      <alignment horizontal="center" vertical="center"/>
    </xf>
    <xf numFmtId="0" fontId="12" fillId="0" borderId="11" xfId="0" applyFont="1" applyBorder="1" applyAlignment="1">
      <alignment horizontal="center" vertical="center" wrapText="1"/>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6" xfId="0" applyFont="1" applyFill="1" applyBorder="1" applyAlignment="1">
      <alignment horizontal="center" vertical="center"/>
    </xf>
    <xf numFmtId="0" fontId="0" fillId="3" borderId="2" xfId="0" applyFont="1" applyFill="1" applyBorder="1" applyAlignment="1">
      <alignment horizontal="left" vertical="center"/>
    </xf>
    <xf numFmtId="0" fontId="0" fillId="3" borderId="5" xfId="0" applyFont="1" applyFill="1" applyBorder="1" applyAlignment="1">
      <alignment horizontal="left" vertical="center"/>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7" fillId="0" borderId="0" xfId="0" applyFont="1" applyFill="1" applyAlignment="1">
      <alignment horizontal="left" vertical="center" wrapText="1"/>
    </xf>
    <xf numFmtId="0" fontId="4" fillId="2" borderId="2"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14" fontId="0" fillId="5" borderId="9" xfId="0" applyNumberFormat="1" applyFont="1" applyFill="1" applyBorder="1" applyAlignment="1">
      <alignment horizontal="center" vertical="center" wrapText="1"/>
    </xf>
    <xf numFmtId="14" fontId="0" fillId="5" borderId="19" xfId="0" applyNumberFormat="1" applyFont="1" applyFill="1" applyBorder="1" applyAlignment="1">
      <alignment horizontal="center" vertical="center" wrapText="1"/>
    </xf>
    <xf numFmtId="14" fontId="0" fillId="5" borderId="10" xfId="0" applyNumberFormat="1" applyFont="1" applyFill="1" applyBorder="1" applyAlignment="1">
      <alignment horizontal="center" vertical="center" wrapText="1"/>
    </xf>
    <xf numFmtId="0" fontId="0" fillId="5" borderId="9" xfId="0" applyFont="1" applyFill="1" applyBorder="1" applyAlignment="1">
      <alignment horizontal="center" vertical="center" wrapText="1"/>
    </xf>
    <xf numFmtId="0" fontId="0" fillId="5" borderId="19" xfId="0" applyFont="1" applyFill="1" applyBorder="1" applyAlignment="1">
      <alignment horizontal="center" vertical="center" wrapText="1"/>
    </xf>
    <xf numFmtId="0" fontId="0" fillId="5" borderId="10" xfId="0" applyFont="1" applyFill="1" applyBorder="1" applyAlignment="1">
      <alignment horizontal="center" vertical="center" wrapText="1"/>
    </xf>
    <xf numFmtId="0" fontId="0" fillId="5" borderId="7" xfId="0" applyFont="1" applyFill="1" applyBorder="1" applyAlignment="1">
      <alignment horizontal="left" vertical="top" wrapText="1"/>
    </xf>
    <xf numFmtId="0" fontId="0" fillId="5" borderId="12" xfId="0" applyFont="1" applyFill="1" applyBorder="1" applyAlignment="1">
      <alignment horizontal="left" vertical="top" wrapText="1"/>
    </xf>
    <xf numFmtId="0" fontId="0" fillId="5" borderId="8" xfId="0" applyFont="1" applyFill="1" applyBorder="1" applyAlignment="1">
      <alignment horizontal="left" vertical="top" wrapText="1"/>
    </xf>
    <xf numFmtId="0" fontId="0" fillId="0" borderId="9"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9" xfId="0" applyBorder="1" applyAlignment="1">
      <alignment horizontal="center" vertical="center" wrapText="1"/>
    </xf>
    <xf numFmtId="0" fontId="0" fillId="0" borderId="19" xfId="0" applyBorder="1" applyAlignment="1">
      <alignment horizontal="center" vertical="center" wrapText="1"/>
    </xf>
    <xf numFmtId="0" fontId="0" fillId="0" borderId="10" xfId="0" applyBorder="1" applyAlignment="1">
      <alignment horizontal="center" vertical="center" wrapText="1"/>
    </xf>
    <xf numFmtId="0" fontId="0" fillId="0" borderId="19" xfId="0" applyBorder="1" applyAlignment="1">
      <alignment horizontal="center" vertical="center"/>
    </xf>
    <xf numFmtId="14" fontId="0" fillId="0" borderId="9" xfId="0" applyNumberFormat="1" applyBorder="1" applyAlignment="1">
      <alignment horizontal="center" vertical="center" wrapText="1"/>
    </xf>
    <xf numFmtId="14" fontId="0" fillId="0" borderId="19" xfId="0" applyNumberFormat="1" applyBorder="1" applyAlignment="1">
      <alignment horizontal="center" vertical="center" wrapText="1"/>
    </xf>
    <xf numFmtId="14" fontId="0" fillId="0" borderId="10" xfId="0" applyNumberFormat="1" applyBorder="1" applyAlignment="1">
      <alignment horizontal="center" vertical="center" wrapText="1"/>
    </xf>
    <xf numFmtId="0" fontId="0" fillId="0" borderId="9"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6" xfId="0" applyBorder="1" applyAlignment="1">
      <alignment horizontal="center" vertical="center"/>
    </xf>
    <xf numFmtId="0" fontId="0" fillId="0" borderId="18" xfId="0" applyBorder="1" applyAlignment="1">
      <alignment horizontal="center" vertical="center"/>
    </xf>
    <xf numFmtId="0" fontId="0" fillId="0" borderId="24" xfId="0" applyBorder="1" applyAlignment="1">
      <alignment horizontal="center" vertical="center"/>
    </xf>
    <xf numFmtId="0" fontId="0" fillId="0" borderId="6" xfId="0" applyFill="1" applyBorder="1" applyAlignment="1">
      <alignment horizontal="center" vertical="center" wrapText="1"/>
    </xf>
    <xf numFmtId="0" fontId="0" fillId="0" borderId="6" xfId="0" applyBorder="1" applyAlignment="1">
      <alignment horizontal="center" vertical="center" wrapText="1"/>
    </xf>
    <xf numFmtId="14" fontId="0" fillId="0" borderId="6" xfId="0" applyNumberFormat="1" applyBorder="1" applyAlignment="1">
      <alignment horizontal="center" vertical="center" wrapText="1"/>
    </xf>
    <xf numFmtId="0" fontId="3" fillId="0" borderId="0" xfId="0" applyFont="1" applyFill="1" applyBorder="1" applyAlignment="1">
      <alignment horizontal="center" vertical="center"/>
    </xf>
    <xf numFmtId="0" fontId="0" fillId="0" borderId="7" xfId="0" applyBorder="1" applyAlignment="1">
      <alignment vertical="center" wrapText="1"/>
    </xf>
    <xf numFmtId="0" fontId="0" fillId="0" borderId="8" xfId="0" applyBorder="1" applyAlignment="1">
      <alignment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3" fillId="5" borderId="7"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6" xfId="0" applyFont="1" applyFill="1" applyBorder="1" applyAlignment="1">
      <alignment horizontal="center" vertical="center" wrapText="1"/>
    </xf>
    <xf numFmtId="17" fontId="3" fillId="5" borderId="6" xfId="0" applyNumberFormat="1" applyFont="1" applyFill="1" applyBorder="1" applyAlignment="1">
      <alignment horizontal="center" vertical="center" wrapText="1"/>
    </xf>
    <xf numFmtId="14" fontId="3" fillId="5" borderId="9" xfId="0" applyNumberFormat="1" applyFont="1" applyFill="1" applyBorder="1" applyAlignment="1">
      <alignment horizontal="center" vertical="center" wrapText="1"/>
    </xf>
    <xf numFmtId="14" fontId="3" fillId="5" borderId="10" xfId="0" applyNumberFormat="1" applyFont="1" applyFill="1"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3" fillId="5" borderId="13"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5" borderId="16" xfId="0" applyFont="1" applyFill="1" applyBorder="1" applyAlignment="1">
      <alignment horizontal="center" vertical="center" wrapText="1"/>
    </xf>
    <xf numFmtId="14" fontId="0" fillId="0" borderId="9" xfId="0" applyNumberFormat="1" applyBorder="1" applyAlignment="1">
      <alignment horizontal="center" vertical="center"/>
    </xf>
    <xf numFmtId="14" fontId="0" fillId="0" borderId="10" xfId="0" applyNumberFormat="1"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28" fillId="0" borderId="9" xfId="0" applyFont="1" applyBorder="1" applyAlignment="1">
      <alignment horizontal="left" wrapText="1"/>
    </xf>
    <xf numFmtId="0" fontId="28" fillId="0" borderId="19" xfId="0" applyFont="1" applyBorder="1" applyAlignment="1">
      <alignment horizontal="left" wrapText="1"/>
    </xf>
    <xf numFmtId="0" fontId="28" fillId="0" borderId="10" xfId="0" applyFont="1" applyBorder="1" applyAlignment="1">
      <alignment horizontal="left" wrapText="1"/>
    </xf>
    <xf numFmtId="0" fontId="0" fillId="0" borderId="9" xfId="0" applyFont="1" applyBorder="1" applyAlignment="1">
      <alignment horizontal="left" vertical="center" wrapText="1"/>
    </xf>
    <xf numFmtId="0" fontId="0" fillId="0" borderId="19" xfId="0" applyFont="1" applyBorder="1" applyAlignment="1">
      <alignment horizontal="left" vertical="center" wrapText="1"/>
    </xf>
    <xf numFmtId="0" fontId="0" fillId="0" borderId="10" xfId="0" applyFont="1" applyBorder="1" applyAlignment="1">
      <alignment horizontal="left" vertical="center" wrapText="1"/>
    </xf>
    <xf numFmtId="0" fontId="28" fillId="0" borderId="9" xfId="0" applyFont="1" applyBorder="1" applyAlignment="1">
      <alignment horizontal="center" vertical="center"/>
    </xf>
    <xf numFmtId="0" fontId="28" fillId="0" borderId="19" xfId="0" applyFont="1" applyBorder="1" applyAlignment="1">
      <alignment horizontal="center" vertical="center"/>
    </xf>
    <xf numFmtId="0" fontId="28" fillId="0" borderId="10" xfId="0" applyFont="1" applyBorder="1" applyAlignment="1">
      <alignment horizontal="center" vertical="center"/>
    </xf>
    <xf numFmtId="14" fontId="28" fillId="0" borderId="9" xfId="0" applyNumberFormat="1" applyFont="1" applyBorder="1" applyAlignment="1">
      <alignment horizontal="center" vertical="center"/>
    </xf>
    <xf numFmtId="14" fontId="28" fillId="0" borderId="19" xfId="0" applyNumberFormat="1" applyFont="1" applyBorder="1" applyAlignment="1">
      <alignment horizontal="center" vertical="center"/>
    </xf>
    <xf numFmtId="14" fontId="28" fillId="0" borderId="10" xfId="0" applyNumberFormat="1" applyFont="1" applyBorder="1" applyAlignment="1">
      <alignment horizontal="center" vertical="center"/>
    </xf>
    <xf numFmtId="0" fontId="0" fillId="0" borderId="9" xfId="0" applyBorder="1" applyAlignment="1">
      <alignment horizontal="center" wrapText="1"/>
    </xf>
    <xf numFmtId="0" fontId="0" fillId="0" borderId="19" xfId="0" applyBorder="1" applyAlignment="1">
      <alignment horizontal="center" wrapText="1"/>
    </xf>
    <xf numFmtId="0" fontId="0" fillId="0" borderId="10" xfId="0" applyBorder="1" applyAlignment="1">
      <alignment horizontal="center" wrapText="1"/>
    </xf>
    <xf numFmtId="0" fontId="0" fillId="0" borderId="9" xfId="0" applyFill="1" applyBorder="1" applyAlignment="1">
      <alignment horizontal="center" wrapText="1"/>
    </xf>
    <xf numFmtId="0" fontId="0" fillId="0" borderId="19" xfId="0" applyFill="1" applyBorder="1" applyAlignment="1">
      <alignment horizontal="center" wrapText="1"/>
    </xf>
    <xf numFmtId="0" fontId="0" fillId="0" borderId="10" xfId="0" applyFill="1" applyBorder="1" applyAlignment="1">
      <alignment horizontal="center" wrapText="1"/>
    </xf>
    <xf numFmtId="0" fontId="0" fillId="0" borderId="9" xfId="0" applyFill="1" applyBorder="1" applyAlignment="1">
      <alignment horizontal="center"/>
    </xf>
    <xf numFmtId="0" fontId="0" fillId="0" borderId="19" xfId="0" applyFill="1" applyBorder="1" applyAlignment="1">
      <alignment horizontal="center"/>
    </xf>
    <xf numFmtId="0" fontId="0" fillId="0" borderId="10" xfId="0" applyFill="1" applyBorder="1" applyAlignment="1">
      <alignment horizontal="center"/>
    </xf>
    <xf numFmtId="0" fontId="0" fillId="0" borderId="9" xfId="0" applyBorder="1" applyAlignment="1">
      <alignment horizontal="left" vertical="center" wrapText="1"/>
    </xf>
    <xf numFmtId="0" fontId="0" fillId="0" borderId="19" xfId="0" applyBorder="1" applyAlignment="1">
      <alignment horizontal="left" vertical="center" wrapText="1"/>
    </xf>
    <xf numFmtId="0" fontId="0" fillId="0" borderId="10" xfId="0" applyBorder="1" applyAlignment="1">
      <alignment horizontal="left"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28" fillId="0" borderId="9" xfId="0" applyFont="1" applyFill="1" applyBorder="1" applyAlignment="1">
      <alignment horizontal="center" vertical="center"/>
    </xf>
    <xf numFmtId="0" fontId="28" fillId="0" borderId="19" xfId="0" applyFont="1" applyFill="1" applyBorder="1" applyAlignment="1">
      <alignment horizontal="center" vertical="center"/>
    </xf>
    <xf numFmtId="0" fontId="28" fillId="0" borderId="10" xfId="0" applyFont="1" applyFill="1" applyBorder="1" applyAlignment="1">
      <alignment horizontal="center" vertical="center"/>
    </xf>
    <xf numFmtId="0" fontId="28" fillId="0" borderId="9" xfId="0" applyFont="1" applyBorder="1" applyAlignment="1">
      <alignment horizontal="center" wrapText="1"/>
    </xf>
    <xf numFmtId="0" fontId="28" fillId="0" borderId="19" xfId="0" applyFont="1" applyBorder="1" applyAlignment="1">
      <alignment horizontal="center" wrapText="1"/>
    </xf>
    <xf numFmtId="0" fontId="28" fillId="0" borderId="10" xfId="0" applyFont="1" applyBorder="1" applyAlignment="1">
      <alignment horizontal="center" wrapText="1"/>
    </xf>
    <xf numFmtId="14" fontId="28" fillId="0" borderId="9" xfId="0" applyNumberFormat="1" applyFont="1" applyFill="1" applyBorder="1" applyAlignment="1">
      <alignment horizontal="center" wrapText="1"/>
    </xf>
    <xf numFmtId="14" fontId="28" fillId="0" borderId="19" xfId="0" applyNumberFormat="1" applyFont="1" applyFill="1" applyBorder="1" applyAlignment="1">
      <alignment horizontal="center" wrapText="1"/>
    </xf>
    <xf numFmtId="14" fontId="28" fillId="0" borderId="10" xfId="0" applyNumberFormat="1" applyFont="1" applyFill="1" applyBorder="1" applyAlignment="1">
      <alignment horizontal="center" wrapText="1"/>
    </xf>
    <xf numFmtId="0" fontId="28" fillId="0" borderId="9" xfId="0" applyFont="1" applyFill="1" applyBorder="1" applyAlignment="1">
      <alignment horizontal="center"/>
    </xf>
    <xf numFmtId="0" fontId="28" fillId="0" borderId="19" xfId="0" applyFont="1" applyFill="1" applyBorder="1" applyAlignment="1">
      <alignment horizontal="center"/>
    </xf>
    <xf numFmtId="0" fontId="28" fillId="0" borderId="10" xfId="0" applyFont="1" applyFill="1" applyBorder="1" applyAlignment="1">
      <alignment horizontal="center"/>
    </xf>
    <xf numFmtId="0" fontId="29" fillId="0" borderId="9" xfId="0" applyFont="1" applyBorder="1" applyAlignment="1">
      <alignment horizontal="center" vertical="center"/>
    </xf>
    <xf numFmtId="0" fontId="29" fillId="0" borderId="10" xfId="0" applyFont="1" applyBorder="1" applyAlignment="1">
      <alignment horizontal="center" vertical="center"/>
    </xf>
    <xf numFmtId="0" fontId="28" fillId="0" borderId="9" xfId="0" applyFont="1" applyBorder="1" applyAlignment="1">
      <alignment horizontal="left" vertical="center" wrapText="1"/>
    </xf>
    <xf numFmtId="0" fontId="28" fillId="0" borderId="19" xfId="0" applyFont="1" applyBorder="1" applyAlignment="1">
      <alignment horizontal="left" vertical="center" wrapText="1"/>
    </xf>
    <xf numFmtId="0" fontId="28" fillId="0" borderId="10" xfId="0" applyFont="1" applyBorder="1" applyAlignment="1">
      <alignment horizontal="left" vertical="center" wrapText="1"/>
    </xf>
    <xf numFmtId="0" fontId="29" fillId="0" borderId="19" xfId="0" applyFont="1" applyBorder="1" applyAlignment="1">
      <alignment horizontal="center" vertical="center"/>
    </xf>
    <xf numFmtId="0" fontId="28" fillId="0" borderId="9"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10" xfId="0" applyFont="1" applyBorder="1" applyAlignment="1">
      <alignment horizontal="center" vertical="center" wrapText="1"/>
    </xf>
    <xf numFmtId="14" fontId="29" fillId="0" borderId="9" xfId="0" applyNumberFormat="1" applyFont="1" applyBorder="1" applyAlignment="1">
      <alignment horizontal="center" vertical="center"/>
    </xf>
    <xf numFmtId="14" fontId="29" fillId="0" borderId="19" xfId="0" applyNumberFormat="1" applyFont="1" applyBorder="1" applyAlignment="1">
      <alignment horizontal="center" vertical="center"/>
    </xf>
    <xf numFmtId="14" fontId="29" fillId="0" borderId="10" xfId="0" applyNumberFormat="1" applyFont="1" applyBorder="1" applyAlignment="1">
      <alignment horizontal="center" vertical="center"/>
    </xf>
    <xf numFmtId="14" fontId="29" fillId="0" borderId="9" xfId="0" applyNumberFormat="1" applyFont="1" applyBorder="1" applyAlignment="1">
      <alignment horizontal="center"/>
    </xf>
    <xf numFmtId="0" fontId="29" fillId="0" borderId="10" xfId="0" applyFont="1" applyBorder="1" applyAlignment="1">
      <alignment horizontal="center"/>
    </xf>
    <xf numFmtId="0" fontId="29" fillId="0" borderId="9" xfId="0" applyFont="1" applyFill="1" applyBorder="1" applyAlignment="1">
      <alignment horizontal="center"/>
    </xf>
    <xf numFmtId="0" fontId="29" fillId="0" borderId="10" xfId="0" applyFont="1" applyFill="1" applyBorder="1" applyAlignment="1">
      <alignment horizontal="center"/>
    </xf>
    <xf numFmtId="0" fontId="29" fillId="0" borderId="9" xfId="0" applyFont="1" applyBorder="1" applyAlignment="1">
      <alignment horizontal="center" vertical="center" wrapText="1"/>
    </xf>
    <xf numFmtId="0" fontId="29" fillId="0" borderId="10" xfId="0" applyFont="1" applyBorder="1" applyAlignment="1">
      <alignment horizontal="center" vertical="center" wrapText="1"/>
    </xf>
    <xf numFmtId="14" fontId="29" fillId="0" borderId="9" xfId="0" applyNumberFormat="1" applyFont="1" applyFill="1" applyBorder="1" applyAlignment="1">
      <alignment horizontal="center" vertical="center" wrapText="1"/>
    </xf>
    <xf numFmtId="14" fontId="29" fillId="0" borderId="10" xfId="0" applyNumberFormat="1" applyFont="1" applyFill="1" applyBorder="1" applyAlignment="1">
      <alignment horizontal="center" vertical="center" wrapText="1"/>
    </xf>
    <xf numFmtId="0" fontId="29" fillId="0" borderId="9" xfId="0" applyFont="1" applyFill="1" applyBorder="1" applyAlignment="1">
      <alignment horizontal="center" wrapText="1"/>
    </xf>
    <xf numFmtId="0" fontId="29" fillId="0" borderId="10" xfId="0" applyFont="1" applyFill="1" applyBorder="1" applyAlignment="1">
      <alignment horizontal="center" wrapText="1"/>
    </xf>
    <xf numFmtId="0" fontId="29" fillId="0" borderId="19" xfId="0" applyFont="1" applyFill="1" applyBorder="1" applyAlignment="1">
      <alignment horizontal="center"/>
    </xf>
    <xf numFmtId="0" fontId="29" fillId="0" borderId="9" xfId="0" applyFont="1" applyBorder="1" applyAlignment="1">
      <alignment horizontal="center" wrapText="1"/>
    </xf>
    <xf numFmtId="0" fontId="29" fillId="0" borderId="19" xfId="0" applyFont="1" applyBorder="1" applyAlignment="1">
      <alignment horizontal="center" wrapText="1"/>
    </xf>
    <xf numFmtId="0" fontId="29" fillId="0" borderId="10" xfId="0" applyFont="1" applyBorder="1" applyAlignment="1">
      <alignment horizontal="center" wrapText="1"/>
    </xf>
    <xf numFmtId="14" fontId="29" fillId="0" borderId="19" xfId="0" applyNumberFormat="1" applyFont="1" applyFill="1" applyBorder="1" applyAlignment="1">
      <alignment horizontal="center" vertical="center" wrapText="1"/>
    </xf>
    <xf numFmtId="14" fontId="0" fillId="0" borderId="9" xfId="0" applyNumberFormat="1" applyBorder="1" applyAlignment="1">
      <alignment horizontal="center"/>
    </xf>
    <xf numFmtId="14" fontId="0" fillId="0" borderId="10" xfId="0" applyNumberFormat="1" applyBorder="1" applyAlignment="1">
      <alignment horizont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49" fontId="0" fillId="0" borderId="9" xfId="0" applyNumberFormat="1" applyBorder="1" applyAlignment="1">
      <alignment horizontal="center" wrapText="1"/>
    </xf>
    <xf numFmtId="49" fontId="0" fillId="0" borderId="19" xfId="0" applyNumberFormat="1" applyBorder="1" applyAlignment="1">
      <alignment horizontal="center" wrapText="1"/>
    </xf>
    <xf numFmtId="49" fontId="0" fillId="0" borderId="10" xfId="0" applyNumberFormat="1" applyBorder="1" applyAlignment="1">
      <alignment horizontal="center" wrapText="1"/>
    </xf>
    <xf numFmtId="0" fontId="0" fillId="0" borderId="9" xfId="0" applyBorder="1" applyAlignment="1">
      <alignment horizontal="center"/>
    </xf>
    <xf numFmtId="0" fontId="0" fillId="0" borderId="19" xfId="0" applyBorder="1" applyAlignment="1">
      <alignment horizontal="center"/>
    </xf>
    <xf numFmtId="0" fontId="0" fillId="0" borderId="10" xfId="0" applyBorder="1" applyAlignment="1">
      <alignment horizontal="center"/>
    </xf>
    <xf numFmtId="2" fontId="0" fillId="0" borderId="9" xfId="0" applyNumberFormat="1" applyBorder="1" applyAlignment="1">
      <alignment horizontal="center" wrapText="1"/>
    </xf>
    <xf numFmtId="2" fontId="0" fillId="0" borderId="10" xfId="0" applyNumberFormat="1" applyBorder="1" applyAlignment="1">
      <alignment horizontal="center" wrapText="1"/>
    </xf>
    <xf numFmtId="0" fontId="0" fillId="0" borderId="20" xfId="0" applyBorder="1" applyAlignment="1">
      <alignment horizontal="center" vertical="center"/>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14" fontId="0" fillId="0" borderId="19" xfId="0" applyNumberFormat="1" applyBorder="1" applyAlignment="1">
      <alignment horizontal="center"/>
    </xf>
    <xf numFmtId="14" fontId="0" fillId="0" borderId="19" xfId="0" applyNumberFormat="1" applyBorder="1" applyAlignment="1">
      <alignment horizontal="center" vertical="center"/>
    </xf>
    <xf numFmtId="17" fontId="0" fillId="0" borderId="9" xfId="0" applyNumberFormat="1" applyBorder="1" applyAlignment="1">
      <alignment horizontal="center" wrapText="1"/>
    </xf>
    <xf numFmtId="0" fontId="23" fillId="0" borderId="6" xfId="0" applyFont="1" applyBorder="1" applyAlignment="1">
      <alignment horizontal="center" vertical="center" wrapText="1"/>
    </xf>
    <xf numFmtId="0" fontId="3" fillId="0" borderId="9" xfId="0" applyFont="1" applyBorder="1" applyAlignment="1">
      <alignment horizontal="center" vertical="center"/>
    </xf>
    <xf numFmtId="0" fontId="3" fillId="0" borderId="19" xfId="0" applyFont="1" applyBorder="1" applyAlignment="1">
      <alignment horizontal="center" vertical="center"/>
    </xf>
    <xf numFmtId="0" fontId="3" fillId="0" borderId="10" xfId="0" applyFont="1" applyBorder="1" applyAlignment="1">
      <alignment horizontal="center" vertical="center"/>
    </xf>
    <xf numFmtId="0" fontId="0" fillId="7" borderId="9" xfId="0" applyFill="1" applyBorder="1" applyAlignment="1">
      <alignment horizontal="center" vertical="center"/>
    </xf>
    <xf numFmtId="0" fontId="0" fillId="7" borderId="10" xfId="0" applyFill="1" applyBorder="1" applyAlignment="1">
      <alignment horizontal="center" vertical="center"/>
    </xf>
    <xf numFmtId="49" fontId="3" fillId="0" borderId="9" xfId="0" applyNumberFormat="1" applyFont="1" applyFill="1" applyBorder="1" applyAlignment="1">
      <alignment horizontal="center" vertical="center"/>
    </xf>
    <xf numFmtId="49" fontId="3" fillId="0" borderId="10" xfId="0" applyNumberFormat="1" applyFont="1" applyFill="1" applyBorder="1" applyAlignment="1">
      <alignment horizontal="center" vertical="center"/>
    </xf>
    <xf numFmtId="0" fontId="0" fillId="5" borderId="7"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49" fontId="0" fillId="0" borderId="9" xfId="0" applyNumberFormat="1" applyBorder="1" applyAlignment="1">
      <alignment horizontal="center" vertical="center" wrapText="1"/>
    </xf>
    <xf numFmtId="49" fontId="0" fillId="0" borderId="19" xfId="0" applyNumberFormat="1" applyBorder="1" applyAlignment="1">
      <alignment horizontal="center" vertical="center" wrapText="1"/>
    </xf>
    <xf numFmtId="49" fontId="0" fillId="0" borderId="10" xfId="0" applyNumberFormat="1" applyBorder="1" applyAlignment="1">
      <alignment horizontal="center" vertical="center" wrapText="1"/>
    </xf>
    <xf numFmtId="3" fontId="0" fillId="0" borderId="9" xfId="0" applyNumberFormat="1" applyBorder="1" applyAlignment="1">
      <alignment horizontal="center" vertical="center" wrapText="1"/>
    </xf>
    <xf numFmtId="3" fontId="0" fillId="0" borderId="19" xfId="0" applyNumberFormat="1" applyBorder="1" applyAlignment="1">
      <alignment horizontal="center" vertical="center" wrapText="1"/>
    </xf>
    <xf numFmtId="3" fontId="0" fillId="0" borderId="10" xfId="0" applyNumberFormat="1" applyBorder="1" applyAlignment="1">
      <alignment horizontal="center" vertical="center" wrapText="1"/>
    </xf>
    <xf numFmtId="49" fontId="3" fillId="2" borderId="9" xfId="0" applyNumberFormat="1" applyFont="1" applyFill="1" applyBorder="1" applyAlignment="1">
      <alignment horizontal="center" vertical="center" wrapText="1"/>
    </xf>
    <xf numFmtId="49" fontId="3" fillId="2" borderId="10" xfId="0" applyNumberFormat="1" applyFont="1" applyFill="1" applyBorder="1" applyAlignment="1">
      <alignment horizontal="center" vertical="center" wrapText="1"/>
    </xf>
    <xf numFmtId="0" fontId="0" fillId="5" borderId="9" xfId="0" applyFill="1" applyBorder="1" applyAlignment="1">
      <alignment horizontal="center" vertical="center" wrapText="1"/>
    </xf>
    <xf numFmtId="0" fontId="0" fillId="5" borderId="19" xfId="0" applyFill="1" applyBorder="1" applyAlignment="1">
      <alignment horizontal="center" vertical="center" wrapText="1"/>
    </xf>
    <xf numFmtId="0" fontId="0" fillId="5" borderId="10" xfId="0" applyFill="1" applyBorder="1" applyAlignment="1">
      <alignment horizontal="center" vertical="center" wrapText="1"/>
    </xf>
    <xf numFmtId="0" fontId="0" fillId="0" borderId="6" xfId="0" applyBorder="1" applyAlignment="1">
      <alignment horizontal="left" vertical="center" wrapText="1"/>
    </xf>
    <xf numFmtId="49" fontId="0" fillId="5" borderId="6" xfId="0" applyNumberFormat="1" applyFill="1" applyBorder="1" applyAlignment="1">
      <alignment horizontal="center" vertical="center" wrapText="1"/>
    </xf>
    <xf numFmtId="49" fontId="0" fillId="5" borderId="19" xfId="0" applyNumberFormat="1" applyFill="1" applyBorder="1" applyAlignment="1">
      <alignment horizontal="center" vertical="center" wrapText="1"/>
    </xf>
    <xf numFmtId="49" fontId="0" fillId="5" borderId="10" xfId="0" applyNumberFormat="1" applyFill="1" applyBorder="1" applyAlignment="1">
      <alignment horizontal="center" vertical="center" wrapText="1"/>
    </xf>
    <xf numFmtId="3" fontId="0" fillId="0" borderId="6" xfId="0" applyNumberFormat="1" applyBorder="1" applyAlignment="1">
      <alignment horizontal="center" vertical="center" wrapText="1"/>
    </xf>
    <xf numFmtId="0" fontId="4" fillId="2" borderId="6" xfId="0" applyFont="1" applyFill="1" applyBorder="1" applyAlignment="1">
      <alignment horizontal="center" vertical="center"/>
    </xf>
    <xf numFmtId="0" fontId="0" fillId="0" borderId="21" xfId="0" applyBorder="1" applyAlignment="1">
      <alignment horizontal="center" vertical="center"/>
    </xf>
    <xf numFmtId="0" fontId="22" fillId="0" borderId="6" xfId="0" applyFont="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0" fillId="0" borderId="12" xfId="0" applyBorder="1" applyAlignment="1">
      <alignment horizontal="center" vertical="center"/>
    </xf>
    <xf numFmtId="0" fontId="14" fillId="0" borderId="7"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0" fillId="4" borderId="6" xfId="0" applyFill="1" applyBorder="1" applyAlignment="1">
      <alignment horizontal="center" vertical="center"/>
    </xf>
    <xf numFmtId="0" fontId="0" fillId="5" borderId="7" xfId="0" applyFill="1" applyBorder="1" applyAlignment="1">
      <alignment horizontal="center" vertical="center"/>
    </xf>
    <xf numFmtId="0" fontId="0" fillId="5" borderId="8" xfId="0" applyFill="1" applyBorder="1" applyAlignment="1">
      <alignment horizontal="center" vertical="center"/>
    </xf>
    <xf numFmtId="0" fontId="0" fillId="0" borderId="12" xfId="0" applyBorder="1"/>
    <xf numFmtId="0" fontId="0" fillId="0" borderId="8" xfId="0" applyBorder="1"/>
    <xf numFmtId="0" fontId="0" fillId="0" borderId="6" xfId="0" applyFill="1" applyBorder="1" applyAlignment="1">
      <alignment vertical="center" wrapText="1"/>
    </xf>
    <xf numFmtId="0" fontId="0" fillId="0" borderId="0" xfId="0" applyAlignment="1">
      <alignment horizontal="center" vertical="center"/>
    </xf>
    <xf numFmtId="0" fontId="4" fillId="2" borderId="5"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4" fillId="2" borderId="3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39" xfId="0" applyFont="1" applyFill="1" applyBorder="1" applyAlignment="1">
      <alignment horizontal="center" vertical="center"/>
    </xf>
    <xf numFmtId="0" fontId="10" fillId="0" borderId="0" xfId="0" applyFont="1" applyFill="1" applyBorder="1" applyAlignment="1">
      <alignment horizontal="center" vertical="center" wrapText="1"/>
    </xf>
    <xf numFmtId="0" fontId="0" fillId="3" borderId="2" xfId="0" applyFill="1" applyBorder="1" applyAlignment="1">
      <alignment horizontal="left" vertical="center"/>
    </xf>
    <xf numFmtId="0" fontId="0" fillId="0" borderId="0" xfId="0" applyFill="1" applyBorder="1" applyAlignment="1">
      <alignment horizontal="center" vertical="center" wrapText="1"/>
    </xf>
    <xf numFmtId="0" fontId="0" fillId="4" borderId="9" xfId="0" applyFill="1" applyBorder="1" applyAlignment="1">
      <alignment horizontal="center" vertical="center"/>
    </xf>
    <xf numFmtId="0" fontId="0" fillId="4" borderId="10" xfId="0" applyFill="1" applyBorder="1" applyAlignment="1">
      <alignment horizontal="center" vertical="center"/>
    </xf>
    <xf numFmtId="0" fontId="0" fillId="0" borderId="7" xfId="0" applyFill="1" applyBorder="1" applyAlignment="1">
      <alignment vertical="center" wrapText="1"/>
    </xf>
    <xf numFmtId="0" fontId="0" fillId="0" borderId="8" xfId="0" applyFill="1" applyBorder="1" applyAlignment="1">
      <alignment vertical="center" wrapText="1"/>
    </xf>
    <xf numFmtId="0" fontId="0" fillId="0" borderId="18" xfId="0" applyFill="1" applyBorder="1" applyAlignment="1">
      <alignment horizontal="center" vertical="center"/>
    </xf>
    <xf numFmtId="0" fontId="0" fillId="0" borderId="19" xfId="0" applyFill="1" applyBorder="1" applyAlignment="1">
      <alignment horizontal="center" vertical="center"/>
    </xf>
    <xf numFmtId="0" fontId="0" fillId="0" borderId="24" xfId="0" applyFill="1" applyBorder="1" applyAlignment="1">
      <alignment horizontal="center" vertical="center"/>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0" fillId="0" borderId="6" xfId="0" applyBorder="1" applyAlignment="1">
      <alignment vertical="center" wrapText="1"/>
    </xf>
    <xf numFmtId="0" fontId="35" fillId="0" borderId="20" xfId="0" applyFont="1" applyFill="1" applyBorder="1" applyAlignment="1">
      <alignment horizontal="center" vertical="center" wrapText="1"/>
    </xf>
    <xf numFmtId="0" fontId="29" fillId="0" borderId="9" xfId="0" applyFont="1" applyBorder="1" applyAlignment="1">
      <alignment horizontal="center"/>
    </xf>
    <xf numFmtId="0" fontId="29" fillId="0" borderId="19" xfId="0" applyFont="1" applyBorder="1" applyAlignment="1">
      <alignment horizontal="center"/>
    </xf>
    <xf numFmtId="0" fontId="28" fillId="0" borderId="9" xfId="0" applyFont="1" applyBorder="1" applyAlignment="1">
      <alignment horizontal="center"/>
    </xf>
    <xf numFmtId="0" fontId="28" fillId="0" borderId="10" xfId="0" applyFont="1" applyBorder="1" applyAlignment="1">
      <alignment horizontal="center"/>
    </xf>
    <xf numFmtId="14" fontId="29" fillId="0" borderId="19" xfId="0" applyNumberFormat="1" applyFont="1" applyBorder="1" applyAlignment="1">
      <alignment horizontal="center"/>
    </xf>
    <xf numFmtId="14" fontId="29" fillId="0" borderId="10" xfId="0" applyNumberFormat="1" applyFont="1" applyBorder="1" applyAlignment="1">
      <alignment horizontal="center"/>
    </xf>
    <xf numFmtId="14" fontId="28" fillId="0" borderId="9" xfId="0" applyNumberFormat="1" applyFont="1" applyBorder="1" applyAlignment="1">
      <alignment horizontal="center"/>
    </xf>
    <xf numFmtId="14" fontId="28" fillId="0" borderId="10" xfId="0" applyNumberFormat="1" applyFont="1" applyBorder="1" applyAlignment="1">
      <alignment horizontal="center"/>
    </xf>
    <xf numFmtId="14" fontId="28" fillId="0" borderId="19" xfId="0" applyNumberFormat="1" applyFont="1" applyBorder="1" applyAlignment="1">
      <alignment horizontal="center"/>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3" fillId="10" borderId="9" xfId="0" applyFont="1" applyFill="1" applyBorder="1" applyAlignment="1">
      <alignment horizontal="center" vertical="center"/>
    </xf>
    <xf numFmtId="0" fontId="3" fillId="10" borderId="19" xfId="0" applyFont="1" applyFill="1" applyBorder="1" applyAlignment="1">
      <alignment horizontal="center" vertical="center"/>
    </xf>
    <xf numFmtId="0" fontId="3" fillId="10" borderId="10" xfId="0" applyFont="1" applyFill="1" applyBorder="1" applyAlignment="1">
      <alignment horizontal="center" vertical="center"/>
    </xf>
    <xf numFmtId="0" fontId="0" fillId="0" borderId="9" xfId="0" applyFill="1" applyBorder="1" applyAlignment="1">
      <alignment horizontal="left" wrapText="1"/>
    </xf>
    <xf numFmtId="0" fontId="0" fillId="0" borderId="10" xfId="0" applyFill="1" applyBorder="1" applyAlignment="1">
      <alignment horizontal="left" wrapText="1"/>
    </xf>
    <xf numFmtId="0" fontId="0" fillId="0" borderId="19" xfId="0" applyNumberFormat="1" applyBorder="1" applyAlignment="1">
      <alignment horizontal="center" wrapText="1"/>
    </xf>
    <xf numFmtId="0" fontId="0" fillId="0" borderId="10" xfId="0" applyNumberFormat="1" applyBorder="1" applyAlignment="1">
      <alignment horizontal="center" wrapText="1"/>
    </xf>
    <xf numFmtId="0" fontId="0" fillId="0" borderId="6" xfId="0" applyFill="1" applyBorder="1" applyAlignment="1">
      <alignment horizontal="center"/>
    </xf>
    <xf numFmtId="14" fontId="0" fillId="0" borderId="6" xfId="0" applyNumberFormat="1" applyBorder="1" applyAlignment="1">
      <alignment horizontal="center"/>
    </xf>
    <xf numFmtId="0" fontId="0" fillId="0" borderId="13" xfId="0" applyBorder="1" applyAlignment="1">
      <alignment horizontal="center" wrapText="1"/>
    </xf>
    <xf numFmtId="0" fontId="0" fillId="0" borderId="20" xfId="0" applyBorder="1" applyAlignment="1">
      <alignment horizontal="center" wrapText="1"/>
    </xf>
    <xf numFmtId="0" fontId="0" fillId="0" borderId="15" xfId="0" applyBorder="1" applyAlignment="1">
      <alignment horizontal="center" wrapText="1"/>
    </xf>
    <xf numFmtId="0" fontId="0" fillId="0" borderId="9" xfId="0" applyNumberFormat="1" applyBorder="1" applyAlignment="1">
      <alignment horizontal="center" wrapText="1"/>
    </xf>
    <xf numFmtId="1" fontId="0" fillId="0" borderId="9" xfId="0" applyNumberFormat="1" applyBorder="1" applyAlignment="1">
      <alignment horizontal="center"/>
    </xf>
    <xf numFmtId="1" fontId="0" fillId="0" borderId="10" xfId="0" applyNumberFormat="1" applyBorder="1" applyAlignment="1">
      <alignment horizontal="center"/>
    </xf>
    <xf numFmtId="0" fontId="0" fillId="0" borderId="6" xfId="0" applyBorder="1" applyAlignment="1">
      <alignment horizontal="center" wrapText="1"/>
    </xf>
    <xf numFmtId="14" fontId="13" fillId="0" borderId="9" xfId="0" applyNumberFormat="1" applyFont="1" applyFill="1" applyBorder="1" applyAlignment="1" applyProtection="1">
      <alignment horizontal="center" vertical="center" wrapText="1"/>
      <protection locked="0"/>
    </xf>
    <xf numFmtId="14" fontId="13" fillId="0" borderId="10" xfId="0" applyNumberFormat="1" applyFont="1" applyFill="1" applyBorder="1" applyAlignment="1" applyProtection="1">
      <alignment horizontal="center" vertical="center" wrapText="1"/>
      <protection locked="0"/>
    </xf>
    <xf numFmtId="15" fontId="13" fillId="0" borderId="9" xfId="0" applyNumberFormat="1" applyFont="1" applyFill="1" applyBorder="1" applyAlignment="1" applyProtection="1">
      <alignment horizontal="center" vertical="center" wrapText="1"/>
      <protection locked="0"/>
    </xf>
    <xf numFmtId="15" fontId="13" fillId="0" borderId="10" xfId="0" applyNumberFormat="1" applyFont="1" applyFill="1" applyBorder="1" applyAlignment="1" applyProtection="1">
      <alignment horizontal="center" vertical="center" wrapText="1"/>
      <protection locked="0"/>
    </xf>
    <xf numFmtId="0" fontId="13" fillId="0" borderId="9" xfId="0" applyNumberFormat="1" applyFont="1" applyFill="1" applyBorder="1" applyAlignment="1" applyProtection="1">
      <alignment horizontal="center" vertical="center" wrapText="1"/>
      <protection locked="0"/>
    </xf>
    <xf numFmtId="0" fontId="13" fillId="0" borderId="10" xfId="0" applyNumberFormat="1" applyFont="1" applyFill="1" applyBorder="1" applyAlignment="1" applyProtection="1">
      <alignment horizontal="center" vertical="center" wrapText="1"/>
      <protection locked="0"/>
    </xf>
    <xf numFmtId="0" fontId="13" fillId="0" borderId="9" xfId="0" applyFont="1" applyFill="1" applyBorder="1" applyAlignment="1">
      <alignment horizontal="center" vertical="center" wrapText="1"/>
    </xf>
    <xf numFmtId="0" fontId="13" fillId="0" borderId="10" xfId="0" applyFont="1" applyFill="1" applyBorder="1" applyAlignment="1">
      <alignment horizontal="center" vertical="center" wrapText="1"/>
    </xf>
    <xf numFmtId="1" fontId="13" fillId="0" borderId="9" xfId="0" applyNumberFormat="1" applyFont="1" applyFill="1" applyBorder="1" applyAlignment="1" applyProtection="1">
      <alignment horizontal="center" vertical="center" wrapText="1"/>
      <protection locked="0"/>
    </xf>
    <xf numFmtId="1" fontId="13" fillId="0" borderId="10" xfId="0" applyNumberFormat="1" applyFont="1" applyFill="1" applyBorder="1" applyAlignment="1" applyProtection="1">
      <alignment horizontal="center" vertical="center" wrapText="1"/>
      <protection locked="0"/>
    </xf>
    <xf numFmtId="49" fontId="13" fillId="0" borderId="9" xfId="0" applyNumberFormat="1" applyFont="1" applyFill="1" applyBorder="1" applyAlignment="1" applyProtection="1">
      <alignment horizontal="center" vertical="center" wrapText="1"/>
      <protection locked="0"/>
    </xf>
    <xf numFmtId="49" fontId="13" fillId="0" borderId="10" xfId="0" applyNumberFormat="1" applyFont="1" applyFill="1" applyBorder="1" applyAlignment="1" applyProtection="1">
      <alignment horizontal="center" vertical="center" wrapText="1"/>
      <protection locked="0"/>
    </xf>
    <xf numFmtId="0" fontId="13" fillId="0" borderId="9" xfId="0" applyFont="1" applyFill="1" applyBorder="1" applyAlignment="1" applyProtection="1">
      <alignment horizontal="center" vertical="center" wrapText="1"/>
      <protection locked="0"/>
    </xf>
    <xf numFmtId="0" fontId="13" fillId="0" borderId="10" xfId="0" applyFont="1" applyFill="1" applyBorder="1" applyAlignment="1" applyProtection="1">
      <alignment horizontal="center" vertical="center" wrapText="1"/>
      <protection locked="0"/>
    </xf>
    <xf numFmtId="13" fontId="13" fillId="0" borderId="9" xfId="0" applyNumberFormat="1" applyFont="1" applyFill="1" applyBorder="1" applyAlignment="1" applyProtection="1">
      <alignment horizontal="center" vertical="center" wrapText="1"/>
      <protection locked="0"/>
    </xf>
    <xf numFmtId="13" fontId="13" fillId="0" borderId="10" xfId="0" applyNumberFormat="1" applyFont="1" applyFill="1" applyBorder="1" applyAlignment="1" applyProtection="1">
      <alignment horizontal="center" vertical="center" wrapText="1"/>
      <protection locked="0"/>
    </xf>
    <xf numFmtId="9" fontId="13" fillId="0" borderId="9" xfId="2" applyFont="1" applyFill="1" applyBorder="1" applyAlignment="1" applyProtection="1">
      <alignment horizontal="center" vertical="center" wrapText="1"/>
      <protection locked="0"/>
    </xf>
    <xf numFmtId="9" fontId="13" fillId="0" borderId="10" xfId="2" applyFont="1" applyFill="1" applyBorder="1" applyAlignment="1" applyProtection="1">
      <alignment horizontal="center" vertical="center" wrapText="1"/>
      <protection locked="0"/>
    </xf>
    <xf numFmtId="174" fontId="13" fillId="0" borderId="9" xfId="1" applyNumberFormat="1" applyFont="1" applyFill="1" applyBorder="1" applyAlignment="1">
      <alignment horizontal="center" vertical="center" wrapText="1"/>
    </xf>
    <xf numFmtId="174" fontId="13" fillId="0" borderId="10" xfId="1" applyNumberFormat="1" applyFont="1" applyFill="1" applyBorder="1" applyAlignment="1">
      <alignment horizontal="center" vertical="center" wrapText="1"/>
    </xf>
    <xf numFmtId="170" fontId="13" fillId="0" borderId="9" xfId="1" applyNumberFormat="1" applyFont="1" applyFill="1" applyBorder="1" applyAlignment="1">
      <alignment horizontal="center" vertical="center" wrapText="1"/>
    </xf>
    <xf numFmtId="170" fontId="13" fillId="0" borderId="10" xfId="1" applyNumberFormat="1" applyFont="1" applyFill="1" applyBorder="1" applyAlignment="1">
      <alignment horizontal="center" vertical="center" wrapText="1"/>
    </xf>
    <xf numFmtId="0" fontId="0" fillId="0" borderId="6" xfId="0" applyFill="1" applyBorder="1" applyAlignment="1">
      <alignment horizontal="center" wrapText="1"/>
    </xf>
    <xf numFmtId="0" fontId="0" fillId="12" borderId="9" xfId="0" applyFill="1" applyBorder="1" applyAlignment="1">
      <alignment horizontal="center" vertical="center"/>
    </xf>
    <xf numFmtId="0" fontId="0" fillId="12" borderId="10" xfId="0" applyFill="1" applyBorder="1" applyAlignment="1">
      <alignment horizontal="center" vertical="center"/>
    </xf>
    <xf numFmtId="0" fontId="0" fillId="12" borderId="19" xfId="0" applyFill="1" applyBorder="1" applyAlignment="1">
      <alignment horizontal="center" vertical="center"/>
    </xf>
    <xf numFmtId="0" fontId="9" fillId="0" borderId="19"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0" fillId="4" borderId="7" xfId="0" applyFill="1" applyBorder="1" applyAlignment="1">
      <alignment horizontal="center" vertical="center" wrapText="1"/>
    </xf>
    <xf numFmtId="0" fontId="0" fillId="4" borderId="8" xfId="0" applyFill="1" applyBorder="1" applyAlignment="1">
      <alignment horizontal="center" vertical="center" wrapText="1"/>
    </xf>
    <xf numFmtId="0" fontId="13" fillId="5" borderId="7" xfId="0" applyFont="1" applyFill="1" applyBorder="1" applyAlignment="1">
      <alignment horizontal="center" vertical="top" wrapText="1"/>
    </xf>
    <xf numFmtId="0" fontId="13" fillId="5" borderId="8" xfId="0" applyFont="1" applyFill="1" applyBorder="1" applyAlignment="1">
      <alignment horizontal="center" vertical="top" wrapText="1"/>
    </xf>
    <xf numFmtId="0" fontId="13" fillId="5" borderId="13"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13" fillId="5" borderId="15" xfId="0" applyFont="1" applyFill="1" applyBorder="1" applyAlignment="1">
      <alignment horizontal="center" vertical="center" wrapText="1"/>
    </xf>
    <xf numFmtId="0" fontId="13" fillId="5" borderId="16" xfId="0" applyFont="1" applyFill="1" applyBorder="1" applyAlignment="1">
      <alignment horizontal="center" vertical="center" wrapText="1"/>
    </xf>
    <xf numFmtId="0" fontId="13" fillId="5" borderId="13" xfId="0" applyFont="1" applyFill="1" applyBorder="1" applyAlignment="1">
      <alignment horizontal="center" vertical="top" wrapText="1"/>
    </xf>
    <xf numFmtId="0" fontId="13" fillId="5" borderId="14" xfId="0" applyFont="1" applyFill="1" applyBorder="1" applyAlignment="1">
      <alignment horizontal="center" vertical="top" wrapText="1"/>
    </xf>
    <xf numFmtId="0" fontId="13" fillId="5" borderId="15" xfId="0" applyFont="1" applyFill="1" applyBorder="1" applyAlignment="1">
      <alignment horizontal="center" vertical="top" wrapText="1"/>
    </xf>
    <xf numFmtId="0" fontId="13" fillId="5" borderId="16" xfId="0" applyFont="1" applyFill="1" applyBorder="1" applyAlignment="1">
      <alignment horizontal="center" vertical="top" wrapText="1"/>
    </xf>
    <xf numFmtId="0" fontId="13" fillId="5" borderId="7"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10" xfId="0" applyFont="1" applyBorder="1" applyAlignment="1">
      <alignment horizontal="center" vertical="center" wrapText="1"/>
    </xf>
    <xf numFmtId="0" fontId="0" fillId="5" borderId="9" xfId="0" applyFill="1" applyBorder="1" applyAlignment="1">
      <alignment vertical="center" wrapText="1"/>
    </xf>
    <xf numFmtId="0" fontId="0" fillId="5" borderId="10" xfId="0" applyFill="1"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13" fillId="0" borderId="9" xfId="0" applyFont="1" applyBorder="1" applyAlignment="1">
      <alignment horizontal="left" vertical="center" wrapText="1"/>
    </xf>
    <xf numFmtId="0" fontId="13" fillId="0" borderId="19" xfId="0" applyFont="1" applyBorder="1" applyAlignment="1">
      <alignment horizontal="left" vertical="center" wrapText="1"/>
    </xf>
    <xf numFmtId="0" fontId="13" fillId="0" borderId="10" xfId="0" applyFont="1" applyBorder="1" applyAlignment="1">
      <alignment horizontal="left" vertical="center" wrapText="1"/>
    </xf>
    <xf numFmtId="0" fontId="13" fillId="0" borderId="9"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10" xfId="0" applyFont="1" applyBorder="1" applyAlignment="1">
      <alignment horizontal="center" vertical="center" wrapText="1"/>
    </xf>
    <xf numFmtId="3" fontId="0" fillId="5" borderId="9" xfId="0" applyNumberFormat="1" applyFont="1" applyFill="1" applyBorder="1" applyAlignment="1">
      <alignment horizontal="center" vertical="center" wrapText="1"/>
    </xf>
    <xf numFmtId="3" fontId="0" fillId="5" borderId="19" xfId="0" applyNumberFormat="1" applyFont="1" applyFill="1" applyBorder="1" applyAlignment="1">
      <alignment horizontal="center" vertical="center" wrapText="1"/>
    </xf>
    <xf numFmtId="3" fontId="0" fillId="5" borderId="10" xfId="0" applyNumberFormat="1" applyFont="1" applyFill="1" applyBorder="1" applyAlignment="1">
      <alignment horizontal="center" vertical="center" wrapText="1"/>
    </xf>
    <xf numFmtId="0" fontId="0" fillId="5" borderId="9" xfId="0" applyFill="1" applyBorder="1" applyAlignment="1">
      <alignment horizontal="left" vertical="center" wrapText="1"/>
    </xf>
    <xf numFmtId="0" fontId="0" fillId="5" borderId="10" xfId="0" applyFill="1" applyBorder="1" applyAlignment="1">
      <alignment horizontal="left" vertical="center" wrapText="1"/>
    </xf>
    <xf numFmtId="0" fontId="0" fillId="0" borderId="9" xfId="0" applyBorder="1" applyAlignment="1">
      <alignment horizontal="center" vertical="top" wrapText="1"/>
    </xf>
    <xf numFmtId="0" fontId="0" fillId="0" borderId="10" xfId="0" applyBorder="1" applyAlignment="1">
      <alignment horizontal="center" vertical="top" wrapText="1"/>
    </xf>
    <xf numFmtId="0" fontId="0" fillId="5" borderId="9" xfId="0" applyFont="1" applyFill="1" applyBorder="1" applyAlignment="1">
      <alignment horizontal="center" vertical="top" wrapText="1"/>
    </xf>
    <xf numFmtId="0" fontId="0" fillId="5" borderId="10" xfId="0" applyFont="1" applyFill="1" applyBorder="1" applyAlignment="1">
      <alignment horizontal="center" vertical="top" wrapText="1"/>
    </xf>
    <xf numFmtId="14" fontId="0" fillId="5" borderId="9" xfId="0" applyNumberFormat="1" applyFont="1" applyFill="1" applyBorder="1" applyAlignment="1">
      <alignment horizontal="center" vertical="top" wrapText="1"/>
    </xf>
    <xf numFmtId="14" fontId="0" fillId="5" borderId="10" xfId="0" applyNumberFormat="1" applyFont="1" applyFill="1" applyBorder="1" applyAlignment="1">
      <alignment horizontal="center" vertical="top" wrapText="1"/>
    </xf>
    <xf numFmtId="0" fontId="0" fillId="0" borderId="9" xfId="0" applyFont="1" applyBorder="1" applyAlignment="1">
      <alignment horizontal="center" vertical="top" wrapText="1"/>
    </xf>
    <xf numFmtId="0" fontId="0" fillId="0" borderId="10" xfId="0" applyFont="1" applyBorder="1" applyAlignment="1">
      <alignment horizontal="center" vertical="top" wrapText="1"/>
    </xf>
    <xf numFmtId="14" fontId="3" fillId="5" borderId="19" xfId="0" applyNumberFormat="1" applyFont="1" applyFill="1" applyBorder="1" applyAlignment="1">
      <alignment horizontal="center" vertical="center" wrapText="1"/>
    </xf>
    <xf numFmtId="0" fontId="3" fillId="5" borderId="19" xfId="0" applyFont="1" applyFill="1" applyBorder="1" applyAlignment="1">
      <alignment horizontal="center" vertical="center" wrapText="1"/>
    </xf>
    <xf numFmtId="0" fontId="0" fillId="0" borderId="19" xfId="0" applyBorder="1" applyAlignment="1">
      <alignment horizontal="center" vertical="top" wrapText="1"/>
    </xf>
    <xf numFmtId="0" fontId="0" fillId="5" borderId="6" xfId="0" applyFont="1" applyFill="1" applyBorder="1" applyAlignment="1">
      <alignment horizontal="center" vertical="center" wrapText="1"/>
    </xf>
    <xf numFmtId="0" fontId="0" fillId="5" borderId="0" xfId="0" applyFont="1" applyFill="1" applyBorder="1" applyAlignment="1">
      <alignment horizontal="left" vertical="top" wrapText="1"/>
    </xf>
    <xf numFmtId="0" fontId="0" fillId="5" borderId="19" xfId="0" applyFill="1" applyBorder="1" applyAlignment="1">
      <alignment vertical="center" wrapText="1"/>
    </xf>
    <xf numFmtId="0" fontId="30" fillId="0" borderId="0" xfId="0" applyFont="1" applyAlignment="1">
      <alignment horizontal="center" vertical="center"/>
    </xf>
    <xf numFmtId="0" fontId="28" fillId="3" borderId="27" xfId="0" applyFont="1" applyFill="1" applyBorder="1" applyAlignment="1">
      <alignment horizontal="left" vertical="center"/>
    </xf>
    <xf numFmtId="0" fontId="28" fillId="3" borderId="3" xfId="0" applyFont="1" applyFill="1" applyBorder="1" applyAlignment="1">
      <alignment horizontal="left" vertical="center"/>
    </xf>
    <xf numFmtId="0" fontId="7" fillId="0" borderId="26" xfId="0" applyFont="1" applyFill="1" applyBorder="1" applyAlignment="1">
      <alignment horizontal="left" vertical="center"/>
    </xf>
    <xf numFmtId="0" fontId="7" fillId="0" borderId="28" xfId="0" applyFont="1" applyFill="1" applyBorder="1" applyAlignment="1">
      <alignment horizontal="left" vertical="center"/>
    </xf>
    <xf numFmtId="0" fontId="7" fillId="0" borderId="29" xfId="0" applyFont="1" applyFill="1" applyBorder="1" applyAlignment="1">
      <alignment horizontal="left" vertical="center"/>
    </xf>
    <xf numFmtId="0" fontId="6" fillId="3" borderId="25" xfId="0" applyFont="1" applyFill="1" applyBorder="1" applyAlignment="1" applyProtection="1">
      <alignment horizontal="left" vertical="center"/>
      <protection locked="0"/>
    </xf>
    <xf numFmtId="1" fontId="0" fillId="0" borderId="6" xfId="0" applyNumberFormat="1" applyBorder="1" applyAlignment="1">
      <alignment horizontal="center" vertical="center"/>
    </xf>
    <xf numFmtId="0" fontId="0" fillId="0" borderId="40" xfId="0" applyBorder="1" applyAlignment="1">
      <alignment horizontal="center" vertical="center"/>
    </xf>
    <xf numFmtId="0" fontId="0" fillId="0" borderId="31" xfId="0" applyBorder="1" applyAlignment="1">
      <alignment horizontal="center" vertical="center"/>
    </xf>
    <xf numFmtId="0" fontId="36" fillId="0" borderId="6" xfId="0" applyFont="1" applyBorder="1" applyAlignment="1">
      <alignment horizontal="center" vertical="center"/>
    </xf>
    <xf numFmtId="14" fontId="0" fillId="0" borderId="6" xfId="0" applyNumberFormat="1" applyBorder="1" applyAlignment="1">
      <alignment horizontal="center" vertical="center"/>
    </xf>
    <xf numFmtId="0" fontId="3" fillId="0" borderId="9" xfId="0" applyFont="1" applyBorder="1" applyAlignment="1">
      <alignment horizontal="left" wrapText="1"/>
    </xf>
    <xf numFmtId="0" fontId="3" fillId="0" borderId="10" xfId="0" applyFont="1" applyBorder="1" applyAlignment="1">
      <alignment horizontal="left" wrapText="1"/>
    </xf>
    <xf numFmtId="0" fontId="29" fillId="0" borderId="6" xfId="0" applyFont="1" applyFill="1" applyBorder="1" applyAlignment="1">
      <alignment horizontal="center"/>
    </xf>
    <xf numFmtId="0" fontId="13" fillId="0" borderId="0" xfId="0" applyFont="1" applyFill="1" applyBorder="1" applyAlignment="1">
      <alignment horizontal="center" vertical="center" wrapText="1"/>
    </xf>
    <xf numFmtId="0" fontId="29" fillId="0" borderId="0" xfId="0" applyFont="1" applyFill="1" applyBorder="1" applyAlignment="1">
      <alignment horizontal="center" vertical="center"/>
    </xf>
    <xf numFmtId="0" fontId="29" fillId="0" borderId="9" xfId="0" applyFont="1" applyBorder="1" applyAlignment="1">
      <alignment horizontal="right" vertical="center"/>
    </xf>
    <xf numFmtId="0" fontId="29" fillId="0" borderId="19" xfId="0" applyFont="1" applyBorder="1" applyAlignment="1">
      <alignment horizontal="right" vertical="center"/>
    </xf>
    <xf numFmtId="0" fontId="29" fillId="0" borderId="10" xfId="0" applyFont="1" applyBorder="1" applyAlignment="1">
      <alignment horizontal="right" vertical="center"/>
    </xf>
    <xf numFmtId="0" fontId="0" fillId="0" borderId="0" xfId="0" applyFill="1" applyBorder="1" applyAlignment="1">
      <alignment horizontal="center" vertical="center"/>
    </xf>
    <xf numFmtId="0" fontId="3"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9" xfId="0" applyBorder="1" applyAlignment="1">
      <alignment horizontal="right" vertical="center" wrapText="1"/>
    </xf>
    <xf numFmtId="0" fontId="0" fillId="0" borderId="10" xfId="0" applyBorder="1" applyAlignment="1">
      <alignment horizontal="right" vertical="center" wrapText="1"/>
    </xf>
    <xf numFmtId="0" fontId="0" fillId="0" borderId="13" xfId="0" applyFill="1" applyBorder="1" applyAlignment="1">
      <alignment horizontal="center" vertical="center" wrapText="1"/>
    </xf>
    <xf numFmtId="0" fontId="0" fillId="0" borderId="14" xfId="0" applyFill="1" applyBorder="1" applyAlignment="1">
      <alignment horizontal="center" vertical="center" wrapText="1"/>
    </xf>
    <xf numFmtId="0" fontId="0" fillId="0" borderId="20" xfId="0" applyFill="1" applyBorder="1" applyAlignment="1">
      <alignment horizontal="center" vertical="center" wrapText="1"/>
    </xf>
    <xf numFmtId="0" fontId="0" fillId="0" borderId="21" xfId="0" applyFill="1" applyBorder="1" applyAlignment="1">
      <alignment horizontal="center" vertical="center" wrapText="1"/>
    </xf>
    <xf numFmtId="0" fontId="0" fillId="0" borderId="15" xfId="0" applyFill="1" applyBorder="1" applyAlignment="1">
      <alignment horizontal="center" vertical="center" wrapText="1"/>
    </xf>
    <xf numFmtId="0" fontId="0" fillId="0" borderId="16" xfId="0" applyFill="1" applyBorder="1" applyAlignment="1">
      <alignment horizontal="center" vertical="center" wrapText="1"/>
    </xf>
    <xf numFmtId="0" fontId="0" fillId="0" borderId="9" xfId="0" applyNumberFormat="1" applyBorder="1" applyAlignment="1">
      <alignment horizontal="center" vertical="center"/>
    </xf>
    <xf numFmtId="0" fontId="0" fillId="0" borderId="10" xfId="0" applyNumberFormat="1" applyBorder="1" applyAlignment="1">
      <alignment horizontal="center" vertical="center"/>
    </xf>
    <xf numFmtId="0" fontId="0" fillId="0" borderId="9" xfId="0" applyNumberFormat="1" applyFill="1" applyBorder="1" applyAlignment="1">
      <alignment horizontal="center" vertical="center"/>
    </xf>
    <xf numFmtId="0" fontId="0" fillId="0" borderId="10" xfId="0" applyNumberFormat="1" applyFill="1" applyBorder="1" applyAlignment="1">
      <alignment horizontal="center" vertical="center"/>
    </xf>
    <xf numFmtId="0" fontId="0" fillId="0" borderId="18" xfId="0" applyNumberFormat="1" applyBorder="1" applyAlignment="1">
      <alignment horizontal="center" vertical="center"/>
    </xf>
    <xf numFmtId="0" fontId="0" fillId="0" borderId="19" xfId="0" applyNumberFormat="1" applyBorder="1" applyAlignment="1">
      <alignment horizontal="center" vertical="center"/>
    </xf>
    <xf numFmtId="0" fontId="0" fillId="0" borderId="24" xfId="0" applyNumberFormat="1" applyBorder="1" applyAlignment="1">
      <alignment horizontal="center" vertical="center"/>
    </xf>
    <xf numFmtId="0" fontId="3" fillId="0" borderId="9" xfId="0" applyNumberFormat="1" applyFont="1" applyBorder="1" applyAlignment="1">
      <alignment horizontal="center" vertical="center"/>
    </xf>
    <xf numFmtId="0" fontId="3" fillId="0" borderId="19" xfId="0" applyNumberFormat="1" applyFont="1" applyBorder="1" applyAlignment="1">
      <alignment horizontal="center" vertical="center"/>
    </xf>
    <xf numFmtId="0" fontId="3" fillId="0" borderId="10" xfId="0" applyNumberFormat="1" applyFont="1" applyBorder="1" applyAlignment="1">
      <alignment horizontal="center" vertical="center"/>
    </xf>
    <xf numFmtId="0" fontId="39" fillId="5" borderId="7" xfId="0" applyFont="1" applyFill="1" applyBorder="1" applyAlignment="1">
      <alignment horizontal="center" vertical="center" wrapText="1"/>
    </xf>
    <xf numFmtId="0" fontId="39" fillId="5" borderId="8" xfId="0" applyFont="1" applyFill="1" applyBorder="1" applyAlignment="1">
      <alignment horizontal="center" vertical="center" wrapText="1"/>
    </xf>
    <xf numFmtId="0" fontId="0" fillId="8" borderId="7" xfId="0" applyFont="1" applyFill="1" applyBorder="1" applyAlignment="1">
      <alignment horizontal="center" vertical="center" wrapText="1"/>
    </xf>
    <xf numFmtId="0" fontId="0" fillId="8" borderId="8" xfId="0" applyFont="1" applyFill="1" applyBorder="1" applyAlignment="1">
      <alignment horizontal="center" vertical="center" wrapText="1"/>
    </xf>
    <xf numFmtId="0" fontId="0" fillId="5" borderId="7" xfId="0" applyFill="1" applyBorder="1" applyAlignment="1">
      <alignment horizontal="center" vertical="center" wrapText="1"/>
    </xf>
    <xf numFmtId="0" fontId="0" fillId="5" borderId="8" xfId="0" applyFill="1" applyBorder="1" applyAlignment="1">
      <alignment horizontal="center" vertical="center" wrapText="1"/>
    </xf>
    <xf numFmtId="0" fontId="0" fillId="5" borderId="13" xfId="0" applyFill="1" applyBorder="1" applyAlignment="1">
      <alignment horizontal="center" vertical="center" wrapText="1"/>
    </xf>
    <xf numFmtId="0" fontId="0" fillId="5" borderId="14" xfId="0" applyFill="1" applyBorder="1" applyAlignment="1">
      <alignment horizontal="center" vertical="center" wrapText="1"/>
    </xf>
    <xf numFmtId="0" fontId="0" fillId="5" borderId="6" xfId="0" applyFill="1" applyBorder="1" applyAlignment="1">
      <alignment horizontal="center" vertical="center"/>
    </xf>
    <xf numFmtId="0" fontId="0" fillId="5" borderId="6" xfId="0" applyFill="1" applyBorder="1" applyAlignment="1">
      <alignment horizontal="center" vertical="center" wrapText="1"/>
    </xf>
    <xf numFmtId="0" fontId="0" fillId="4" borderId="7" xfId="0" applyFont="1" applyFill="1" applyBorder="1" applyAlignment="1">
      <alignment horizontal="center" vertical="center" wrapText="1"/>
    </xf>
    <xf numFmtId="0" fontId="0" fillId="4" borderId="12" xfId="0" applyFont="1" applyFill="1" applyBorder="1" applyAlignment="1">
      <alignment horizontal="center" vertical="center" wrapText="1"/>
    </xf>
    <xf numFmtId="0" fontId="0" fillId="4" borderId="8"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4" fillId="2" borderId="41" xfId="0" applyFont="1" applyFill="1" applyBorder="1" applyAlignment="1">
      <alignment horizontal="left" vertical="center"/>
    </xf>
    <xf numFmtId="0" fontId="4" fillId="2" borderId="42" xfId="0" applyFont="1" applyFill="1" applyBorder="1" applyAlignment="1">
      <alignment horizontal="left" vertical="center"/>
    </xf>
    <xf numFmtId="0" fontId="4" fillId="2" borderId="43" xfId="0" applyFont="1" applyFill="1" applyBorder="1" applyAlignment="1">
      <alignment horizontal="left" vertical="center"/>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6" xfId="0" applyFont="1" applyFill="1" applyBorder="1" applyAlignment="1">
      <alignment horizontal="center" vertical="center"/>
    </xf>
    <xf numFmtId="0" fontId="0" fillId="0" borderId="6" xfId="0" applyFont="1" applyBorder="1" applyAlignment="1">
      <alignment vertical="center" wrapText="1"/>
    </xf>
    <xf numFmtId="0" fontId="38" fillId="0" borderId="9" xfId="0" applyFont="1" applyFill="1" applyBorder="1" applyAlignment="1">
      <alignment horizontal="center" vertical="center" wrapText="1"/>
    </xf>
    <xf numFmtId="0" fontId="38" fillId="0" borderId="19" xfId="0" applyFont="1" applyFill="1" applyBorder="1" applyAlignment="1">
      <alignment horizontal="center" vertical="center" wrapText="1"/>
    </xf>
    <xf numFmtId="0" fontId="38" fillId="0" borderId="10" xfId="0" applyFont="1" applyFill="1" applyBorder="1" applyAlignment="1">
      <alignment horizontal="center" vertical="center" wrapText="1"/>
    </xf>
    <xf numFmtId="0" fontId="3" fillId="2" borderId="6" xfId="0" applyFont="1" applyFill="1" applyBorder="1" applyAlignment="1">
      <alignment horizontal="center" vertical="top" wrapText="1"/>
    </xf>
    <xf numFmtId="0" fontId="3" fillId="2" borderId="6" xfId="0" applyNumberFormat="1" applyFont="1" applyFill="1" applyBorder="1" applyAlignment="1">
      <alignment horizontal="center" vertical="center" wrapText="1"/>
    </xf>
    <xf numFmtId="0" fontId="0" fillId="4" borderId="7" xfId="0" applyFont="1" applyFill="1" applyBorder="1" applyAlignment="1">
      <alignment vertical="center" wrapText="1"/>
    </xf>
    <xf numFmtId="0" fontId="0" fillId="4" borderId="8" xfId="0" applyFont="1" applyFill="1" applyBorder="1" applyAlignment="1">
      <alignment vertical="center" wrapText="1"/>
    </xf>
    <xf numFmtId="0" fontId="0" fillId="4" borderId="6" xfId="0" applyFont="1" applyFill="1" applyBorder="1" applyAlignment="1">
      <alignment vertical="center" wrapText="1"/>
    </xf>
    <xf numFmtId="0" fontId="0" fillId="0" borderId="6" xfId="0" applyFont="1" applyBorder="1" applyAlignment="1">
      <alignment horizontal="center" vertical="center"/>
    </xf>
    <xf numFmtId="0" fontId="0" fillId="0" borderId="7" xfId="0" applyFont="1" applyBorder="1" applyAlignment="1">
      <alignment vertical="center" wrapText="1"/>
    </xf>
    <xf numFmtId="0" fontId="0" fillId="0" borderId="8" xfId="0" applyFont="1" applyBorder="1" applyAlignment="1">
      <alignment vertical="center" wrapText="1"/>
    </xf>
    <xf numFmtId="0" fontId="0" fillId="4" borderId="6" xfId="0" applyFont="1" applyFill="1" applyBorder="1" applyAlignment="1">
      <alignment horizontal="left" vertical="center" wrapText="1"/>
    </xf>
    <xf numFmtId="0" fontId="3" fillId="2" borderId="9" xfId="0" applyFont="1" applyFill="1" applyBorder="1" applyAlignment="1">
      <alignment horizontal="center" vertical="top" wrapText="1"/>
    </xf>
    <xf numFmtId="0" fontId="3" fillId="2" borderId="10" xfId="0" applyFont="1" applyFill="1" applyBorder="1" applyAlignment="1">
      <alignment horizontal="center" vertical="top" wrapText="1"/>
    </xf>
    <xf numFmtId="0" fontId="3" fillId="2" borderId="9" xfId="0" applyNumberFormat="1" applyFont="1" applyFill="1" applyBorder="1" applyAlignment="1">
      <alignment horizontal="center" vertical="center" wrapText="1"/>
    </xf>
    <xf numFmtId="0" fontId="3" fillId="2" borderId="10" xfId="0" applyNumberFormat="1" applyFont="1" applyFill="1" applyBorder="1" applyAlignment="1">
      <alignment horizontal="center" vertical="center" wrapText="1"/>
    </xf>
    <xf numFmtId="0" fontId="4" fillId="2" borderId="1" xfId="0" applyFont="1" applyFill="1" applyBorder="1" applyAlignment="1">
      <alignment horizontal="left" vertical="center"/>
    </xf>
    <xf numFmtId="0" fontId="4" fillId="2" borderId="0" xfId="0" applyFont="1" applyFill="1" applyBorder="1" applyAlignment="1">
      <alignment horizontal="left" vertical="center"/>
    </xf>
    <xf numFmtId="0" fontId="0" fillId="0" borderId="0" xfId="0" applyBorder="1" applyAlignment="1">
      <alignment horizontal="center" vertical="center"/>
    </xf>
    <xf numFmtId="0" fontId="13" fillId="5" borderId="6" xfId="0" applyFont="1" applyFill="1" applyBorder="1" applyAlignment="1">
      <alignment horizontal="center" vertical="top" wrapText="1"/>
    </xf>
    <xf numFmtId="0" fontId="6" fillId="2" borderId="6" xfId="0" applyFont="1" applyFill="1" applyBorder="1" applyAlignment="1">
      <alignment horizontal="left" vertical="center" wrapText="1"/>
    </xf>
    <xf numFmtId="0" fontId="0" fillId="4" borderId="7" xfId="0" applyFill="1" applyBorder="1" applyAlignment="1">
      <alignment horizontal="center" vertical="center"/>
    </xf>
    <xf numFmtId="0" fontId="0" fillId="4" borderId="8" xfId="0" applyFill="1" applyBorder="1" applyAlignment="1">
      <alignment horizontal="center" vertical="center"/>
    </xf>
    <xf numFmtId="0" fontId="4" fillId="2" borderId="30" xfId="0" applyFont="1" applyFill="1" applyBorder="1" applyAlignment="1">
      <alignment horizontal="left" vertical="center"/>
    </xf>
    <xf numFmtId="0" fontId="4" fillId="2" borderId="11" xfId="0" applyFont="1" applyFill="1" applyBorder="1" applyAlignment="1">
      <alignment horizontal="left" vertical="center"/>
    </xf>
    <xf numFmtId="0" fontId="4" fillId="2" borderId="39" xfId="0" applyFont="1" applyFill="1" applyBorder="1" applyAlignment="1">
      <alignment horizontal="left" vertical="center"/>
    </xf>
    <xf numFmtId="0" fontId="0" fillId="5" borderId="20" xfId="0" applyFill="1" applyBorder="1" applyAlignment="1">
      <alignment horizontal="center" vertical="center" wrapText="1"/>
    </xf>
    <xf numFmtId="0" fontId="0" fillId="5" borderId="21" xfId="0" applyFill="1" applyBorder="1" applyAlignment="1">
      <alignment horizontal="center" vertical="center" wrapText="1"/>
    </xf>
    <xf numFmtId="0" fontId="0" fillId="5" borderId="15" xfId="0" applyFill="1" applyBorder="1" applyAlignment="1">
      <alignment horizontal="center" vertical="center" wrapText="1"/>
    </xf>
    <xf numFmtId="0" fontId="0" fillId="5" borderId="16" xfId="0" applyFill="1" applyBorder="1" applyAlignment="1">
      <alignment horizontal="center" vertical="center" wrapText="1"/>
    </xf>
    <xf numFmtId="0" fontId="28" fillId="4" borderId="7" xfId="0" applyFont="1" applyFill="1" applyBorder="1" applyAlignment="1">
      <alignment horizontal="center" vertical="center" wrapText="1"/>
    </xf>
    <xf numFmtId="0" fontId="28" fillId="4" borderId="8" xfId="0" applyFont="1" applyFill="1" applyBorder="1" applyAlignment="1">
      <alignment horizontal="center" vertical="center" wrapText="1"/>
    </xf>
    <xf numFmtId="0" fontId="4" fillId="2" borderId="1" xfId="0" applyFont="1" applyFill="1" applyBorder="1" applyAlignment="1">
      <alignment horizontal="left" vertical="top"/>
    </xf>
    <xf numFmtId="0" fontId="4" fillId="2" borderId="0" xfId="0" applyFont="1" applyFill="1" applyBorder="1" applyAlignment="1">
      <alignment horizontal="left" vertical="top"/>
    </xf>
    <xf numFmtId="0" fontId="28" fillId="0" borderId="6" xfId="0" applyFont="1" applyBorder="1" applyAlignment="1">
      <alignment horizontal="center" wrapText="1"/>
    </xf>
    <xf numFmtId="14" fontId="0" fillId="0" borderId="14" xfId="0" applyNumberFormat="1" applyBorder="1" applyAlignment="1">
      <alignment horizontal="center"/>
    </xf>
    <xf numFmtId="14" fontId="0" fillId="0" borderId="21" xfId="0" applyNumberFormat="1" applyBorder="1" applyAlignment="1">
      <alignment horizontal="center"/>
    </xf>
    <xf numFmtId="14" fontId="0" fillId="0" borderId="16" xfId="0" applyNumberFormat="1" applyBorder="1" applyAlignment="1">
      <alignment horizontal="center"/>
    </xf>
    <xf numFmtId="0" fontId="0" fillId="0" borderId="37" xfId="0" applyBorder="1" applyAlignment="1">
      <alignment horizontal="center" wrapText="1"/>
    </xf>
    <xf numFmtId="0" fontId="0" fillId="0" borderId="35" xfId="0" applyBorder="1" applyAlignment="1">
      <alignment horizontal="center" wrapText="1"/>
    </xf>
    <xf numFmtId="49" fontId="0" fillId="0" borderId="8" xfId="0" applyNumberFormat="1" applyBorder="1" applyAlignment="1">
      <alignment horizontal="center" wrapText="1"/>
    </xf>
    <xf numFmtId="0" fontId="0" fillId="0" borderId="6" xfId="0" applyBorder="1" applyAlignment="1">
      <alignment horizontal="center"/>
    </xf>
    <xf numFmtId="0" fontId="0" fillId="0" borderId="40" xfId="0" applyBorder="1" applyAlignment="1">
      <alignment horizontal="center"/>
    </xf>
    <xf numFmtId="0" fontId="0" fillId="0" borderId="0" xfId="0" applyBorder="1" applyAlignment="1">
      <alignment horizontal="center"/>
    </xf>
    <xf numFmtId="0" fontId="0" fillId="0" borderId="31" xfId="0" applyBorder="1" applyAlignment="1">
      <alignment horizontal="center"/>
    </xf>
    <xf numFmtId="0" fontId="0" fillId="4" borderId="19" xfId="0" applyFill="1" applyBorder="1" applyAlignment="1">
      <alignment horizontal="center" vertical="center"/>
    </xf>
    <xf numFmtId="0" fontId="0" fillId="0" borderId="6" xfId="0" applyNumberFormat="1" applyBorder="1" applyAlignment="1">
      <alignment horizontal="center" wrapText="1"/>
    </xf>
    <xf numFmtId="0" fontId="0" fillId="0" borderId="6" xfId="0" applyBorder="1" applyAlignment="1" applyProtection="1">
      <alignment horizontal="center"/>
      <protection locked="0"/>
    </xf>
    <xf numFmtId="0" fontId="0" fillId="0" borderId="9"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10" xfId="0" applyBorder="1" applyAlignment="1" applyProtection="1">
      <alignment horizontal="center"/>
      <protection locked="0"/>
    </xf>
    <xf numFmtId="0" fontId="0" fillId="0" borderId="6" xfId="0" applyBorder="1" applyAlignment="1" applyProtection="1">
      <alignment horizontal="center" wrapText="1"/>
      <protection locked="0"/>
    </xf>
    <xf numFmtId="1" fontId="0" fillId="0" borderId="19" xfId="0" applyNumberFormat="1" applyBorder="1" applyAlignment="1">
      <alignment horizontal="center"/>
    </xf>
    <xf numFmtId="0" fontId="3" fillId="2" borderId="19" xfId="0" applyFont="1" applyFill="1" applyBorder="1" applyAlignment="1">
      <alignment horizontal="center" vertical="center" wrapText="1"/>
    </xf>
    <xf numFmtId="170" fontId="20" fillId="0" borderId="9" xfId="1" applyNumberFormat="1" applyFont="1" applyFill="1" applyBorder="1" applyAlignment="1">
      <alignment horizontal="center" vertical="center" wrapText="1"/>
    </xf>
    <xf numFmtId="170" fontId="20" fillId="0" borderId="10" xfId="1" applyNumberFormat="1" applyFont="1" applyFill="1" applyBorder="1" applyAlignment="1">
      <alignment horizontal="center" vertical="center" wrapText="1"/>
    </xf>
    <xf numFmtId="0" fontId="4" fillId="2" borderId="32" xfId="0" applyFont="1" applyFill="1" applyBorder="1" applyAlignment="1">
      <alignment horizontal="center" vertical="center"/>
    </xf>
    <xf numFmtId="0" fontId="4" fillId="2" borderId="33" xfId="0" applyFont="1" applyFill="1" applyBorder="1" applyAlignment="1">
      <alignment horizontal="center" vertical="center"/>
    </xf>
    <xf numFmtId="0" fontId="4" fillId="2" borderId="34" xfId="0" applyFont="1" applyFill="1" applyBorder="1" applyAlignment="1">
      <alignment horizontal="center" vertical="center"/>
    </xf>
    <xf numFmtId="0" fontId="0" fillId="5" borderId="15" xfId="0" applyFill="1" applyBorder="1" applyAlignment="1" applyProtection="1">
      <alignment horizontal="center" vertical="center" textRotation="90" wrapText="1"/>
      <protection locked="0"/>
    </xf>
    <xf numFmtId="0" fontId="0" fillId="5" borderId="16" xfId="0" applyFill="1" applyBorder="1" applyAlignment="1" applyProtection="1">
      <alignment horizontal="center" vertical="center" textRotation="90" wrapText="1"/>
      <protection locked="0"/>
    </xf>
    <xf numFmtId="0" fontId="0" fillId="5" borderId="9" xfId="0" applyFill="1" applyBorder="1" applyAlignment="1" applyProtection="1">
      <alignment horizontal="center" vertical="center"/>
      <protection locked="0"/>
    </xf>
    <xf numFmtId="0" fontId="0" fillId="5" borderId="10" xfId="0" applyFill="1" applyBorder="1" applyAlignment="1" applyProtection="1">
      <alignment horizontal="center" vertical="center"/>
      <protection locked="0"/>
    </xf>
    <xf numFmtId="0" fontId="0" fillId="5" borderId="9" xfId="0" applyFill="1" applyBorder="1" applyAlignment="1" applyProtection="1">
      <alignment horizontal="center" vertical="center" wrapText="1"/>
      <protection locked="0"/>
    </xf>
    <xf numFmtId="0" fontId="0" fillId="5" borderId="10" xfId="0" applyFill="1" applyBorder="1" applyAlignment="1" applyProtection="1">
      <alignment horizontal="center" vertical="center" wrapText="1"/>
      <protection locked="0"/>
    </xf>
    <xf numFmtId="49" fontId="0" fillId="0" borderId="6" xfId="0" applyNumberFormat="1" applyBorder="1" applyAlignment="1">
      <alignment horizontal="center" wrapText="1"/>
    </xf>
    <xf numFmtId="0" fontId="0" fillId="0" borderId="40" xfId="0" applyBorder="1" applyAlignment="1">
      <alignment horizontal="center" wrapText="1"/>
    </xf>
    <xf numFmtId="0" fontId="0" fillId="0" borderId="0" xfId="0" applyBorder="1" applyAlignment="1">
      <alignment horizontal="center" wrapText="1"/>
    </xf>
    <xf numFmtId="0" fontId="0" fillId="0" borderId="31" xfId="0" applyBorder="1" applyAlignment="1">
      <alignment horizontal="center" wrapText="1"/>
    </xf>
    <xf numFmtId="0" fontId="0" fillId="0" borderId="14" xfId="0" applyBorder="1" applyAlignment="1">
      <alignment horizontal="center" wrapText="1"/>
    </xf>
    <xf numFmtId="0" fontId="0" fillId="0" borderId="21" xfId="0" applyBorder="1" applyAlignment="1">
      <alignment horizontal="center" wrapText="1"/>
    </xf>
    <xf numFmtId="0" fontId="0" fillId="0" borderId="16" xfId="0" applyBorder="1" applyAlignment="1">
      <alignment horizontal="center" wrapText="1"/>
    </xf>
    <xf numFmtId="2" fontId="20" fillId="0" borderId="9" xfId="0" applyNumberFormat="1" applyFont="1" applyFill="1" applyBorder="1" applyAlignment="1" applyProtection="1">
      <alignment horizontal="center" vertical="center" wrapText="1"/>
      <protection locked="0"/>
    </xf>
    <xf numFmtId="2" fontId="20" fillId="0" borderId="10" xfId="0" applyNumberFormat="1" applyFont="1" applyFill="1" applyBorder="1" applyAlignment="1" applyProtection="1">
      <alignment horizontal="center" vertical="center" wrapText="1"/>
      <protection locked="0"/>
    </xf>
    <xf numFmtId="9" fontId="20" fillId="0" borderId="9" xfId="0" applyNumberFormat="1" applyFont="1" applyFill="1" applyBorder="1" applyAlignment="1" applyProtection="1">
      <alignment horizontal="center" vertical="center" wrapText="1"/>
      <protection locked="0"/>
    </xf>
    <xf numFmtId="9" fontId="20" fillId="0" borderId="10" xfId="0" applyNumberFormat="1" applyFont="1" applyFill="1" applyBorder="1" applyAlignment="1" applyProtection="1">
      <alignment horizontal="center" vertical="center" wrapText="1"/>
      <protection locked="0"/>
    </xf>
    <xf numFmtId="14" fontId="20" fillId="0" borderId="9" xfId="0" applyNumberFormat="1" applyFont="1" applyFill="1" applyBorder="1" applyAlignment="1" applyProtection="1">
      <alignment horizontal="center" vertical="center" wrapText="1"/>
      <protection locked="0"/>
    </xf>
    <xf numFmtId="14" fontId="20" fillId="0" borderId="10" xfId="0" applyNumberFormat="1" applyFont="1" applyFill="1" applyBorder="1" applyAlignment="1" applyProtection="1">
      <alignment horizontal="center" vertical="center" wrapText="1"/>
      <protection locked="0"/>
    </xf>
    <xf numFmtId="15" fontId="20" fillId="0" borderId="9" xfId="0" applyNumberFormat="1" applyFont="1" applyFill="1" applyBorder="1" applyAlignment="1" applyProtection="1">
      <alignment horizontal="center" vertical="center" wrapText="1"/>
      <protection locked="0"/>
    </xf>
    <xf numFmtId="15" fontId="20" fillId="0" borderId="10" xfId="0" applyNumberFormat="1" applyFont="1" applyFill="1" applyBorder="1" applyAlignment="1" applyProtection="1">
      <alignment horizontal="center" vertical="center" wrapText="1"/>
      <protection locked="0"/>
    </xf>
    <xf numFmtId="0" fontId="20" fillId="0" borderId="9" xfId="0" applyNumberFormat="1" applyFont="1" applyFill="1" applyBorder="1" applyAlignment="1" applyProtection="1">
      <alignment horizontal="center" vertical="center" wrapText="1"/>
      <protection locked="0"/>
    </xf>
    <xf numFmtId="0" fontId="20" fillId="0" borderId="10" xfId="0" applyNumberFormat="1" applyFont="1" applyFill="1" applyBorder="1" applyAlignment="1" applyProtection="1">
      <alignment horizontal="center" vertical="center" wrapText="1"/>
      <protection locked="0"/>
    </xf>
    <xf numFmtId="0" fontId="20" fillId="0" borderId="9" xfId="0" applyFont="1" applyFill="1" applyBorder="1" applyAlignment="1" applyProtection="1">
      <alignment horizontal="center" vertical="center" wrapText="1"/>
      <protection locked="0"/>
    </xf>
    <xf numFmtId="0" fontId="20" fillId="0" borderId="10" xfId="0" applyFont="1" applyFill="1" applyBorder="1" applyAlignment="1" applyProtection="1">
      <alignment horizontal="center" vertical="center" wrapText="1"/>
      <protection locked="0"/>
    </xf>
    <xf numFmtId="170" fontId="20" fillId="0" borderId="19" xfId="1" applyNumberFormat="1" applyFont="1" applyFill="1" applyBorder="1" applyAlignment="1">
      <alignment horizontal="center" vertical="center" wrapText="1"/>
    </xf>
    <xf numFmtId="170" fontId="20" fillId="0" borderId="9" xfId="1" applyNumberFormat="1" applyFont="1" applyFill="1" applyBorder="1" applyAlignment="1">
      <alignment horizontal="right" vertical="center" wrapText="1"/>
    </xf>
    <xf numFmtId="170" fontId="20" fillId="0" borderId="19" xfId="1" applyNumberFormat="1" applyFont="1" applyFill="1" applyBorder="1" applyAlignment="1">
      <alignment horizontal="right" vertical="center" wrapText="1"/>
    </xf>
    <xf numFmtId="170" fontId="20" fillId="0" borderId="10" xfId="1" applyNumberFormat="1" applyFont="1" applyFill="1" applyBorder="1" applyAlignment="1">
      <alignment horizontal="right" vertical="center" wrapText="1"/>
    </xf>
    <xf numFmtId="9" fontId="20" fillId="0" borderId="19" xfId="0" applyNumberFormat="1" applyFont="1" applyFill="1" applyBorder="1" applyAlignment="1" applyProtection="1">
      <alignment horizontal="center" vertical="center" wrapText="1"/>
      <protection locked="0"/>
    </xf>
    <xf numFmtId="14" fontId="20" fillId="0" borderId="19" xfId="0" applyNumberFormat="1" applyFont="1" applyFill="1" applyBorder="1" applyAlignment="1" applyProtection="1">
      <alignment horizontal="center" vertical="center" wrapText="1"/>
      <protection locked="0"/>
    </xf>
    <xf numFmtId="15" fontId="20" fillId="0" borderId="19" xfId="0" applyNumberFormat="1" applyFont="1" applyFill="1" applyBorder="1" applyAlignment="1" applyProtection="1">
      <alignment horizontal="center" vertical="center" wrapText="1"/>
      <protection locked="0"/>
    </xf>
    <xf numFmtId="2" fontId="20" fillId="0" borderId="19" xfId="0" applyNumberFormat="1" applyFont="1" applyFill="1" applyBorder="1" applyAlignment="1" applyProtection="1">
      <alignment horizontal="center" vertical="center" wrapText="1"/>
      <protection locked="0"/>
    </xf>
    <xf numFmtId="0" fontId="20" fillId="0" borderId="19" xfId="0" applyNumberFormat="1" applyFont="1" applyFill="1" applyBorder="1" applyAlignment="1" applyProtection="1">
      <alignment horizontal="center" vertical="center" wrapText="1"/>
      <protection locked="0"/>
    </xf>
    <xf numFmtId="49" fontId="13" fillId="0" borderId="19" xfId="0" applyNumberFormat="1" applyFont="1" applyFill="1" applyBorder="1" applyAlignment="1" applyProtection="1">
      <alignment horizontal="center" vertical="center" wrapText="1"/>
      <protection locked="0"/>
    </xf>
    <xf numFmtId="0" fontId="13" fillId="0" borderId="19" xfId="0" applyFont="1" applyFill="1" applyBorder="1" applyAlignment="1" applyProtection="1">
      <alignment horizontal="center" vertical="center" wrapText="1"/>
      <protection locked="0"/>
    </xf>
    <xf numFmtId="0" fontId="20" fillId="0" borderId="19" xfId="0" applyFont="1" applyFill="1" applyBorder="1" applyAlignment="1" applyProtection="1">
      <alignment horizontal="center" vertical="center" wrapText="1"/>
      <protection locked="0"/>
    </xf>
    <xf numFmtId="0" fontId="0" fillId="0" borderId="19" xfId="0" applyFill="1" applyBorder="1" applyAlignment="1">
      <alignment horizontal="left" vertical="center"/>
    </xf>
    <xf numFmtId="0" fontId="0" fillId="0" borderId="10" xfId="0" applyFill="1" applyBorder="1" applyAlignment="1">
      <alignment horizontal="left" vertical="center"/>
    </xf>
    <xf numFmtId="0" fontId="0" fillId="0" borderId="9" xfId="0" applyFill="1" applyBorder="1" applyAlignment="1">
      <alignment horizontal="center" vertical="center"/>
    </xf>
    <xf numFmtId="0" fontId="0" fillId="0" borderId="10" xfId="0" applyFill="1" applyBorder="1" applyAlignment="1">
      <alignment horizontal="center" vertical="center"/>
    </xf>
    <xf numFmtId="0" fontId="0" fillId="0" borderId="6" xfId="0" applyFill="1" applyBorder="1" applyAlignment="1">
      <alignment horizontal="left" wrapText="1"/>
    </xf>
    <xf numFmtId="49" fontId="0" fillId="0" borderId="8" xfId="0" applyNumberFormat="1" applyFill="1" applyBorder="1" applyAlignment="1">
      <alignment horizontal="center" wrapText="1"/>
    </xf>
    <xf numFmtId="0" fontId="28" fillId="0" borderId="6" xfId="0" applyFont="1" applyFill="1" applyBorder="1" applyAlignment="1">
      <alignment horizontal="center" wrapText="1"/>
    </xf>
    <xf numFmtId="14" fontId="0" fillId="0" borderId="6" xfId="0" applyNumberFormat="1" applyFill="1" applyBorder="1" applyAlignment="1">
      <alignment horizontal="center"/>
    </xf>
    <xf numFmtId="17" fontId="0" fillId="0" borderId="9" xfId="0" applyNumberFormat="1" applyFill="1" applyBorder="1" applyAlignment="1">
      <alignment horizontal="center" wrapText="1"/>
    </xf>
    <xf numFmtId="17" fontId="0" fillId="0" borderId="10" xfId="0" applyNumberFormat="1" applyFill="1" applyBorder="1" applyAlignment="1">
      <alignment horizontal="center" wrapText="1"/>
    </xf>
    <xf numFmtId="0" fontId="0" fillId="0" borderId="9" xfId="0" applyFill="1" applyBorder="1" applyAlignment="1" applyProtection="1">
      <alignment horizontal="center" vertical="center"/>
      <protection locked="0"/>
    </xf>
    <xf numFmtId="0" fontId="0" fillId="0" borderId="10" xfId="0" applyFill="1" applyBorder="1" applyAlignment="1" applyProtection="1">
      <alignment horizontal="center" vertical="center"/>
      <protection locked="0"/>
    </xf>
    <xf numFmtId="0" fontId="0" fillId="0" borderId="9" xfId="0" applyFill="1" applyBorder="1" applyAlignment="1" applyProtection="1">
      <alignment horizontal="center" vertical="center" wrapText="1"/>
      <protection locked="0"/>
    </xf>
    <xf numFmtId="0" fontId="0" fillId="0" borderId="10" xfId="0" applyFill="1" applyBorder="1" applyAlignment="1" applyProtection="1">
      <alignment horizontal="center" vertical="center" wrapText="1"/>
      <protection locked="0"/>
    </xf>
    <xf numFmtId="14" fontId="0" fillId="0" borderId="9" xfId="0" applyNumberFormat="1" applyFill="1" applyBorder="1" applyAlignment="1">
      <alignment horizontal="center" vertical="center"/>
    </xf>
    <xf numFmtId="14" fontId="0" fillId="0" borderId="19" xfId="0" applyNumberFormat="1" applyFill="1" applyBorder="1" applyAlignment="1">
      <alignment horizontal="center" vertical="center"/>
    </xf>
    <xf numFmtId="14" fontId="0" fillId="0" borderId="10" xfId="0" applyNumberFormat="1" applyFill="1" applyBorder="1" applyAlignment="1">
      <alignment horizontal="center" vertical="center"/>
    </xf>
    <xf numFmtId="0" fontId="0" fillId="0" borderId="6" xfId="0" applyFill="1" applyBorder="1" applyAlignment="1">
      <alignment horizontal="center" vertical="center"/>
    </xf>
    <xf numFmtId="0" fontId="0" fillId="0" borderId="13" xfId="0" applyFill="1" applyBorder="1" applyAlignment="1">
      <alignment horizontal="center" vertical="center"/>
    </xf>
    <xf numFmtId="0" fontId="0" fillId="0" borderId="20" xfId="0" applyFill="1" applyBorder="1" applyAlignment="1">
      <alignment horizontal="center" vertical="center"/>
    </xf>
    <xf numFmtId="0" fontId="0" fillId="0" borderId="15" xfId="0" applyFill="1" applyBorder="1" applyAlignment="1">
      <alignment horizontal="center" vertical="center"/>
    </xf>
    <xf numFmtId="14" fontId="0" fillId="0" borderId="9" xfId="0" applyNumberFormat="1" applyFill="1" applyBorder="1" applyAlignment="1">
      <alignment horizontal="center"/>
    </xf>
    <xf numFmtId="14" fontId="0" fillId="0" borderId="10" xfId="0" applyNumberFormat="1" applyFill="1" applyBorder="1" applyAlignment="1">
      <alignment horizontal="center"/>
    </xf>
    <xf numFmtId="0" fontId="0" fillId="0" borderId="54" xfId="0" applyFill="1" applyBorder="1" applyAlignment="1">
      <alignment horizontal="center" vertical="center" wrapText="1"/>
    </xf>
    <xf numFmtId="0" fontId="0" fillId="0" borderId="55" xfId="0" applyFill="1" applyBorder="1" applyAlignment="1">
      <alignment horizontal="center" vertical="center" wrapText="1"/>
    </xf>
    <xf numFmtId="0" fontId="0" fillId="0" borderId="51"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48" xfId="0" applyFont="1" applyFill="1" applyBorder="1" applyAlignment="1">
      <alignment horizontal="center" vertical="center" wrapText="1"/>
    </xf>
    <xf numFmtId="0" fontId="3" fillId="2" borderId="49" xfId="0" applyFont="1" applyFill="1" applyBorder="1" applyAlignment="1">
      <alignment horizontal="center" vertical="center" wrapText="1"/>
    </xf>
    <xf numFmtId="0" fontId="3" fillId="2" borderId="51" xfId="0" applyFont="1" applyFill="1" applyBorder="1" applyAlignment="1">
      <alignment horizontal="center" vertical="center" wrapText="1"/>
    </xf>
    <xf numFmtId="0" fontId="0" fillId="0" borderId="52" xfId="0" applyFill="1" applyBorder="1" applyAlignment="1">
      <alignment horizontal="left" wrapText="1"/>
    </xf>
    <xf numFmtId="0" fontId="0" fillId="0" borderId="9" xfId="0" applyNumberFormat="1" applyFill="1" applyBorder="1" applyAlignment="1">
      <alignment horizontal="center" wrapText="1"/>
    </xf>
    <xf numFmtId="0" fontId="0" fillId="0" borderId="10" xfId="0" applyNumberFormat="1" applyFill="1" applyBorder="1" applyAlignment="1">
      <alignment horizontal="center" wrapText="1"/>
    </xf>
    <xf numFmtId="0" fontId="0" fillId="0" borderId="53" xfId="0"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50"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3" fillId="2" borderId="47" xfId="0" applyFont="1" applyFill="1" applyBorder="1" applyAlignment="1">
      <alignment horizontal="center" vertical="center" wrapText="1"/>
    </xf>
    <xf numFmtId="0" fontId="0" fillId="0" borderId="7" xfId="0" applyFont="1" applyBorder="1" applyAlignment="1">
      <alignment horizontal="center" vertical="top" wrapText="1"/>
    </xf>
    <xf numFmtId="0" fontId="0" fillId="0" borderId="8" xfId="0" applyFont="1" applyBorder="1" applyAlignment="1">
      <alignment horizontal="center" vertical="top" wrapText="1"/>
    </xf>
    <xf numFmtId="0" fontId="36" fillId="2" borderId="6" xfId="0" applyFont="1" applyFill="1" applyBorder="1" applyAlignment="1">
      <alignment horizontal="center" vertical="center"/>
    </xf>
    <xf numFmtId="0" fontId="0" fillId="0" borderId="6" xfId="0" applyFont="1" applyBorder="1" applyAlignment="1">
      <alignment horizontal="center" vertical="center" wrapText="1"/>
    </xf>
    <xf numFmtId="0" fontId="0" fillId="0" borderId="9" xfId="0" applyFont="1" applyBorder="1" applyAlignment="1">
      <alignment horizontal="center" vertical="center"/>
    </xf>
    <xf numFmtId="0" fontId="0" fillId="0" borderId="19" xfId="0" applyFont="1" applyBorder="1" applyAlignment="1">
      <alignment horizontal="center" vertical="center"/>
    </xf>
    <xf numFmtId="0" fontId="0" fillId="0" borderId="10" xfId="0" applyFont="1" applyBorder="1" applyAlignment="1">
      <alignment horizontal="center" vertical="center"/>
    </xf>
    <xf numFmtId="0" fontId="0" fillId="0" borderId="13"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20" xfId="0" applyFont="1" applyBorder="1" applyAlignment="1">
      <alignment horizontal="center" vertical="center" wrapText="1"/>
    </xf>
    <xf numFmtId="0" fontId="0" fillId="0" borderId="21"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9" xfId="0" applyNumberFormat="1" applyFont="1" applyBorder="1" applyAlignment="1">
      <alignment horizontal="left" vertical="center" wrapText="1"/>
    </xf>
    <xf numFmtId="0" fontId="0" fillId="0" borderId="10" xfId="0" applyNumberFormat="1" applyFont="1" applyBorder="1" applyAlignment="1">
      <alignment horizontal="left" vertical="center" wrapText="1"/>
    </xf>
    <xf numFmtId="0" fontId="0" fillId="0" borderId="9" xfId="0" applyFont="1" applyBorder="1" applyAlignment="1" applyProtection="1">
      <alignment horizontal="center" vertical="center"/>
      <protection locked="0"/>
    </xf>
    <xf numFmtId="0" fontId="0" fillId="0" borderId="10" xfId="0" applyFont="1" applyBorder="1" applyAlignment="1" applyProtection="1">
      <alignment horizontal="center" vertical="center"/>
      <protection locked="0"/>
    </xf>
    <xf numFmtId="0" fontId="0" fillId="0" borderId="9" xfId="0" applyFont="1" applyBorder="1" applyAlignment="1" applyProtection="1">
      <alignment horizontal="center" vertical="center" wrapText="1"/>
      <protection locked="0"/>
    </xf>
    <xf numFmtId="0" fontId="0" fillId="0" borderId="10" xfId="0" applyFont="1" applyBorder="1" applyAlignment="1" applyProtection="1">
      <alignment horizontal="center" vertical="center" wrapText="1"/>
      <protection locked="0"/>
    </xf>
    <xf numFmtId="14" fontId="0" fillId="0" borderId="9" xfId="0" applyNumberFormat="1" applyFont="1" applyBorder="1" applyAlignment="1">
      <alignment horizontal="center" vertical="center"/>
    </xf>
    <xf numFmtId="14" fontId="0" fillId="0" borderId="10" xfId="0" applyNumberFormat="1" applyFont="1" applyBorder="1" applyAlignment="1">
      <alignment horizontal="center" vertical="center"/>
    </xf>
    <xf numFmtId="0" fontId="0" fillId="0" borderId="9" xfId="0" applyFont="1" applyBorder="1" applyAlignment="1">
      <alignment horizontal="left" vertical="center"/>
    </xf>
    <xf numFmtId="0" fontId="0" fillId="0" borderId="19" xfId="0" applyFont="1" applyBorder="1" applyAlignment="1">
      <alignment horizontal="left" vertical="center"/>
    </xf>
    <xf numFmtId="0" fontId="0" fillId="0" borderId="10" xfId="0" applyFont="1" applyBorder="1" applyAlignment="1">
      <alignment horizontal="left" vertical="center"/>
    </xf>
    <xf numFmtId="0" fontId="0" fillId="0" borderId="9" xfId="0" applyFont="1" applyBorder="1" applyAlignment="1" applyProtection="1">
      <alignment horizontal="center"/>
      <protection locked="0"/>
    </xf>
    <xf numFmtId="0" fontId="0" fillId="0" borderId="19" xfId="0" applyFont="1" applyBorder="1" applyAlignment="1" applyProtection="1">
      <alignment horizontal="center"/>
      <protection locked="0"/>
    </xf>
    <xf numFmtId="0" fontId="0" fillId="0" borderId="10" xfId="0" applyFont="1" applyBorder="1" applyAlignment="1" applyProtection="1">
      <alignment horizontal="center"/>
      <protection locked="0"/>
    </xf>
    <xf numFmtId="14" fontId="0" fillId="0" borderId="19" xfId="0" applyNumberFormat="1" applyFont="1"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5" borderId="13" xfId="0" applyFont="1" applyFill="1" applyBorder="1" applyAlignment="1">
      <alignment horizontal="center" vertical="center" wrapText="1"/>
    </xf>
    <xf numFmtId="0" fontId="0" fillId="5" borderId="14" xfId="0" applyFont="1" applyFill="1" applyBorder="1" applyAlignment="1">
      <alignment horizontal="center" vertical="center" wrapText="1"/>
    </xf>
    <xf numFmtId="0" fontId="0" fillId="5" borderId="15" xfId="0" applyFont="1" applyFill="1" applyBorder="1" applyAlignment="1">
      <alignment horizontal="center" vertical="center" wrapText="1"/>
    </xf>
    <xf numFmtId="0" fontId="0" fillId="5" borderId="16" xfId="0" applyFont="1" applyFill="1" applyBorder="1" applyAlignment="1">
      <alignment horizontal="center" vertical="center" wrapText="1"/>
    </xf>
    <xf numFmtId="0" fontId="0" fillId="0" borderId="9" xfId="0" applyFont="1" applyBorder="1" applyAlignment="1" applyProtection="1">
      <alignment horizontal="center" wrapText="1"/>
      <protection locked="0"/>
    </xf>
    <xf numFmtId="0" fontId="0" fillId="0" borderId="10" xfId="0" applyFont="1" applyBorder="1" applyAlignment="1" applyProtection="1">
      <alignment horizontal="center" wrapText="1"/>
      <protection locked="0"/>
    </xf>
    <xf numFmtId="0" fontId="0" fillId="0" borderId="19" xfId="0" applyFont="1" applyBorder="1" applyAlignment="1" applyProtection="1">
      <alignment horizontal="center" wrapText="1"/>
      <protection locked="0"/>
    </xf>
    <xf numFmtId="0" fontId="0" fillId="5" borderId="15" xfId="0" applyFont="1" applyFill="1" applyBorder="1" applyAlignment="1" applyProtection="1">
      <alignment horizontal="center" vertical="center" textRotation="90" wrapText="1"/>
      <protection locked="0"/>
    </xf>
    <xf numFmtId="0" fontId="0" fillId="5" borderId="16" xfId="0" applyFont="1" applyFill="1" applyBorder="1" applyAlignment="1" applyProtection="1">
      <alignment horizontal="center" vertical="center" textRotation="90" wrapText="1"/>
      <protection locked="0"/>
    </xf>
    <xf numFmtId="0" fontId="3" fillId="0" borderId="44" xfId="0" applyFont="1" applyFill="1" applyBorder="1" applyAlignment="1">
      <alignment horizontal="center" vertical="center"/>
    </xf>
    <xf numFmtId="0" fontId="3" fillId="0" borderId="50" xfId="0" applyFont="1" applyFill="1" applyBorder="1" applyAlignment="1">
      <alignment horizontal="center" vertical="center"/>
    </xf>
    <xf numFmtId="49" fontId="3" fillId="0" borderId="18" xfId="0" applyNumberFormat="1" applyFont="1" applyFill="1" applyBorder="1" applyAlignment="1">
      <alignment horizontal="center" vertical="center"/>
    </xf>
    <xf numFmtId="0" fontId="3" fillId="0" borderId="22" xfId="0" applyFont="1" applyFill="1" applyBorder="1" applyAlignment="1">
      <alignment horizontal="center" vertical="center"/>
    </xf>
    <xf numFmtId="0" fontId="3" fillId="0" borderId="60" xfId="0" applyFont="1" applyFill="1" applyBorder="1" applyAlignment="1">
      <alignment horizontal="center" vertical="center"/>
    </xf>
    <xf numFmtId="2" fontId="0" fillId="0" borderId="9" xfId="0" applyNumberFormat="1" applyBorder="1" applyAlignment="1">
      <alignment horizontal="center" vertical="center"/>
    </xf>
    <xf numFmtId="2" fontId="0" fillId="0" borderId="10" xfId="0" applyNumberFormat="1" applyBorder="1" applyAlignment="1">
      <alignment horizontal="center" vertical="center"/>
    </xf>
    <xf numFmtId="2" fontId="3" fillId="0" borderId="9" xfId="0" applyNumberFormat="1" applyFont="1" applyBorder="1" applyAlignment="1">
      <alignment horizontal="center" vertical="center"/>
    </xf>
    <xf numFmtId="2" fontId="3" fillId="0" borderId="19" xfId="0" applyNumberFormat="1" applyFont="1" applyBorder="1" applyAlignment="1">
      <alignment horizontal="center" vertical="center"/>
    </xf>
    <xf numFmtId="2" fontId="3" fillId="0" borderId="10" xfId="0" applyNumberFormat="1" applyFont="1" applyBorder="1" applyAlignment="1">
      <alignment horizontal="center" vertical="center"/>
    </xf>
    <xf numFmtId="0" fontId="4" fillId="2" borderId="5" xfId="0" applyFont="1" applyFill="1" applyBorder="1" applyAlignment="1">
      <alignment vertical="center"/>
    </xf>
    <xf numFmtId="0" fontId="4" fillId="2" borderId="3" xfId="0" applyFont="1" applyFill="1" applyBorder="1" applyAlignment="1">
      <alignment vertical="center"/>
    </xf>
    <xf numFmtId="0" fontId="4" fillId="2" borderId="4" xfId="0" applyFont="1" applyFill="1" applyBorder="1" applyAlignment="1">
      <alignment vertical="center"/>
    </xf>
    <xf numFmtId="0" fontId="3" fillId="4" borderId="9" xfId="0" applyFont="1" applyFill="1" applyBorder="1" applyAlignment="1">
      <alignment horizontal="center" vertical="center"/>
    </xf>
    <xf numFmtId="0" fontId="0" fillId="4" borderId="7" xfId="0" applyFill="1" applyBorder="1" applyAlignment="1">
      <alignment vertical="center" wrapText="1"/>
    </xf>
    <xf numFmtId="0" fontId="0" fillId="4" borderId="8" xfId="0" applyFill="1" applyBorder="1" applyAlignment="1">
      <alignment vertical="center" wrapText="1"/>
    </xf>
    <xf numFmtId="0" fontId="0" fillId="4" borderId="6" xfId="0" applyFill="1" applyBorder="1" applyAlignment="1">
      <alignment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4" fillId="2" borderId="7"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8" xfId="0" applyFont="1" applyFill="1" applyBorder="1" applyAlignment="1">
      <alignment horizontal="center" vertical="center"/>
    </xf>
    <xf numFmtId="0" fontId="13" fillId="0" borderId="6" xfId="0" applyFont="1" applyBorder="1" applyAlignment="1">
      <alignment horizontal="center" vertical="center" wrapText="1"/>
    </xf>
    <xf numFmtId="0" fontId="13" fillId="0" borderId="9" xfId="0" applyFont="1" applyBorder="1" applyAlignment="1">
      <alignment horizontal="left" vertical="center"/>
    </xf>
    <xf numFmtId="0" fontId="13" fillId="0" borderId="19" xfId="0" applyFont="1" applyBorder="1" applyAlignment="1">
      <alignment horizontal="left" vertical="center"/>
    </xf>
    <xf numFmtId="0" fontId="13" fillId="0" borderId="10" xfId="0" applyFont="1" applyBorder="1" applyAlignment="1">
      <alignment horizontal="left" vertical="center"/>
    </xf>
    <xf numFmtId="49" fontId="13" fillId="0" borderId="9" xfId="0" applyNumberFormat="1" applyFont="1" applyBorder="1" applyAlignment="1">
      <alignment horizontal="center" vertical="center" wrapText="1"/>
    </xf>
    <xf numFmtId="49" fontId="13" fillId="0" borderId="19" xfId="0" applyNumberFormat="1" applyFont="1" applyBorder="1" applyAlignment="1">
      <alignment horizontal="center" vertical="center" wrapText="1"/>
    </xf>
    <xf numFmtId="49" fontId="13" fillId="0" borderId="10" xfId="0" applyNumberFormat="1" applyFont="1" applyBorder="1" applyAlignment="1">
      <alignment horizontal="center" vertical="center" wrapText="1"/>
    </xf>
    <xf numFmtId="0" fontId="13" fillId="0" borderId="19" xfId="0" applyFont="1" applyFill="1" applyBorder="1" applyAlignment="1">
      <alignment horizontal="center" vertical="center" wrapText="1"/>
    </xf>
    <xf numFmtId="14" fontId="13" fillId="0" borderId="9" xfId="0" applyNumberFormat="1" applyFont="1" applyBorder="1" applyAlignment="1">
      <alignment horizontal="center" vertical="center" wrapText="1"/>
    </xf>
    <xf numFmtId="14" fontId="13" fillId="0" borderId="19" xfId="0" applyNumberFormat="1" applyFont="1" applyBorder="1" applyAlignment="1">
      <alignment horizontal="center" vertical="center" wrapText="1"/>
    </xf>
    <xf numFmtId="14" fontId="13" fillId="0" borderId="10" xfId="0" applyNumberFormat="1" applyFont="1" applyBorder="1" applyAlignment="1">
      <alignment horizontal="center" vertical="center" wrapText="1"/>
    </xf>
    <xf numFmtId="0" fontId="13" fillId="5" borderId="9" xfId="0" applyFont="1" applyFill="1" applyBorder="1" applyAlignment="1">
      <alignment horizontal="center" vertical="center" wrapText="1"/>
    </xf>
    <xf numFmtId="0" fontId="13" fillId="5" borderId="19"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17" fontId="0" fillId="0" borderId="6" xfId="0" applyNumberFormat="1" applyBorder="1" applyAlignment="1">
      <alignment horizontal="center" wrapText="1"/>
    </xf>
    <xf numFmtId="0" fontId="0" fillId="5" borderId="19" xfId="0" applyFill="1"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4" fontId="20" fillId="0" borderId="9" xfId="0" applyNumberFormat="1" applyFont="1" applyFill="1" applyBorder="1" applyAlignment="1" applyProtection="1">
      <alignment horizontal="center" vertical="center" wrapText="1"/>
      <protection locked="0"/>
    </xf>
    <xf numFmtId="4" fontId="20" fillId="0" borderId="10" xfId="0" applyNumberFormat="1" applyFont="1" applyFill="1" applyBorder="1" applyAlignment="1" applyProtection="1">
      <alignment horizontal="center" vertical="center" wrapText="1"/>
      <protection locked="0"/>
    </xf>
    <xf numFmtId="2" fontId="20" fillId="4" borderId="9" xfId="0" applyNumberFormat="1" applyFont="1" applyFill="1" applyBorder="1" applyAlignment="1" applyProtection="1">
      <alignment horizontal="center" vertical="center" wrapText="1"/>
      <protection locked="0"/>
    </xf>
    <xf numFmtId="2" fontId="20" fillId="4" borderId="10" xfId="0" applyNumberFormat="1" applyFont="1" applyFill="1" applyBorder="1" applyAlignment="1" applyProtection="1">
      <alignment horizontal="center" vertical="center" wrapText="1"/>
      <protection locked="0"/>
    </xf>
    <xf numFmtId="9" fontId="13" fillId="0" borderId="9" xfId="0" applyNumberFormat="1" applyFont="1" applyFill="1" applyBorder="1" applyAlignment="1" applyProtection="1">
      <alignment horizontal="center" vertical="center" wrapText="1"/>
      <protection locked="0"/>
    </xf>
    <xf numFmtId="9" fontId="13" fillId="0" borderId="10" xfId="0" applyNumberFormat="1" applyFont="1" applyFill="1" applyBorder="1" applyAlignment="1" applyProtection="1">
      <alignment horizontal="center" vertical="center" wrapText="1"/>
      <protection locked="0"/>
    </xf>
    <xf numFmtId="0" fontId="3" fillId="5" borderId="20"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0" fillId="0" borderId="19" xfId="0" applyFill="1" applyBorder="1" applyAlignment="1" applyProtection="1">
      <alignment horizontal="center" vertical="center" wrapText="1"/>
      <protection locked="0"/>
    </xf>
    <xf numFmtId="0" fontId="0" fillId="0" borderId="9"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9" xfId="0" applyFill="1" applyBorder="1" applyAlignment="1" applyProtection="1">
      <alignment horizontal="center" wrapText="1"/>
      <protection locked="0"/>
    </xf>
    <xf numFmtId="0" fontId="0" fillId="0" borderId="10" xfId="0" applyFill="1" applyBorder="1" applyAlignment="1" applyProtection="1">
      <alignment horizontal="center" wrapText="1"/>
      <protection locked="0"/>
    </xf>
    <xf numFmtId="0" fontId="0" fillId="0" borderId="19" xfId="0" applyFill="1" applyBorder="1" applyAlignment="1" applyProtection="1">
      <alignment horizontal="center" wrapText="1"/>
      <protection locked="0"/>
    </xf>
    <xf numFmtId="0" fontId="0" fillId="0" borderId="9"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0" fillId="5" borderId="0" xfId="0" applyFill="1" applyBorder="1" applyAlignment="1">
      <alignment horizontal="center" vertical="center"/>
    </xf>
    <xf numFmtId="49" fontId="0" fillId="5" borderId="9" xfId="0" applyNumberFormat="1" applyFill="1" applyBorder="1" applyAlignment="1">
      <alignment horizontal="center" vertical="center" wrapText="1"/>
    </xf>
    <xf numFmtId="14" fontId="0" fillId="5" borderId="9" xfId="0" applyNumberFormat="1" applyFill="1" applyBorder="1" applyAlignment="1">
      <alignment horizontal="center" vertical="center" wrapText="1"/>
    </xf>
    <xf numFmtId="14" fontId="0" fillId="5" borderId="10" xfId="0" applyNumberFormat="1" applyFill="1" applyBorder="1" applyAlignment="1">
      <alignment horizontal="center" vertical="center" wrapText="1"/>
    </xf>
  </cellXfs>
  <cellStyles count="4">
    <cellStyle name="Millares" xfId="1" builtinId="3"/>
    <cellStyle name="Moneda" xfId="3"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evaluacion%20Primera%20Infancia%20ROSA%20MAR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RIDICA"/>
      <sheetName val="TECNICA"/>
      <sheetName val="FUCODESA (3)"/>
      <sheetName val="JUAN JACOBO -TODO"/>
      <sheetName val="PARROQUIA SAN JOSE DE CANALETE"/>
      <sheetName val="ASOCIACION DE BACHILLERES (1)"/>
      <sheetName val="FINANCIERA"/>
    </sheetNames>
    <sheetDataSet>
      <sheetData sheetId="0"/>
      <sheetData sheetId="1"/>
      <sheetData sheetId="2">
        <row r="265">
          <cell r="F265">
            <v>60</v>
          </cell>
        </row>
      </sheetData>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F90"/>
  <sheetViews>
    <sheetView workbookViewId="0">
      <selection activeCell="J20" sqref="J20"/>
    </sheetView>
  </sheetViews>
  <sheetFormatPr baseColWidth="10" defaultRowHeight="18.75" x14ac:dyDescent="0.3"/>
  <cols>
    <col min="3" max="3" width="54.140625" style="619" customWidth="1"/>
    <col min="4" max="4" width="32.5703125" customWidth="1"/>
    <col min="5" max="5" width="0" hidden="1" customWidth="1"/>
    <col min="6" max="6" width="11.42578125" style="1552"/>
  </cols>
  <sheetData>
    <row r="3" spans="2:6" ht="19.5" thickBot="1" x14ac:dyDescent="0.35"/>
    <row r="4" spans="2:6" ht="15.75" thickBot="1" x14ac:dyDescent="0.3">
      <c r="B4" s="1559" t="s">
        <v>2761</v>
      </c>
      <c r="C4" s="1560"/>
      <c r="D4" s="1561"/>
      <c r="F4" s="1554" t="s">
        <v>2935</v>
      </c>
    </row>
    <row r="5" spans="2:6" ht="45.75" customHeight="1" thickBot="1" x14ac:dyDescent="0.3">
      <c r="B5" s="604" t="s">
        <v>2762</v>
      </c>
      <c r="C5" s="605" t="s">
        <v>2763</v>
      </c>
      <c r="D5" s="605" t="s">
        <v>2764</v>
      </c>
      <c r="F5" s="1555"/>
    </row>
    <row r="6" spans="2:6" ht="19.5" thickBot="1" x14ac:dyDescent="0.35">
      <c r="B6" s="853">
        <v>1</v>
      </c>
      <c r="C6" s="1549" t="s">
        <v>3049</v>
      </c>
      <c r="D6" s="1549" t="s">
        <v>1184</v>
      </c>
      <c r="F6" s="1553">
        <v>10</v>
      </c>
    </row>
    <row r="7" spans="2:6" ht="19.5" thickBot="1" x14ac:dyDescent="0.35">
      <c r="B7" s="853">
        <v>2</v>
      </c>
      <c r="C7" s="1549" t="s">
        <v>348</v>
      </c>
      <c r="D7" s="1549" t="s">
        <v>1184</v>
      </c>
      <c r="F7" s="1553">
        <v>100</v>
      </c>
    </row>
    <row r="8" spans="2:6" ht="19.5" thickBot="1" x14ac:dyDescent="0.35">
      <c r="B8" s="1556">
        <v>3</v>
      </c>
      <c r="C8" s="1549" t="s">
        <v>1590</v>
      </c>
      <c r="D8" s="1549" t="s">
        <v>1184</v>
      </c>
      <c r="F8" s="1553">
        <v>0</v>
      </c>
    </row>
    <row r="9" spans="2:6" ht="19.5" thickBot="1" x14ac:dyDescent="0.35">
      <c r="B9" s="1557"/>
      <c r="C9" s="1549" t="s">
        <v>4501</v>
      </c>
      <c r="D9" s="1549" t="s">
        <v>1184</v>
      </c>
      <c r="F9" s="1553">
        <v>10</v>
      </c>
    </row>
    <row r="10" spans="2:6" ht="19.5" thickBot="1" x14ac:dyDescent="0.35">
      <c r="B10" s="1557"/>
      <c r="C10" s="1549" t="s">
        <v>3049</v>
      </c>
      <c r="D10" s="1549" t="s">
        <v>1184</v>
      </c>
      <c r="F10" s="1553">
        <v>60</v>
      </c>
    </row>
    <row r="11" spans="2:6" ht="19.5" thickBot="1" x14ac:dyDescent="0.35">
      <c r="B11" s="1558"/>
      <c r="C11" s="1549" t="s">
        <v>5297</v>
      </c>
      <c r="D11" s="1549" t="s">
        <v>1184</v>
      </c>
      <c r="F11" s="1553">
        <v>30</v>
      </c>
    </row>
    <row r="12" spans="2:6" ht="19.5" thickBot="1" x14ac:dyDescent="0.35">
      <c r="B12" s="1556">
        <v>4</v>
      </c>
      <c r="C12" s="1549" t="s">
        <v>348</v>
      </c>
      <c r="D12" s="1549" t="s">
        <v>1184</v>
      </c>
      <c r="F12" s="1553">
        <v>80</v>
      </c>
    </row>
    <row r="13" spans="2:6" ht="19.5" thickBot="1" x14ac:dyDescent="0.35">
      <c r="B13" s="1557"/>
      <c r="C13" s="1549" t="s">
        <v>3</v>
      </c>
      <c r="D13" s="1549" t="s">
        <v>1184</v>
      </c>
      <c r="F13" s="1553">
        <v>10</v>
      </c>
    </row>
    <row r="14" spans="2:6" ht="19.5" thickBot="1" x14ac:dyDescent="0.35">
      <c r="B14" s="853">
        <v>5</v>
      </c>
      <c r="C14" s="1549" t="s">
        <v>348</v>
      </c>
      <c r="D14" s="1549" t="s">
        <v>1184</v>
      </c>
      <c r="F14" s="1553">
        <v>55</v>
      </c>
    </row>
    <row r="15" spans="2:6" ht="29.25" thickBot="1" x14ac:dyDescent="0.35">
      <c r="B15" s="853">
        <v>6</v>
      </c>
      <c r="C15" s="1549" t="s">
        <v>185</v>
      </c>
      <c r="D15" s="1549" t="s">
        <v>1184</v>
      </c>
      <c r="F15" s="1553">
        <v>90</v>
      </c>
    </row>
    <row r="16" spans="2:6" ht="29.25" thickBot="1" x14ac:dyDescent="0.35">
      <c r="B16" s="853">
        <v>7</v>
      </c>
      <c r="C16" s="1549" t="s">
        <v>185</v>
      </c>
      <c r="D16" s="1549" t="s">
        <v>1184</v>
      </c>
      <c r="F16" s="1553">
        <v>60</v>
      </c>
    </row>
    <row r="17" spans="2:6" ht="36" customHeight="1" thickBot="1" x14ac:dyDescent="0.35">
      <c r="B17" s="1556">
        <v>8</v>
      </c>
      <c r="C17" s="1549" t="s">
        <v>3520</v>
      </c>
      <c r="D17" s="1549" t="s">
        <v>1184</v>
      </c>
      <c r="F17" s="1553">
        <v>50</v>
      </c>
    </row>
    <row r="18" spans="2:6" ht="19.5" thickBot="1" x14ac:dyDescent="0.35">
      <c r="B18" s="1557"/>
      <c r="C18" s="1549" t="s">
        <v>1590</v>
      </c>
      <c r="D18" s="1549" t="s">
        <v>5585</v>
      </c>
      <c r="F18" s="1553">
        <v>0</v>
      </c>
    </row>
    <row r="19" spans="2:6" ht="19.5" thickBot="1" x14ac:dyDescent="0.35">
      <c r="B19" s="1558"/>
      <c r="C19" s="1549" t="s">
        <v>5297</v>
      </c>
      <c r="D19" s="1549" t="s">
        <v>1184</v>
      </c>
      <c r="F19" s="1553">
        <v>0</v>
      </c>
    </row>
    <row r="20" spans="2:6" ht="30" customHeight="1" thickBot="1" x14ac:dyDescent="0.35">
      <c r="B20" s="853">
        <v>9</v>
      </c>
      <c r="C20" s="1549" t="s">
        <v>3520</v>
      </c>
      <c r="D20" s="1549" t="s">
        <v>1184</v>
      </c>
      <c r="F20" s="1553">
        <v>60</v>
      </c>
    </row>
    <row r="21" spans="2:6" ht="35.25" customHeight="1" thickBot="1" x14ac:dyDescent="0.35">
      <c r="B21" s="1556">
        <v>10</v>
      </c>
      <c r="C21" s="1549" t="s">
        <v>3520</v>
      </c>
      <c r="D21" s="1549" t="s">
        <v>1184</v>
      </c>
      <c r="F21" s="1553">
        <v>60</v>
      </c>
    </row>
    <row r="22" spans="2:6" ht="19.5" thickBot="1" x14ac:dyDescent="0.35">
      <c r="B22" s="1557"/>
      <c r="C22" s="1549" t="s">
        <v>1590</v>
      </c>
      <c r="D22" s="1549" t="s">
        <v>1184</v>
      </c>
      <c r="F22" s="1553">
        <v>0</v>
      </c>
    </row>
    <row r="23" spans="2:6" ht="19.5" thickBot="1" x14ac:dyDescent="0.35">
      <c r="B23" s="1558"/>
      <c r="C23" s="1549" t="s">
        <v>5297</v>
      </c>
      <c r="D23" s="1549" t="s">
        <v>1184</v>
      </c>
      <c r="F23" s="1553">
        <v>0</v>
      </c>
    </row>
    <row r="24" spans="2:6" ht="42" customHeight="1" thickBot="1" x14ac:dyDescent="0.35">
      <c r="B24" s="853">
        <v>11</v>
      </c>
      <c r="C24" s="1549" t="s">
        <v>3520</v>
      </c>
      <c r="D24" s="1549" t="s">
        <v>1184</v>
      </c>
      <c r="F24" s="1553">
        <v>60</v>
      </c>
    </row>
    <row r="25" spans="2:6" ht="39" customHeight="1" thickBot="1" x14ac:dyDescent="0.35">
      <c r="B25" s="1556">
        <v>12</v>
      </c>
      <c r="C25" s="1549" t="s">
        <v>3520</v>
      </c>
      <c r="D25" s="1549" t="s">
        <v>1184</v>
      </c>
      <c r="F25" s="1553">
        <v>60</v>
      </c>
    </row>
    <row r="26" spans="2:6" ht="19.5" thickBot="1" x14ac:dyDescent="0.35">
      <c r="B26" s="1557"/>
      <c r="C26" s="1549" t="s">
        <v>4781</v>
      </c>
      <c r="D26" s="1549" t="s">
        <v>1184</v>
      </c>
      <c r="F26" s="1553">
        <v>80</v>
      </c>
    </row>
    <row r="27" spans="2:6" ht="44.25" customHeight="1" thickBot="1" x14ac:dyDescent="0.35">
      <c r="B27" s="853">
        <v>13</v>
      </c>
      <c r="C27" s="1549" t="s">
        <v>3520</v>
      </c>
      <c r="D27" s="1549" t="s">
        <v>1184</v>
      </c>
      <c r="F27" s="1553">
        <v>60</v>
      </c>
    </row>
    <row r="28" spans="2:6" ht="35.25" customHeight="1" thickBot="1" x14ac:dyDescent="0.35">
      <c r="B28" s="853">
        <v>14</v>
      </c>
      <c r="C28" s="1549" t="s">
        <v>3520</v>
      </c>
      <c r="D28" s="1549" t="s">
        <v>1184</v>
      </c>
      <c r="F28" s="1553">
        <v>60</v>
      </c>
    </row>
    <row r="29" spans="2:6" ht="52.5" customHeight="1" thickBot="1" x14ac:dyDescent="0.35">
      <c r="B29" s="1556">
        <v>15</v>
      </c>
      <c r="C29" s="1549" t="s">
        <v>3520</v>
      </c>
      <c r="D29" s="1549" t="s">
        <v>1184</v>
      </c>
      <c r="F29" s="1553">
        <v>60</v>
      </c>
    </row>
    <row r="30" spans="2:6" ht="19.5" thickBot="1" x14ac:dyDescent="0.35">
      <c r="B30" s="1557"/>
      <c r="C30" s="1549" t="s">
        <v>1590</v>
      </c>
      <c r="D30" s="1549" t="s">
        <v>1184</v>
      </c>
      <c r="F30" s="1553">
        <v>0</v>
      </c>
    </row>
    <row r="31" spans="2:6" ht="19.5" thickBot="1" x14ac:dyDescent="0.35">
      <c r="B31" s="820"/>
      <c r="C31" s="1549" t="s">
        <v>3829</v>
      </c>
      <c r="D31" s="1549" t="s">
        <v>1184</v>
      </c>
      <c r="F31" s="1553">
        <v>100</v>
      </c>
    </row>
    <row r="32" spans="2:6" ht="19.5" thickBot="1" x14ac:dyDescent="0.35">
      <c r="B32" s="820">
        <v>16</v>
      </c>
      <c r="C32" s="1549" t="s">
        <v>4337</v>
      </c>
      <c r="D32" s="1549" t="s">
        <v>1184</v>
      </c>
      <c r="F32" s="1553">
        <v>80</v>
      </c>
    </row>
    <row r="33" spans="2:6" ht="19.5" thickBot="1" x14ac:dyDescent="0.35">
      <c r="B33" s="1556">
        <v>17</v>
      </c>
      <c r="C33" s="1549" t="s">
        <v>2941</v>
      </c>
      <c r="D33" s="1549" t="s">
        <v>1184</v>
      </c>
      <c r="F33" s="1553">
        <v>10</v>
      </c>
    </row>
    <row r="34" spans="2:6" ht="19.5" thickBot="1" x14ac:dyDescent="0.35">
      <c r="B34" s="1557"/>
      <c r="C34" s="1549" t="s">
        <v>3829</v>
      </c>
      <c r="D34" s="1549" t="s">
        <v>1184</v>
      </c>
      <c r="F34" s="1553">
        <v>45</v>
      </c>
    </row>
    <row r="35" spans="2:6" ht="19.5" thickBot="1" x14ac:dyDescent="0.35">
      <c r="B35" s="853">
        <v>18</v>
      </c>
      <c r="C35" s="1549" t="s">
        <v>3829</v>
      </c>
      <c r="D35" s="1549" t="s">
        <v>1184</v>
      </c>
      <c r="F35" s="1553">
        <v>80</v>
      </c>
    </row>
    <row r="36" spans="2:6" ht="19.5" thickBot="1" x14ac:dyDescent="0.35">
      <c r="B36" s="1556">
        <v>19</v>
      </c>
      <c r="C36" s="1549" t="s">
        <v>2941</v>
      </c>
      <c r="D36" s="1549" t="s">
        <v>1184</v>
      </c>
      <c r="F36" s="1553">
        <v>10</v>
      </c>
    </row>
    <row r="37" spans="2:6" ht="19.5" thickBot="1" x14ac:dyDescent="0.35">
      <c r="B37" s="1557"/>
      <c r="C37" s="1549" t="s">
        <v>3829</v>
      </c>
      <c r="D37" s="1549" t="s">
        <v>1184</v>
      </c>
      <c r="F37" s="1553">
        <v>75</v>
      </c>
    </row>
    <row r="38" spans="2:6" ht="19.5" thickBot="1" x14ac:dyDescent="0.35">
      <c r="B38" s="853">
        <v>20</v>
      </c>
      <c r="C38" s="1549" t="s">
        <v>3829</v>
      </c>
      <c r="D38" s="1549" t="s">
        <v>1184</v>
      </c>
      <c r="F38" s="1553">
        <v>80</v>
      </c>
    </row>
    <row r="39" spans="2:6" ht="19.5" thickBot="1" x14ac:dyDescent="0.35">
      <c r="B39" s="853">
        <v>21</v>
      </c>
      <c r="C39" s="1549" t="s">
        <v>3829</v>
      </c>
      <c r="D39" s="1549" t="s">
        <v>1184</v>
      </c>
      <c r="F39" s="1553">
        <v>80</v>
      </c>
    </row>
    <row r="40" spans="2:6" ht="19.5" thickBot="1" x14ac:dyDescent="0.35">
      <c r="B40" s="1556">
        <v>22</v>
      </c>
      <c r="C40" s="1549" t="s">
        <v>3049</v>
      </c>
      <c r="D40" s="1549" t="s">
        <v>1184</v>
      </c>
      <c r="F40" s="1553">
        <v>60</v>
      </c>
    </row>
    <row r="41" spans="2:6" ht="19.5" thickBot="1" x14ac:dyDescent="0.35">
      <c r="B41" s="1557"/>
      <c r="C41" s="1549" t="s">
        <v>4837</v>
      </c>
      <c r="D41" s="1549" t="s">
        <v>1184</v>
      </c>
      <c r="F41" s="1553">
        <v>100</v>
      </c>
    </row>
    <row r="42" spans="2:6" ht="19.5" thickBot="1" x14ac:dyDescent="0.35">
      <c r="B42" s="853">
        <v>23</v>
      </c>
      <c r="C42" s="1549" t="s">
        <v>3049</v>
      </c>
      <c r="D42" s="1549" t="s">
        <v>1184</v>
      </c>
      <c r="F42" s="1553">
        <v>60</v>
      </c>
    </row>
    <row r="43" spans="2:6" ht="19.5" thickBot="1" x14ac:dyDescent="0.35">
      <c r="B43" s="853">
        <v>24</v>
      </c>
      <c r="C43" s="1549" t="s">
        <v>629</v>
      </c>
      <c r="D43" s="1549" t="s">
        <v>1184</v>
      </c>
      <c r="F43" s="1553">
        <v>25</v>
      </c>
    </row>
    <row r="44" spans="2:6" ht="29.25" thickBot="1" x14ac:dyDescent="0.35">
      <c r="B44" s="853">
        <v>25</v>
      </c>
      <c r="C44" s="1549" t="s">
        <v>185</v>
      </c>
      <c r="D44" s="1549" t="s">
        <v>1184</v>
      </c>
      <c r="F44" s="1553">
        <v>100</v>
      </c>
    </row>
    <row r="45" spans="2:6" ht="29.25" thickBot="1" x14ac:dyDescent="0.35">
      <c r="B45" s="853">
        <v>26</v>
      </c>
      <c r="C45" s="1549" t="s">
        <v>185</v>
      </c>
      <c r="D45" s="1549" t="s">
        <v>1184</v>
      </c>
      <c r="F45" s="1553">
        <v>70</v>
      </c>
    </row>
    <row r="46" spans="2:6" ht="19.5" thickBot="1" x14ac:dyDescent="0.35">
      <c r="B46" s="1556">
        <v>27</v>
      </c>
      <c r="C46" s="1549" t="s">
        <v>629</v>
      </c>
      <c r="D46" s="1549" t="s">
        <v>1184</v>
      </c>
      <c r="F46" s="1553">
        <v>60</v>
      </c>
    </row>
    <row r="47" spans="2:6" ht="19.5" thickBot="1" x14ac:dyDescent="0.35">
      <c r="B47" s="1557"/>
      <c r="C47" s="1549" t="s">
        <v>3049</v>
      </c>
      <c r="D47" s="1549" t="s">
        <v>1184</v>
      </c>
      <c r="F47" s="1553">
        <v>10</v>
      </c>
    </row>
    <row r="48" spans="2:6" ht="19.5" thickBot="1" x14ac:dyDescent="0.35">
      <c r="B48" s="853">
        <v>28</v>
      </c>
      <c r="C48" s="1549"/>
      <c r="D48" s="1549"/>
      <c r="F48" s="1553"/>
    </row>
    <row r="49" spans="2:6" ht="43.5" thickBot="1" x14ac:dyDescent="0.35">
      <c r="B49" s="853">
        <v>29</v>
      </c>
      <c r="C49" s="1549" t="s">
        <v>2503</v>
      </c>
      <c r="D49" s="1549" t="s">
        <v>1184</v>
      </c>
      <c r="F49" s="1553">
        <v>20</v>
      </c>
    </row>
    <row r="50" spans="2:6" ht="44.25" customHeight="1" thickBot="1" x14ac:dyDescent="0.35">
      <c r="B50" s="1556">
        <v>30</v>
      </c>
      <c r="C50" s="1549" t="s">
        <v>1094</v>
      </c>
      <c r="D50" s="1549" t="s">
        <v>1184</v>
      </c>
      <c r="F50" s="1553">
        <v>30</v>
      </c>
    </row>
    <row r="51" spans="2:6" ht="19.5" thickBot="1" x14ac:dyDescent="0.35">
      <c r="B51" s="1557"/>
      <c r="C51" s="1549" t="s">
        <v>2941</v>
      </c>
      <c r="D51" s="1549" t="s">
        <v>1184</v>
      </c>
      <c r="F51" s="1553">
        <v>10</v>
      </c>
    </row>
    <row r="52" spans="2:6" ht="29.25" thickBot="1" x14ac:dyDescent="0.35">
      <c r="B52" s="853">
        <v>31</v>
      </c>
      <c r="C52" s="1549" t="s">
        <v>897</v>
      </c>
      <c r="D52" s="1549" t="s">
        <v>1184</v>
      </c>
      <c r="F52" s="1553">
        <v>50</v>
      </c>
    </row>
    <row r="53" spans="2:6" ht="19.5" thickBot="1" x14ac:dyDescent="0.35">
      <c r="B53" s="1556">
        <v>32</v>
      </c>
      <c r="C53" s="1549" t="s">
        <v>2941</v>
      </c>
      <c r="D53" s="1549" t="s">
        <v>1184</v>
      </c>
      <c r="F53" s="1553">
        <v>0</v>
      </c>
    </row>
    <row r="54" spans="2:6" ht="29.25" thickBot="1" x14ac:dyDescent="0.35">
      <c r="B54" s="1557"/>
      <c r="C54" s="1549" t="s">
        <v>897</v>
      </c>
      <c r="D54" s="1549" t="s">
        <v>1184</v>
      </c>
      <c r="F54" s="1553">
        <v>35</v>
      </c>
    </row>
    <row r="55" spans="2:6" ht="29.25" thickBot="1" x14ac:dyDescent="0.35">
      <c r="B55" s="853">
        <v>33</v>
      </c>
      <c r="C55" s="1549" t="s">
        <v>1890</v>
      </c>
      <c r="D55" s="1549" t="s">
        <v>1184</v>
      </c>
      <c r="F55" s="1553">
        <v>75</v>
      </c>
    </row>
    <row r="56" spans="2:6" ht="29.25" thickBot="1" x14ac:dyDescent="0.35">
      <c r="B56" s="853">
        <v>34</v>
      </c>
      <c r="C56" s="1549" t="s">
        <v>1890</v>
      </c>
      <c r="D56" s="1549" t="s">
        <v>1184</v>
      </c>
      <c r="F56" s="1553">
        <v>35</v>
      </c>
    </row>
    <row r="57" spans="2:6" ht="54" customHeight="1" thickBot="1" x14ac:dyDescent="0.35">
      <c r="B57" s="853">
        <v>35</v>
      </c>
      <c r="C57" s="1549" t="s">
        <v>1094</v>
      </c>
      <c r="D57" s="1549" t="s">
        <v>1184</v>
      </c>
      <c r="F57" s="1553">
        <v>25</v>
      </c>
    </row>
    <row r="58" spans="2:6" ht="43.5" thickBot="1" x14ac:dyDescent="0.35">
      <c r="B58" s="853">
        <v>36</v>
      </c>
      <c r="C58" s="1549" t="s">
        <v>2503</v>
      </c>
      <c r="D58" s="1549" t="s">
        <v>1184</v>
      </c>
      <c r="F58" s="1553">
        <v>0</v>
      </c>
    </row>
    <row r="59" spans="2:6" ht="29.25" thickBot="1" x14ac:dyDescent="0.35">
      <c r="B59" s="853">
        <v>37</v>
      </c>
      <c r="C59" s="1549" t="s">
        <v>1094</v>
      </c>
      <c r="D59" s="1549" t="s">
        <v>1184</v>
      </c>
      <c r="F59" s="1553">
        <v>0</v>
      </c>
    </row>
    <row r="60" spans="2:6" ht="19.5" thickBot="1" x14ac:dyDescent="0.35">
      <c r="B60" s="853">
        <v>38</v>
      </c>
      <c r="C60" s="1549" t="s">
        <v>2395</v>
      </c>
      <c r="D60" s="1549" t="s">
        <v>1184</v>
      </c>
      <c r="F60" s="1553">
        <v>100</v>
      </c>
    </row>
    <row r="61" spans="2:6" ht="19.5" thickBot="1" x14ac:dyDescent="0.35">
      <c r="B61" s="853">
        <v>39</v>
      </c>
      <c r="C61" s="1549" t="s">
        <v>2395</v>
      </c>
      <c r="D61" s="1549" t="s">
        <v>1184</v>
      </c>
      <c r="F61" s="1553">
        <v>65</v>
      </c>
    </row>
    <row r="62" spans="2:6" ht="19.5" thickBot="1" x14ac:dyDescent="0.35">
      <c r="B62" s="1556">
        <v>40</v>
      </c>
      <c r="C62" s="1549" t="s">
        <v>4281</v>
      </c>
      <c r="D62" s="1549" t="s">
        <v>1184</v>
      </c>
      <c r="F62" s="1553">
        <v>100</v>
      </c>
    </row>
    <row r="63" spans="2:6" ht="19.5" thickBot="1" x14ac:dyDescent="0.35">
      <c r="B63" s="1557"/>
      <c r="C63" s="1549" t="s">
        <v>4892</v>
      </c>
      <c r="D63" s="1549" t="s">
        <v>1184</v>
      </c>
      <c r="F63" s="1553">
        <v>0</v>
      </c>
    </row>
    <row r="64" spans="2:6" ht="29.25" thickBot="1" x14ac:dyDescent="0.35">
      <c r="B64" s="1556">
        <v>41</v>
      </c>
      <c r="C64" s="1549" t="s">
        <v>1890</v>
      </c>
      <c r="D64" s="1549" t="s">
        <v>1184</v>
      </c>
      <c r="F64" s="1553">
        <v>60</v>
      </c>
    </row>
    <row r="65" spans="2:6" ht="19.5" thickBot="1" x14ac:dyDescent="0.35">
      <c r="B65" s="1557"/>
      <c r="C65" s="1549" t="s">
        <v>4892</v>
      </c>
      <c r="D65" s="1549" t="s">
        <v>1184</v>
      </c>
      <c r="F65" s="1553">
        <v>0</v>
      </c>
    </row>
    <row r="66" spans="2:6" ht="29.25" thickBot="1" x14ac:dyDescent="0.35">
      <c r="B66" s="1556">
        <v>42</v>
      </c>
      <c r="C66" s="1549" t="s">
        <v>1890</v>
      </c>
      <c r="D66" s="1549" t="s">
        <v>1184</v>
      </c>
      <c r="F66" s="1553">
        <v>100</v>
      </c>
    </row>
    <row r="67" spans="2:6" ht="19.5" thickBot="1" x14ac:dyDescent="0.35">
      <c r="B67" s="1557"/>
      <c r="C67" s="1549" t="s">
        <v>4337</v>
      </c>
      <c r="D67" s="1549" t="s">
        <v>1184</v>
      </c>
      <c r="F67" s="1553">
        <v>35</v>
      </c>
    </row>
    <row r="68" spans="2:6" ht="19.5" thickBot="1" x14ac:dyDescent="0.35">
      <c r="B68" s="1558"/>
      <c r="C68" s="1549" t="s">
        <v>4892</v>
      </c>
      <c r="D68" s="1549" t="s">
        <v>1184</v>
      </c>
      <c r="F68" s="1553">
        <v>0</v>
      </c>
    </row>
    <row r="69" spans="2:6" ht="29.25" thickBot="1" x14ac:dyDescent="0.35">
      <c r="B69" s="853">
        <v>43</v>
      </c>
      <c r="C69" s="1549" t="s">
        <v>1890</v>
      </c>
      <c r="D69" s="1549" t="s">
        <v>1184</v>
      </c>
      <c r="F69" s="1553">
        <v>100</v>
      </c>
    </row>
    <row r="70" spans="2:6" ht="29.25" thickBot="1" x14ac:dyDescent="0.35">
      <c r="B70" s="853">
        <v>44</v>
      </c>
      <c r="C70" s="1549" t="s">
        <v>1890</v>
      </c>
      <c r="D70" s="1549" t="s">
        <v>1184</v>
      </c>
      <c r="F70" s="1553">
        <v>60</v>
      </c>
    </row>
    <row r="71" spans="2:6" ht="29.25" thickBot="1" x14ac:dyDescent="0.35">
      <c r="B71" s="1556">
        <v>45</v>
      </c>
      <c r="C71" s="1549" t="s">
        <v>1890</v>
      </c>
      <c r="D71" s="1549" t="s">
        <v>1184</v>
      </c>
      <c r="F71" s="1553">
        <v>60</v>
      </c>
    </row>
    <row r="72" spans="2:6" ht="19.5" thickBot="1" x14ac:dyDescent="0.35">
      <c r="B72" s="1557"/>
      <c r="C72" s="1549" t="s">
        <v>4892</v>
      </c>
      <c r="D72" s="1549" t="s">
        <v>1184</v>
      </c>
      <c r="F72" s="1553">
        <v>0</v>
      </c>
    </row>
    <row r="73" spans="2:6" ht="29.25" thickBot="1" x14ac:dyDescent="0.35">
      <c r="B73" s="1556">
        <v>46</v>
      </c>
      <c r="C73" s="1549" t="s">
        <v>1890</v>
      </c>
      <c r="D73" s="1549" t="s">
        <v>1184</v>
      </c>
      <c r="F73" s="1553">
        <v>100</v>
      </c>
    </row>
    <row r="74" spans="2:6" ht="19.5" thickBot="1" x14ac:dyDescent="0.35">
      <c r="B74" s="1557"/>
      <c r="C74" s="1549" t="s">
        <v>4228</v>
      </c>
      <c r="D74" s="1549" t="s">
        <v>1184</v>
      </c>
      <c r="F74" s="1553">
        <v>80</v>
      </c>
    </row>
    <row r="75" spans="2:6" ht="19.5" thickBot="1" x14ac:dyDescent="0.35">
      <c r="B75" s="1558"/>
      <c r="C75" s="1549" t="s">
        <v>4892</v>
      </c>
      <c r="D75" s="1549" t="s">
        <v>1184</v>
      </c>
      <c r="F75" s="1553">
        <v>0</v>
      </c>
    </row>
    <row r="76" spans="2:6" ht="19.5" thickBot="1" x14ac:dyDescent="0.35">
      <c r="B76" s="1556">
        <v>47</v>
      </c>
      <c r="C76" s="1549" t="s">
        <v>1502</v>
      </c>
      <c r="D76" s="1549" t="s">
        <v>1184</v>
      </c>
      <c r="F76" s="1553">
        <v>20</v>
      </c>
    </row>
    <row r="77" spans="2:6" ht="29.25" thickBot="1" x14ac:dyDescent="0.35">
      <c r="B77" s="1557"/>
      <c r="C77" s="1549" t="s">
        <v>1890</v>
      </c>
      <c r="D77" s="1549" t="s">
        <v>1184</v>
      </c>
      <c r="F77" s="1553">
        <v>65</v>
      </c>
    </row>
    <row r="78" spans="2:6" ht="19.5" thickBot="1" x14ac:dyDescent="0.35">
      <c r="B78" s="1557"/>
      <c r="C78" s="1549" t="s">
        <v>5162</v>
      </c>
      <c r="D78" s="1549" t="s">
        <v>1184</v>
      </c>
      <c r="F78" s="1553">
        <v>100</v>
      </c>
    </row>
    <row r="79" spans="2:6" ht="19.5" thickBot="1" x14ac:dyDescent="0.35">
      <c r="B79" s="1558"/>
      <c r="C79" s="1549" t="s">
        <v>5222</v>
      </c>
      <c r="D79" s="1549" t="s">
        <v>1184</v>
      </c>
      <c r="F79" s="1553">
        <v>35</v>
      </c>
    </row>
    <row r="80" spans="2:6" ht="29.25" thickBot="1" x14ac:dyDescent="0.35">
      <c r="B80" s="1556">
        <v>48</v>
      </c>
      <c r="C80" s="1549" t="s">
        <v>1890</v>
      </c>
      <c r="D80" s="1549" t="s">
        <v>1184</v>
      </c>
      <c r="F80" s="1553">
        <v>50</v>
      </c>
    </row>
    <row r="81" spans="2:6" ht="29.25" thickBot="1" x14ac:dyDescent="0.35">
      <c r="B81" s="1557"/>
      <c r="C81" s="1549" t="s">
        <v>4731</v>
      </c>
      <c r="D81" s="1549" t="s">
        <v>1184</v>
      </c>
      <c r="F81" s="1553">
        <v>25</v>
      </c>
    </row>
    <row r="82" spans="2:6" ht="29.25" thickBot="1" x14ac:dyDescent="0.35">
      <c r="B82" s="1556">
        <v>49</v>
      </c>
      <c r="C82" s="1549" t="s">
        <v>1890</v>
      </c>
      <c r="D82" s="1549" t="s">
        <v>1184</v>
      </c>
      <c r="F82" s="1553">
        <v>50</v>
      </c>
    </row>
    <row r="83" spans="2:6" ht="29.25" thickBot="1" x14ac:dyDescent="0.35">
      <c r="B83" s="1557"/>
      <c r="C83" s="1549" t="s">
        <v>4731</v>
      </c>
      <c r="D83" s="1549" t="s">
        <v>1184</v>
      </c>
      <c r="F83" s="1553">
        <v>0</v>
      </c>
    </row>
    <row r="84" spans="2:6" ht="29.25" thickBot="1" x14ac:dyDescent="0.35">
      <c r="B84" s="1556">
        <v>50</v>
      </c>
      <c r="C84" s="1549" t="s">
        <v>1094</v>
      </c>
      <c r="D84" s="1549" t="s">
        <v>1184</v>
      </c>
      <c r="F84" s="1553">
        <v>10</v>
      </c>
    </row>
    <row r="85" spans="2:6" ht="29.25" thickBot="1" x14ac:dyDescent="0.35">
      <c r="B85" s="1557"/>
      <c r="C85" s="1549" t="s">
        <v>4653</v>
      </c>
      <c r="D85" s="1549" t="s">
        <v>1184</v>
      </c>
      <c r="F85" s="1553">
        <v>35</v>
      </c>
    </row>
    <row r="86" spans="2:6" ht="29.25" thickBot="1" x14ac:dyDescent="0.35">
      <c r="B86" s="853">
        <v>51</v>
      </c>
      <c r="C86" s="1549" t="s">
        <v>1094</v>
      </c>
      <c r="D86" s="1549" t="s">
        <v>1184</v>
      </c>
      <c r="F86" s="1553">
        <v>10</v>
      </c>
    </row>
    <row r="87" spans="2:6" ht="43.5" thickBot="1" x14ac:dyDescent="0.35">
      <c r="B87" s="1556">
        <v>52</v>
      </c>
      <c r="C87" s="1549" t="s">
        <v>2503</v>
      </c>
      <c r="D87" s="1549" t="s">
        <v>1184</v>
      </c>
      <c r="F87" s="1553">
        <v>0</v>
      </c>
    </row>
    <row r="88" spans="2:6" ht="29.25" thickBot="1" x14ac:dyDescent="0.35">
      <c r="B88" s="1557"/>
      <c r="C88" s="1549" t="s">
        <v>4653</v>
      </c>
      <c r="D88" s="1549" t="s">
        <v>1184</v>
      </c>
      <c r="F88" s="1553">
        <v>0</v>
      </c>
    </row>
    <row r="89" spans="2:6" ht="29.25" thickBot="1" x14ac:dyDescent="0.35">
      <c r="B89" s="1548">
        <v>53</v>
      </c>
      <c r="C89" s="1549" t="s">
        <v>1094</v>
      </c>
      <c r="D89" s="1549" t="s">
        <v>1184</v>
      </c>
      <c r="F89" s="1553">
        <v>35</v>
      </c>
    </row>
    <row r="90" spans="2:6" x14ac:dyDescent="0.3">
      <c r="C90" s="1550"/>
      <c r="D90" s="1551"/>
    </row>
  </sheetData>
  <mergeCells count="24">
    <mergeCell ref="B21:B23"/>
    <mergeCell ref="B87:B88"/>
    <mergeCell ref="B80:B81"/>
    <mergeCell ref="B62:B63"/>
    <mergeCell ref="B64:B65"/>
    <mergeCell ref="B66:B68"/>
    <mergeCell ref="B71:B72"/>
    <mergeCell ref="B73:B75"/>
    <mergeCell ref="F4:F5"/>
    <mergeCell ref="B8:B11"/>
    <mergeCell ref="B76:B79"/>
    <mergeCell ref="B82:B83"/>
    <mergeCell ref="B84:B85"/>
    <mergeCell ref="B46:B47"/>
    <mergeCell ref="B50:B51"/>
    <mergeCell ref="B53:B54"/>
    <mergeCell ref="B25:B26"/>
    <mergeCell ref="B29:B30"/>
    <mergeCell ref="B33:B34"/>
    <mergeCell ref="B36:B37"/>
    <mergeCell ref="B40:B41"/>
    <mergeCell ref="B4:D4"/>
    <mergeCell ref="B12:B13"/>
    <mergeCell ref="B17:B19"/>
  </mergeCell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2:Z1184"/>
  <sheetViews>
    <sheetView topLeftCell="A86" zoomScale="97" workbookViewId="0">
      <selection activeCell="C131" sqref="C131"/>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753" customWidth="1"/>
    <col min="5" max="5" width="25" style="753" customWidth="1"/>
    <col min="6" max="7" width="29.7109375" style="753" customWidth="1"/>
    <col min="8" max="8" width="24.5703125" style="1" customWidth="1"/>
    <col min="9" max="9" width="24" style="753" customWidth="1"/>
    <col min="10" max="10" width="21.7109375" style="1" customWidth="1"/>
    <col min="11" max="11" width="16.85546875" style="1" customWidth="1"/>
    <col min="12" max="12" width="27.42578125" style="1" customWidth="1"/>
    <col min="13" max="13" width="18.7109375" style="1" customWidth="1"/>
    <col min="14" max="14" width="22.140625" style="1" customWidth="1"/>
    <col min="15" max="15" width="44.85546875" style="1" customWidth="1"/>
    <col min="16" max="16" width="49.5703125" style="1" customWidth="1"/>
    <col min="17" max="21" width="6.42578125" style="1" customWidth="1"/>
    <col min="22" max="250" width="11.42578125" style="1"/>
    <col min="251" max="251" width="1" style="1" customWidth="1"/>
    <col min="252" max="252" width="4.28515625" style="1" customWidth="1"/>
    <col min="253" max="253" width="34.7109375" style="1" customWidth="1"/>
    <col min="254" max="254" width="0" style="1" hidden="1" customWidth="1"/>
    <col min="255" max="255" width="20" style="1" customWidth="1"/>
    <col min="256" max="256" width="20.85546875" style="1" customWidth="1"/>
    <col min="257" max="257" width="25" style="1" customWidth="1"/>
    <col min="258" max="258" width="18.7109375" style="1" customWidth="1"/>
    <col min="259" max="259" width="29.7109375" style="1" customWidth="1"/>
    <col min="260" max="260" width="13.42578125" style="1" customWidth="1"/>
    <col min="261" max="261" width="13.85546875" style="1" customWidth="1"/>
    <col min="262" max="266" width="16.5703125" style="1" customWidth="1"/>
    <col min="267" max="267" width="20.5703125" style="1" customWidth="1"/>
    <col min="268" max="268" width="21.140625" style="1" customWidth="1"/>
    <col min="269" max="269" width="9.5703125" style="1" customWidth="1"/>
    <col min="270" max="270" width="0.42578125" style="1" customWidth="1"/>
    <col min="271" max="277" width="6.42578125" style="1" customWidth="1"/>
    <col min="278" max="506" width="11.42578125" style="1"/>
    <col min="507" max="507" width="1" style="1" customWidth="1"/>
    <col min="508" max="508" width="4.28515625" style="1" customWidth="1"/>
    <col min="509" max="509" width="34.7109375" style="1" customWidth="1"/>
    <col min="510" max="510" width="0" style="1" hidden="1" customWidth="1"/>
    <col min="511" max="511" width="20" style="1" customWidth="1"/>
    <col min="512" max="512" width="20.85546875" style="1" customWidth="1"/>
    <col min="513" max="513" width="25" style="1" customWidth="1"/>
    <col min="514" max="514" width="18.7109375" style="1" customWidth="1"/>
    <col min="515" max="515" width="29.7109375" style="1" customWidth="1"/>
    <col min="516" max="516" width="13.42578125" style="1" customWidth="1"/>
    <col min="517" max="517" width="13.85546875" style="1" customWidth="1"/>
    <col min="518" max="522" width="16.5703125" style="1" customWidth="1"/>
    <col min="523" max="523" width="20.5703125" style="1" customWidth="1"/>
    <col min="524" max="524" width="21.140625" style="1" customWidth="1"/>
    <col min="525" max="525" width="9.5703125" style="1" customWidth="1"/>
    <col min="526" max="526" width="0.42578125" style="1" customWidth="1"/>
    <col min="527" max="533" width="6.42578125" style="1" customWidth="1"/>
    <col min="534" max="762" width="11.42578125" style="1"/>
    <col min="763" max="763" width="1" style="1" customWidth="1"/>
    <col min="764" max="764" width="4.28515625" style="1" customWidth="1"/>
    <col min="765" max="765" width="34.7109375" style="1" customWidth="1"/>
    <col min="766" max="766" width="0" style="1" hidden="1" customWidth="1"/>
    <col min="767" max="767" width="20" style="1" customWidth="1"/>
    <col min="768" max="768" width="20.85546875" style="1" customWidth="1"/>
    <col min="769" max="769" width="25" style="1" customWidth="1"/>
    <col min="770" max="770" width="18.7109375" style="1" customWidth="1"/>
    <col min="771" max="771" width="29.7109375" style="1" customWidth="1"/>
    <col min="772" max="772" width="13.42578125" style="1" customWidth="1"/>
    <col min="773" max="773" width="13.85546875" style="1" customWidth="1"/>
    <col min="774" max="778" width="16.5703125" style="1" customWidth="1"/>
    <col min="779" max="779" width="20.5703125" style="1" customWidth="1"/>
    <col min="780" max="780" width="21.140625" style="1" customWidth="1"/>
    <col min="781" max="781" width="9.5703125" style="1" customWidth="1"/>
    <col min="782" max="782" width="0.42578125" style="1" customWidth="1"/>
    <col min="783" max="789" width="6.42578125" style="1" customWidth="1"/>
    <col min="790" max="1018" width="11.42578125" style="1"/>
    <col min="1019" max="1019" width="1" style="1" customWidth="1"/>
    <col min="1020" max="1020" width="4.28515625" style="1" customWidth="1"/>
    <col min="1021" max="1021" width="34.7109375" style="1" customWidth="1"/>
    <col min="1022" max="1022" width="0" style="1" hidden="1" customWidth="1"/>
    <col min="1023" max="1023" width="20" style="1" customWidth="1"/>
    <col min="1024" max="1024" width="20.85546875" style="1" customWidth="1"/>
    <col min="1025" max="1025" width="25" style="1" customWidth="1"/>
    <col min="1026" max="1026" width="18.7109375" style="1" customWidth="1"/>
    <col min="1027" max="1027" width="29.7109375" style="1" customWidth="1"/>
    <col min="1028" max="1028" width="13.42578125" style="1" customWidth="1"/>
    <col min="1029" max="1029" width="13.85546875" style="1" customWidth="1"/>
    <col min="1030" max="1034" width="16.5703125" style="1" customWidth="1"/>
    <col min="1035" max="1035" width="20.5703125" style="1" customWidth="1"/>
    <col min="1036" max="1036" width="21.140625" style="1" customWidth="1"/>
    <col min="1037" max="1037" width="9.5703125" style="1" customWidth="1"/>
    <col min="1038" max="1038" width="0.42578125" style="1" customWidth="1"/>
    <col min="1039" max="1045" width="6.42578125" style="1" customWidth="1"/>
    <col min="1046" max="1274" width="11.42578125" style="1"/>
    <col min="1275" max="1275" width="1" style="1" customWidth="1"/>
    <col min="1276" max="1276" width="4.28515625" style="1" customWidth="1"/>
    <col min="1277" max="1277" width="34.7109375" style="1" customWidth="1"/>
    <col min="1278" max="1278" width="0" style="1" hidden="1" customWidth="1"/>
    <col min="1279" max="1279" width="20" style="1" customWidth="1"/>
    <col min="1280" max="1280" width="20.85546875" style="1" customWidth="1"/>
    <col min="1281" max="1281" width="25" style="1" customWidth="1"/>
    <col min="1282" max="1282" width="18.7109375" style="1" customWidth="1"/>
    <col min="1283" max="1283" width="29.7109375" style="1" customWidth="1"/>
    <col min="1284" max="1284" width="13.42578125" style="1" customWidth="1"/>
    <col min="1285" max="1285" width="13.85546875" style="1" customWidth="1"/>
    <col min="1286" max="1290" width="16.5703125" style="1" customWidth="1"/>
    <col min="1291" max="1291" width="20.5703125" style="1" customWidth="1"/>
    <col min="1292" max="1292" width="21.140625" style="1" customWidth="1"/>
    <col min="1293" max="1293" width="9.5703125" style="1" customWidth="1"/>
    <col min="1294" max="1294" width="0.42578125" style="1" customWidth="1"/>
    <col min="1295" max="1301" width="6.42578125" style="1" customWidth="1"/>
    <col min="1302" max="1530" width="11.42578125" style="1"/>
    <col min="1531" max="1531" width="1" style="1" customWidth="1"/>
    <col min="1532" max="1532" width="4.28515625" style="1" customWidth="1"/>
    <col min="1533" max="1533" width="34.7109375" style="1" customWidth="1"/>
    <col min="1534" max="1534" width="0" style="1" hidden="1" customWidth="1"/>
    <col min="1535" max="1535" width="20" style="1" customWidth="1"/>
    <col min="1536" max="1536" width="20.85546875" style="1" customWidth="1"/>
    <col min="1537" max="1537" width="25" style="1" customWidth="1"/>
    <col min="1538" max="1538" width="18.7109375" style="1" customWidth="1"/>
    <col min="1539" max="1539" width="29.7109375" style="1" customWidth="1"/>
    <col min="1540" max="1540" width="13.42578125" style="1" customWidth="1"/>
    <col min="1541" max="1541" width="13.85546875" style="1" customWidth="1"/>
    <col min="1542" max="1546" width="16.5703125" style="1" customWidth="1"/>
    <col min="1547" max="1547" width="20.5703125" style="1" customWidth="1"/>
    <col min="1548" max="1548" width="21.140625" style="1" customWidth="1"/>
    <col min="1549" max="1549" width="9.5703125" style="1" customWidth="1"/>
    <col min="1550" max="1550" width="0.42578125" style="1" customWidth="1"/>
    <col min="1551" max="1557" width="6.42578125" style="1" customWidth="1"/>
    <col min="1558" max="1786" width="11.42578125" style="1"/>
    <col min="1787" max="1787" width="1" style="1" customWidth="1"/>
    <col min="1788" max="1788" width="4.28515625" style="1" customWidth="1"/>
    <col min="1789" max="1789" width="34.7109375" style="1" customWidth="1"/>
    <col min="1790" max="1790" width="0" style="1" hidden="1" customWidth="1"/>
    <col min="1791" max="1791" width="20" style="1" customWidth="1"/>
    <col min="1792" max="1792" width="20.85546875" style="1" customWidth="1"/>
    <col min="1793" max="1793" width="25" style="1" customWidth="1"/>
    <col min="1794" max="1794" width="18.7109375" style="1" customWidth="1"/>
    <col min="1795" max="1795" width="29.7109375" style="1" customWidth="1"/>
    <col min="1796" max="1796" width="13.42578125" style="1" customWidth="1"/>
    <col min="1797" max="1797" width="13.85546875" style="1" customWidth="1"/>
    <col min="1798" max="1802" width="16.5703125" style="1" customWidth="1"/>
    <col min="1803" max="1803" width="20.5703125" style="1" customWidth="1"/>
    <col min="1804" max="1804" width="21.140625" style="1" customWidth="1"/>
    <col min="1805" max="1805" width="9.5703125" style="1" customWidth="1"/>
    <col min="1806" max="1806" width="0.42578125" style="1" customWidth="1"/>
    <col min="1807" max="1813" width="6.42578125" style="1" customWidth="1"/>
    <col min="1814" max="2042" width="11.42578125" style="1"/>
    <col min="2043" max="2043" width="1" style="1" customWidth="1"/>
    <col min="2044" max="2044" width="4.28515625" style="1" customWidth="1"/>
    <col min="2045" max="2045" width="34.7109375" style="1" customWidth="1"/>
    <col min="2046" max="2046" width="0" style="1" hidden="1" customWidth="1"/>
    <col min="2047" max="2047" width="20" style="1" customWidth="1"/>
    <col min="2048" max="2048" width="20.85546875" style="1" customWidth="1"/>
    <col min="2049" max="2049" width="25" style="1" customWidth="1"/>
    <col min="2050" max="2050" width="18.7109375" style="1" customWidth="1"/>
    <col min="2051" max="2051" width="29.7109375" style="1" customWidth="1"/>
    <col min="2052" max="2052" width="13.42578125" style="1" customWidth="1"/>
    <col min="2053" max="2053" width="13.85546875" style="1" customWidth="1"/>
    <col min="2054" max="2058" width="16.5703125" style="1" customWidth="1"/>
    <col min="2059" max="2059" width="20.5703125" style="1" customWidth="1"/>
    <col min="2060" max="2060" width="21.140625" style="1" customWidth="1"/>
    <col min="2061" max="2061" width="9.5703125" style="1" customWidth="1"/>
    <col min="2062" max="2062" width="0.42578125" style="1" customWidth="1"/>
    <col min="2063" max="2069" width="6.42578125" style="1" customWidth="1"/>
    <col min="2070" max="2298" width="11.42578125" style="1"/>
    <col min="2299" max="2299" width="1" style="1" customWidth="1"/>
    <col min="2300" max="2300" width="4.28515625" style="1" customWidth="1"/>
    <col min="2301" max="2301" width="34.7109375" style="1" customWidth="1"/>
    <col min="2302" max="2302" width="0" style="1" hidden="1" customWidth="1"/>
    <col min="2303" max="2303" width="20" style="1" customWidth="1"/>
    <col min="2304" max="2304" width="20.85546875" style="1" customWidth="1"/>
    <col min="2305" max="2305" width="25" style="1" customWidth="1"/>
    <col min="2306" max="2306" width="18.7109375" style="1" customWidth="1"/>
    <col min="2307" max="2307" width="29.7109375" style="1" customWidth="1"/>
    <col min="2308" max="2308" width="13.42578125" style="1" customWidth="1"/>
    <col min="2309" max="2309" width="13.85546875" style="1" customWidth="1"/>
    <col min="2310" max="2314" width="16.5703125" style="1" customWidth="1"/>
    <col min="2315" max="2315" width="20.5703125" style="1" customWidth="1"/>
    <col min="2316" max="2316" width="21.140625" style="1" customWidth="1"/>
    <col min="2317" max="2317" width="9.5703125" style="1" customWidth="1"/>
    <col min="2318" max="2318" width="0.42578125" style="1" customWidth="1"/>
    <col min="2319" max="2325" width="6.42578125" style="1" customWidth="1"/>
    <col min="2326" max="2554" width="11.42578125" style="1"/>
    <col min="2555" max="2555" width="1" style="1" customWidth="1"/>
    <col min="2556" max="2556" width="4.28515625" style="1" customWidth="1"/>
    <col min="2557" max="2557" width="34.7109375" style="1" customWidth="1"/>
    <col min="2558" max="2558" width="0" style="1" hidden="1" customWidth="1"/>
    <col min="2559" max="2559" width="20" style="1" customWidth="1"/>
    <col min="2560" max="2560" width="20.85546875" style="1" customWidth="1"/>
    <col min="2561" max="2561" width="25" style="1" customWidth="1"/>
    <col min="2562" max="2562" width="18.7109375" style="1" customWidth="1"/>
    <col min="2563" max="2563" width="29.7109375" style="1" customWidth="1"/>
    <col min="2564" max="2564" width="13.42578125" style="1" customWidth="1"/>
    <col min="2565" max="2565" width="13.85546875" style="1" customWidth="1"/>
    <col min="2566" max="2570" width="16.5703125" style="1" customWidth="1"/>
    <col min="2571" max="2571" width="20.5703125" style="1" customWidth="1"/>
    <col min="2572" max="2572" width="21.140625" style="1" customWidth="1"/>
    <col min="2573" max="2573" width="9.5703125" style="1" customWidth="1"/>
    <col min="2574" max="2574" width="0.42578125" style="1" customWidth="1"/>
    <col min="2575" max="2581" width="6.42578125" style="1" customWidth="1"/>
    <col min="2582" max="2810" width="11.42578125" style="1"/>
    <col min="2811" max="2811" width="1" style="1" customWidth="1"/>
    <col min="2812" max="2812" width="4.28515625" style="1" customWidth="1"/>
    <col min="2813" max="2813" width="34.7109375" style="1" customWidth="1"/>
    <col min="2814" max="2814" width="0" style="1" hidden="1" customWidth="1"/>
    <col min="2815" max="2815" width="20" style="1" customWidth="1"/>
    <col min="2816" max="2816" width="20.85546875" style="1" customWidth="1"/>
    <col min="2817" max="2817" width="25" style="1" customWidth="1"/>
    <col min="2818" max="2818" width="18.7109375" style="1" customWidth="1"/>
    <col min="2819" max="2819" width="29.7109375" style="1" customWidth="1"/>
    <col min="2820" max="2820" width="13.42578125" style="1" customWidth="1"/>
    <col min="2821" max="2821" width="13.85546875" style="1" customWidth="1"/>
    <col min="2822" max="2826" width="16.5703125" style="1" customWidth="1"/>
    <col min="2827" max="2827" width="20.5703125" style="1" customWidth="1"/>
    <col min="2828" max="2828" width="21.140625" style="1" customWidth="1"/>
    <col min="2829" max="2829" width="9.5703125" style="1" customWidth="1"/>
    <col min="2830" max="2830" width="0.42578125" style="1" customWidth="1"/>
    <col min="2831" max="2837" width="6.42578125" style="1" customWidth="1"/>
    <col min="2838" max="3066" width="11.42578125" style="1"/>
    <col min="3067" max="3067" width="1" style="1" customWidth="1"/>
    <col min="3068" max="3068" width="4.28515625" style="1" customWidth="1"/>
    <col min="3069" max="3069" width="34.7109375" style="1" customWidth="1"/>
    <col min="3070" max="3070" width="0" style="1" hidden="1" customWidth="1"/>
    <col min="3071" max="3071" width="20" style="1" customWidth="1"/>
    <col min="3072" max="3072" width="20.85546875" style="1" customWidth="1"/>
    <col min="3073" max="3073" width="25" style="1" customWidth="1"/>
    <col min="3074" max="3074" width="18.7109375" style="1" customWidth="1"/>
    <col min="3075" max="3075" width="29.7109375" style="1" customWidth="1"/>
    <col min="3076" max="3076" width="13.42578125" style="1" customWidth="1"/>
    <col min="3077" max="3077" width="13.85546875" style="1" customWidth="1"/>
    <col min="3078" max="3082" width="16.5703125" style="1" customWidth="1"/>
    <col min="3083" max="3083" width="20.5703125" style="1" customWidth="1"/>
    <col min="3084" max="3084" width="21.140625" style="1" customWidth="1"/>
    <col min="3085" max="3085" width="9.5703125" style="1" customWidth="1"/>
    <col min="3086" max="3086" width="0.42578125" style="1" customWidth="1"/>
    <col min="3087" max="3093" width="6.42578125" style="1" customWidth="1"/>
    <col min="3094" max="3322" width="11.42578125" style="1"/>
    <col min="3323" max="3323" width="1" style="1" customWidth="1"/>
    <col min="3324" max="3324" width="4.28515625" style="1" customWidth="1"/>
    <col min="3325" max="3325" width="34.7109375" style="1" customWidth="1"/>
    <col min="3326" max="3326" width="0" style="1" hidden="1" customWidth="1"/>
    <col min="3327" max="3327" width="20" style="1" customWidth="1"/>
    <col min="3328" max="3328" width="20.85546875" style="1" customWidth="1"/>
    <col min="3329" max="3329" width="25" style="1" customWidth="1"/>
    <col min="3330" max="3330" width="18.7109375" style="1" customWidth="1"/>
    <col min="3331" max="3331" width="29.7109375" style="1" customWidth="1"/>
    <col min="3332" max="3332" width="13.42578125" style="1" customWidth="1"/>
    <col min="3333" max="3333" width="13.85546875" style="1" customWidth="1"/>
    <col min="3334" max="3338" width="16.5703125" style="1" customWidth="1"/>
    <col min="3339" max="3339" width="20.5703125" style="1" customWidth="1"/>
    <col min="3340" max="3340" width="21.140625" style="1" customWidth="1"/>
    <col min="3341" max="3341" width="9.5703125" style="1" customWidth="1"/>
    <col min="3342" max="3342" width="0.42578125" style="1" customWidth="1"/>
    <col min="3343" max="3349" width="6.42578125" style="1" customWidth="1"/>
    <col min="3350" max="3578" width="11.42578125" style="1"/>
    <col min="3579" max="3579" width="1" style="1" customWidth="1"/>
    <col min="3580" max="3580" width="4.28515625" style="1" customWidth="1"/>
    <col min="3581" max="3581" width="34.7109375" style="1" customWidth="1"/>
    <col min="3582" max="3582" width="0" style="1" hidden="1" customWidth="1"/>
    <col min="3583" max="3583" width="20" style="1" customWidth="1"/>
    <col min="3584" max="3584" width="20.85546875" style="1" customWidth="1"/>
    <col min="3585" max="3585" width="25" style="1" customWidth="1"/>
    <col min="3586" max="3586" width="18.7109375" style="1" customWidth="1"/>
    <col min="3587" max="3587" width="29.7109375" style="1" customWidth="1"/>
    <col min="3588" max="3588" width="13.42578125" style="1" customWidth="1"/>
    <col min="3589" max="3589" width="13.85546875" style="1" customWidth="1"/>
    <col min="3590" max="3594" width="16.5703125" style="1" customWidth="1"/>
    <col min="3595" max="3595" width="20.5703125" style="1" customWidth="1"/>
    <col min="3596" max="3596" width="21.140625" style="1" customWidth="1"/>
    <col min="3597" max="3597" width="9.5703125" style="1" customWidth="1"/>
    <col min="3598" max="3598" width="0.42578125" style="1" customWidth="1"/>
    <col min="3599" max="3605" width="6.42578125" style="1" customWidth="1"/>
    <col min="3606" max="3834" width="11.42578125" style="1"/>
    <col min="3835" max="3835" width="1" style="1" customWidth="1"/>
    <col min="3836" max="3836" width="4.28515625" style="1" customWidth="1"/>
    <col min="3837" max="3837" width="34.7109375" style="1" customWidth="1"/>
    <col min="3838" max="3838" width="0" style="1" hidden="1" customWidth="1"/>
    <col min="3839" max="3839" width="20" style="1" customWidth="1"/>
    <col min="3840" max="3840" width="20.85546875" style="1" customWidth="1"/>
    <col min="3841" max="3841" width="25" style="1" customWidth="1"/>
    <col min="3842" max="3842" width="18.7109375" style="1" customWidth="1"/>
    <col min="3843" max="3843" width="29.7109375" style="1" customWidth="1"/>
    <col min="3844" max="3844" width="13.42578125" style="1" customWidth="1"/>
    <col min="3845" max="3845" width="13.85546875" style="1" customWidth="1"/>
    <col min="3846" max="3850" width="16.5703125" style="1" customWidth="1"/>
    <col min="3851" max="3851" width="20.5703125" style="1" customWidth="1"/>
    <col min="3852" max="3852" width="21.140625" style="1" customWidth="1"/>
    <col min="3853" max="3853" width="9.5703125" style="1" customWidth="1"/>
    <col min="3854" max="3854" width="0.42578125" style="1" customWidth="1"/>
    <col min="3855" max="3861" width="6.42578125" style="1" customWidth="1"/>
    <col min="3862" max="4090" width="11.42578125" style="1"/>
    <col min="4091" max="4091" width="1" style="1" customWidth="1"/>
    <col min="4092" max="4092" width="4.28515625" style="1" customWidth="1"/>
    <col min="4093" max="4093" width="34.7109375" style="1" customWidth="1"/>
    <col min="4094" max="4094" width="0" style="1" hidden="1" customWidth="1"/>
    <col min="4095" max="4095" width="20" style="1" customWidth="1"/>
    <col min="4096" max="4096" width="20.85546875" style="1" customWidth="1"/>
    <col min="4097" max="4097" width="25" style="1" customWidth="1"/>
    <col min="4098" max="4098" width="18.7109375" style="1" customWidth="1"/>
    <col min="4099" max="4099" width="29.7109375" style="1" customWidth="1"/>
    <col min="4100" max="4100" width="13.42578125" style="1" customWidth="1"/>
    <col min="4101" max="4101" width="13.85546875" style="1" customWidth="1"/>
    <col min="4102" max="4106" width="16.5703125" style="1" customWidth="1"/>
    <col min="4107" max="4107" width="20.5703125" style="1" customWidth="1"/>
    <col min="4108" max="4108" width="21.140625" style="1" customWidth="1"/>
    <col min="4109" max="4109" width="9.5703125" style="1" customWidth="1"/>
    <col min="4110" max="4110" width="0.42578125" style="1" customWidth="1"/>
    <col min="4111" max="4117" width="6.42578125" style="1" customWidth="1"/>
    <col min="4118" max="4346" width="11.42578125" style="1"/>
    <col min="4347" max="4347" width="1" style="1" customWidth="1"/>
    <col min="4348" max="4348" width="4.28515625" style="1" customWidth="1"/>
    <col min="4349" max="4349" width="34.7109375" style="1" customWidth="1"/>
    <col min="4350" max="4350" width="0" style="1" hidden="1" customWidth="1"/>
    <col min="4351" max="4351" width="20" style="1" customWidth="1"/>
    <col min="4352" max="4352" width="20.85546875" style="1" customWidth="1"/>
    <col min="4353" max="4353" width="25" style="1" customWidth="1"/>
    <col min="4354" max="4354" width="18.7109375" style="1" customWidth="1"/>
    <col min="4355" max="4355" width="29.7109375" style="1" customWidth="1"/>
    <col min="4356" max="4356" width="13.42578125" style="1" customWidth="1"/>
    <col min="4357" max="4357" width="13.85546875" style="1" customWidth="1"/>
    <col min="4358" max="4362" width="16.5703125" style="1" customWidth="1"/>
    <col min="4363" max="4363" width="20.5703125" style="1" customWidth="1"/>
    <col min="4364" max="4364" width="21.140625" style="1" customWidth="1"/>
    <col min="4365" max="4365" width="9.5703125" style="1" customWidth="1"/>
    <col min="4366" max="4366" width="0.42578125" style="1" customWidth="1"/>
    <col min="4367" max="4373" width="6.42578125" style="1" customWidth="1"/>
    <col min="4374" max="4602" width="11.42578125" style="1"/>
    <col min="4603" max="4603" width="1" style="1" customWidth="1"/>
    <col min="4604" max="4604" width="4.28515625" style="1" customWidth="1"/>
    <col min="4605" max="4605" width="34.7109375" style="1" customWidth="1"/>
    <col min="4606" max="4606" width="0" style="1" hidden="1" customWidth="1"/>
    <col min="4607" max="4607" width="20" style="1" customWidth="1"/>
    <col min="4608" max="4608" width="20.85546875" style="1" customWidth="1"/>
    <col min="4609" max="4609" width="25" style="1" customWidth="1"/>
    <col min="4610" max="4610" width="18.7109375" style="1" customWidth="1"/>
    <col min="4611" max="4611" width="29.7109375" style="1" customWidth="1"/>
    <col min="4612" max="4612" width="13.42578125" style="1" customWidth="1"/>
    <col min="4613" max="4613" width="13.85546875" style="1" customWidth="1"/>
    <col min="4614" max="4618" width="16.5703125" style="1" customWidth="1"/>
    <col min="4619" max="4619" width="20.5703125" style="1" customWidth="1"/>
    <col min="4620" max="4620" width="21.140625" style="1" customWidth="1"/>
    <col min="4621" max="4621" width="9.5703125" style="1" customWidth="1"/>
    <col min="4622" max="4622" width="0.42578125" style="1" customWidth="1"/>
    <col min="4623" max="4629" width="6.42578125" style="1" customWidth="1"/>
    <col min="4630" max="4858" width="11.42578125" style="1"/>
    <col min="4859" max="4859" width="1" style="1" customWidth="1"/>
    <col min="4860" max="4860" width="4.28515625" style="1" customWidth="1"/>
    <col min="4861" max="4861" width="34.7109375" style="1" customWidth="1"/>
    <col min="4862" max="4862" width="0" style="1" hidden="1" customWidth="1"/>
    <col min="4863" max="4863" width="20" style="1" customWidth="1"/>
    <col min="4864" max="4864" width="20.85546875" style="1" customWidth="1"/>
    <col min="4865" max="4865" width="25" style="1" customWidth="1"/>
    <col min="4866" max="4866" width="18.7109375" style="1" customWidth="1"/>
    <col min="4867" max="4867" width="29.7109375" style="1" customWidth="1"/>
    <col min="4868" max="4868" width="13.42578125" style="1" customWidth="1"/>
    <col min="4869" max="4869" width="13.85546875" style="1" customWidth="1"/>
    <col min="4870" max="4874" width="16.5703125" style="1" customWidth="1"/>
    <col min="4875" max="4875" width="20.5703125" style="1" customWidth="1"/>
    <col min="4876" max="4876" width="21.140625" style="1" customWidth="1"/>
    <col min="4877" max="4877" width="9.5703125" style="1" customWidth="1"/>
    <col min="4878" max="4878" width="0.42578125" style="1" customWidth="1"/>
    <col min="4879" max="4885" width="6.42578125" style="1" customWidth="1"/>
    <col min="4886" max="5114" width="11.42578125" style="1"/>
    <col min="5115" max="5115" width="1" style="1" customWidth="1"/>
    <col min="5116" max="5116" width="4.28515625" style="1" customWidth="1"/>
    <col min="5117" max="5117" width="34.7109375" style="1" customWidth="1"/>
    <col min="5118" max="5118" width="0" style="1" hidden="1" customWidth="1"/>
    <col min="5119" max="5119" width="20" style="1" customWidth="1"/>
    <col min="5120" max="5120" width="20.85546875" style="1" customWidth="1"/>
    <col min="5121" max="5121" width="25" style="1" customWidth="1"/>
    <col min="5122" max="5122" width="18.7109375" style="1" customWidth="1"/>
    <col min="5123" max="5123" width="29.7109375" style="1" customWidth="1"/>
    <col min="5124" max="5124" width="13.42578125" style="1" customWidth="1"/>
    <col min="5125" max="5125" width="13.85546875" style="1" customWidth="1"/>
    <col min="5126" max="5130" width="16.5703125" style="1" customWidth="1"/>
    <col min="5131" max="5131" width="20.5703125" style="1" customWidth="1"/>
    <col min="5132" max="5132" width="21.140625" style="1" customWidth="1"/>
    <col min="5133" max="5133" width="9.5703125" style="1" customWidth="1"/>
    <col min="5134" max="5134" width="0.42578125" style="1" customWidth="1"/>
    <col min="5135" max="5141" width="6.42578125" style="1" customWidth="1"/>
    <col min="5142" max="5370" width="11.42578125" style="1"/>
    <col min="5371" max="5371" width="1" style="1" customWidth="1"/>
    <col min="5372" max="5372" width="4.28515625" style="1" customWidth="1"/>
    <col min="5373" max="5373" width="34.7109375" style="1" customWidth="1"/>
    <col min="5374" max="5374" width="0" style="1" hidden="1" customWidth="1"/>
    <col min="5375" max="5375" width="20" style="1" customWidth="1"/>
    <col min="5376" max="5376" width="20.85546875" style="1" customWidth="1"/>
    <col min="5377" max="5377" width="25" style="1" customWidth="1"/>
    <col min="5378" max="5378" width="18.7109375" style="1" customWidth="1"/>
    <col min="5379" max="5379" width="29.7109375" style="1" customWidth="1"/>
    <col min="5380" max="5380" width="13.42578125" style="1" customWidth="1"/>
    <col min="5381" max="5381" width="13.85546875" style="1" customWidth="1"/>
    <col min="5382" max="5386" width="16.5703125" style="1" customWidth="1"/>
    <col min="5387" max="5387" width="20.5703125" style="1" customWidth="1"/>
    <col min="5388" max="5388" width="21.140625" style="1" customWidth="1"/>
    <col min="5389" max="5389" width="9.5703125" style="1" customWidth="1"/>
    <col min="5390" max="5390" width="0.42578125" style="1" customWidth="1"/>
    <col min="5391" max="5397" width="6.42578125" style="1" customWidth="1"/>
    <col min="5398" max="5626" width="11.42578125" style="1"/>
    <col min="5627" max="5627" width="1" style="1" customWidth="1"/>
    <col min="5628" max="5628" width="4.28515625" style="1" customWidth="1"/>
    <col min="5629" max="5629" width="34.7109375" style="1" customWidth="1"/>
    <col min="5630" max="5630" width="0" style="1" hidden="1" customWidth="1"/>
    <col min="5631" max="5631" width="20" style="1" customWidth="1"/>
    <col min="5632" max="5632" width="20.85546875" style="1" customWidth="1"/>
    <col min="5633" max="5633" width="25" style="1" customWidth="1"/>
    <col min="5634" max="5634" width="18.7109375" style="1" customWidth="1"/>
    <col min="5635" max="5635" width="29.7109375" style="1" customWidth="1"/>
    <col min="5636" max="5636" width="13.42578125" style="1" customWidth="1"/>
    <col min="5637" max="5637" width="13.85546875" style="1" customWidth="1"/>
    <col min="5638" max="5642" width="16.5703125" style="1" customWidth="1"/>
    <col min="5643" max="5643" width="20.5703125" style="1" customWidth="1"/>
    <col min="5644" max="5644" width="21.140625" style="1" customWidth="1"/>
    <col min="5645" max="5645" width="9.5703125" style="1" customWidth="1"/>
    <col min="5646" max="5646" width="0.42578125" style="1" customWidth="1"/>
    <col min="5647" max="5653" width="6.42578125" style="1" customWidth="1"/>
    <col min="5654" max="5882" width="11.42578125" style="1"/>
    <col min="5883" max="5883" width="1" style="1" customWidth="1"/>
    <col min="5884" max="5884" width="4.28515625" style="1" customWidth="1"/>
    <col min="5885" max="5885" width="34.7109375" style="1" customWidth="1"/>
    <col min="5886" max="5886" width="0" style="1" hidden="1" customWidth="1"/>
    <col min="5887" max="5887" width="20" style="1" customWidth="1"/>
    <col min="5888" max="5888" width="20.85546875" style="1" customWidth="1"/>
    <col min="5889" max="5889" width="25" style="1" customWidth="1"/>
    <col min="5890" max="5890" width="18.7109375" style="1" customWidth="1"/>
    <col min="5891" max="5891" width="29.7109375" style="1" customWidth="1"/>
    <col min="5892" max="5892" width="13.42578125" style="1" customWidth="1"/>
    <col min="5893" max="5893" width="13.85546875" style="1" customWidth="1"/>
    <col min="5894" max="5898" width="16.5703125" style="1" customWidth="1"/>
    <col min="5899" max="5899" width="20.5703125" style="1" customWidth="1"/>
    <col min="5900" max="5900" width="21.140625" style="1" customWidth="1"/>
    <col min="5901" max="5901" width="9.5703125" style="1" customWidth="1"/>
    <col min="5902" max="5902" width="0.42578125" style="1" customWidth="1"/>
    <col min="5903" max="5909" width="6.42578125" style="1" customWidth="1"/>
    <col min="5910" max="6138" width="11.42578125" style="1"/>
    <col min="6139" max="6139" width="1" style="1" customWidth="1"/>
    <col min="6140" max="6140" width="4.28515625" style="1" customWidth="1"/>
    <col min="6141" max="6141" width="34.7109375" style="1" customWidth="1"/>
    <col min="6142" max="6142" width="0" style="1" hidden="1" customWidth="1"/>
    <col min="6143" max="6143" width="20" style="1" customWidth="1"/>
    <col min="6144" max="6144" width="20.85546875" style="1" customWidth="1"/>
    <col min="6145" max="6145" width="25" style="1" customWidth="1"/>
    <col min="6146" max="6146" width="18.7109375" style="1" customWidth="1"/>
    <col min="6147" max="6147" width="29.7109375" style="1" customWidth="1"/>
    <col min="6148" max="6148" width="13.42578125" style="1" customWidth="1"/>
    <col min="6149" max="6149" width="13.85546875" style="1" customWidth="1"/>
    <col min="6150" max="6154" width="16.5703125" style="1" customWidth="1"/>
    <col min="6155" max="6155" width="20.5703125" style="1" customWidth="1"/>
    <col min="6156" max="6156" width="21.140625" style="1" customWidth="1"/>
    <col min="6157" max="6157" width="9.5703125" style="1" customWidth="1"/>
    <col min="6158" max="6158" width="0.42578125" style="1" customWidth="1"/>
    <col min="6159" max="6165" width="6.42578125" style="1" customWidth="1"/>
    <col min="6166" max="6394" width="11.42578125" style="1"/>
    <col min="6395" max="6395" width="1" style="1" customWidth="1"/>
    <col min="6396" max="6396" width="4.28515625" style="1" customWidth="1"/>
    <col min="6397" max="6397" width="34.7109375" style="1" customWidth="1"/>
    <col min="6398" max="6398" width="0" style="1" hidden="1" customWidth="1"/>
    <col min="6399" max="6399" width="20" style="1" customWidth="1"/>
    <col min="6400" max="6400" width="20.85546875" style="1" customWidth="1"/>
    <col min="6401" max="6401" width="25" style="1" customWidth="1"/>
    <col min="6402" max="6402" width="18.7109375" style="1" customWidth="1"/>
    <col min="6403" max="6403" width="29.7109375" style="1" customWidth="1"/>
    <col min="6404" max="6404" width="13.42578125" style="1" customWidth="1"/>
    <col min="6405" max="6405" width="13.85546875" style="1" customWidth="1"/>
    <col min="6406" max="6410" width="16.5703125" style="1" customWidth="1"/>
    <col min="6411" max="6411" width="20.5703125" style="1" customWidth="1"/>
    <col min="6412" max="6412" width="21.140625" style="1" customWidth="1"/>
    <col min="6413" max="6413" width="9.5703125" style="1" customWidth="1"/>
    <col min="6414" max="6414" width="0.42578125" style="1" customWidth="1"/>
    <col min="6415" max="6421" width="6.42578125" style="1" customWidth="1"/>
    <col min="6422" max="6650" width="11.42578125" style="1"/>
    <col min="6651" max="6651" width="1" style="1" customWidth="1"/>
    <col min="6652" max="6652" width="4.28515625" style="1" customWidth="1"/>
    <col min="6653" max="6653" width="34.7109375" style="1" customWidth="1"/>
    <col min="6654" max="6654" width="0" style="1" hidden="1" customWidth="1"/>
    <col min="6655" max="6655" width="20" style="1" customWidth="1"/>
    <col min="6656" max="6656" width="20.85546875" style="1" customWidth="1"/>
    <col min="6657" max="6657" width="25" style="1" customWidth="1"/>
    <col min="6658" max="6658" width="18.7109375" style="1" customWidth="1"/>
    <col min="6659" max="6659" width="29.7109375" style="1" customWidth="1"/>
    <col min="6660" max="6660" width="13.42578125" style="1" customWidth="1"/>
    <col min="6661" max="6661" width="13.85546875" style="1" customWidth="1"/>
    <col min="6662" max="6666" width="16.5703125" style="1" customWidth="1"/>
    <col min="6667" max="6667" width="20.5703125" style="1" customWidth="1"/>
    <col min="6668" max="6668" width="21.140625" style="1" customWidth="1"/>
    <col min="6669" max="6669" width="9.5703125" style="1" customWidth="1"/>
    <col min="6670" max="6670" width="0.42578125" style="1" customWidth="1"/>
    <col min="6671" max="6677" width="6.42578125" style="1" customWidth="1"/>
    <col min="6678" max="6906" width="11.42578125" style="1"/>
    <col min="6907" max="6907" width="1" style="1" customWidth="1"/>
    <col min="6908" max="6908" width="4.28515625" style="1" customWidth="1"/>
    <col min="6909" max="6909" width="34.7109375" style="1" customWidth="1"/>
    <col min="6910" max="6910" width="0" style="1" hidden="1" customWidth="1"/>
    <col min="6911" max="6911" width="20" style="1" customWidth="1"/>
    <col min="6912" max="6912" width="20.85546875" style="1" customWidth="1"/>
    <col min="6913" max="6913" width="25" style="1" customWidth="1"/>
    <col min="6914" max="6914" width="18.7109375" style="1" customWidth="1"/>
    <col min="6915" max="6915" width="29.7109375" style="1" customWidth="1"/>
    <col min="6916" max="6916" width="13.42578125" style="1" customWidth="1"/>
    <col min="6917" max="6917" width="13.85546875" style="1" customWidth="1"/>
    <col min="6918" max="6922" width="16.5703125" style="1" customWidth="1"/>
    <col min="6923" max="6923" width="20.5703125" style="1" customWidth="1"/>
    <col min="6924" max="6924" width="21.140625" style="1" customWidth="1"/>
    <col min="6925" max="6925" width="9.5703125" style="1" customWidth="1"/>
    <col min="6926" max="6926" width="0.42578125" style="1" customWidth="1"/>
    <col min="6927" max="6933" width="6.42578125" style="1" customWidth="1"/>
    <col min="6934" max="7162" width="11.42578125" style="1"/>
    <col min="7163" max="7163" width="1" style="1" customWidth="1"/>
    <col min="7164" max="7164" width="4.28515625" style="1" customWidth="1"/>
    <col min="7165" max="7165" width="34.7109375" style="1" customWidth="1"/>
    <col min="7166" max="7166" width="0" style="1" hidden="1" customWidth="1"/>
    <col min="7167" max="7167" width="20" style="1" customWidth="1"/>
    <col min="7168" max="7168" width="20.85546875" style="1" customWidth="1"/>
    <col min="7169" max="7169" width="25" style="1" customWidth="1"/>
    <col min="7170" max="7170" width="18.7109375" style="1" customWidth="1"/>
    <col min="7171" max="7171" width="29.7109375" style="1" customWidth="1"/>
    <col min="7172" max="7172" width="13.42578125" style="1" customWidth="1"/>
    <col min="7173" max="7173" width="13.85546875" style="1" customWidth="1"/>
    <col min="7174" max="7178" width="16.5703125" style="1" customWidth="1"/>
    <col min="7179" max="7179" width="20.5703125" style="1" customWidth="1"/>
    <col min="7180" max="7180" width="21.140625" style="1" customWidth="1"/>
    <col min="7181" max="7181" width="9.5703125" style="1" customWidth="1"/>
    <col min="7182" max="7182" width="0.42578125" style="1" customWidth="1"/>
    <col min="7183" max="7189" width="6.42578125" style="1" customWidth="1"/>
    <col min="7190" max="7418" width="11.42578125" style="1"/>
    <col min="7419" max="7419" width="1" style="1" customWidth="1"/>
    <col min="7420" max="7420" width="4.28515625" style="1" customWidth="1"/>
    <col min="7421" max="7421" width="34.7109375" style="1" customWidth="1"/>
    <col min="7422" max="7422" width="0" style="1" hidden="1" customWidth="1"/>
    <col min="7423" max="7423" width="20" style="1" customWidth="1"/>
    <col min="7424" max="7424" width="20.85546875" style="1" customWidth="1"/>
    <col min="7425" max="7425" width="25" style="1" customWidth="1"/>
    <col min="7426" max="7426" width="18.7109375" style="1" customWidth="1"/>
    <col min="7427" max="7427" width="29.7109375" style="1" customWidth="1"/>
    <col min="7428" max="7428" width="13.42578125" style="1" customWidth="1"/>
    <col min="7429" max="7429" width="13.85546875" style="1" customWidth="1"/>
    <col min="7430" max="7434" width="16.5703125" style="1" customWidth="1"/>
    <col min="7435" max="7435" width="20.5703125" style="1" customWidth="1"/>
    <col min="7436" max="7436" width="21.140625" style="1" customWidth="1"/>
    <col min="7437" max="7437" width="9.5703125" style="1" customWidth="1"/>
    <col min="7438" max="7438" width="0.42578125" style="1" customWidth="1"/>
    <col min="7439" max="7445" width="6.42578125" style="1" customWidth="1"/>
    <col min="7446" max="7674" width="11.42578125" style="1"/>
    <col min="7675" max="7675" width="1" style="1" customWidth="1"/>
    <col min="7676" max="7676" width="4.28515625" style="1" customWidth="1"/>
    <col min="7677" max="7677" width="34.7109375" style="1" customWidth="1"/>
    <col min="7678" max="7678" width="0" style="1" hidden="1" customWidth="1"/>
    <col min="7679" max="7679" width="20" style="1" customWidth="1"/>
    <col min="7680" max="7680" width="20.85546875" style="1" customWidth="1"/>
    <col min="7681" max="7681" width="25" style="1" customWidth="1"/>
    <col min="7682" max="7682" width="18.7109375" style="1" customWidth="1"/>
    <col min="7683" max="7683" width="29.7109375" style="1" customWidth="1"/>
    <col min="7684" max="7684" width="13.42578125" style="1" customWidth="1"/>
    <col min="7685" max="7685" width="13.85546875" style="1" customWidth="1"/>
    <col min="7686" max="7690" width="16.5703125" style="1" customWidth="1"/>
    <col min="7691" max="7691" width="20.5703125" style="1" customWidth="1"/>
    <col min="7692" max="7692" width="21.140625" style="1" customWidth="1"/>
    <col min="7693" max="7693" width="9.5703125" style="1" customWidth="1"/>
    <col min="7694" max="7694" width="0.42578125" style="1" customWidth="1"/>
    <col min="7695" max="7701" width="6.42578125" style="1" customWidth="1"/>
    <col min="7702" max="7930" width="11.42578125" style="1"/>
    <col min="7931" max="7931" width="1" style="1" customWidth="1"/>
    <col min="7932" max="7932" width="4.28515625" style="1" customWidth="1"/>
    <col min="7933" max="7933" width="34.7109375" style="1" customWidth="1"/>
    <col min="7934" max="7934" width="0" style="1" hidden="1" customWidth="1"/>
    <col min="7935" max="7935" width="20" style="1" customWidth="1"/>
    <col min="7936" max="7936" width="20.85546875" style="1" customWidth="1"/>
    <col min="7937" max="7937" width="25" style="1" customWidth="1"/>
    <col min="7938" max="7938" width="18.7109375" style="1" customWidth="1"/>
    <col min="7939" max="7939" width="29.7109375" style="1" customWidth="1"/>
    <col min="7940" max="7940" width="13.42578125" style="1" customWidth="1"/>
    <col min="7941" max="7941" width="13.85546875" style="1" customWidth="1"/>
    <col min="7942" max="7946" width="16.5703125" style="1" customWidth="1"/>
    <col min="7947" max="7947" width="20.5703125" style="1" customWidth="1"/>
    <col min="7948" max="7948" width="21.140625" style="1" customWidth="1"/>
    <col min="7949" max="7949" width="9.5703125" style="1" customWidth="1"/>
    <col min="7950" max="7950" width="0.42578125" style="1" customWidth="1"/>
    <col min="7951" max="7957" width="6.42578125" style="1" customWidth="1"/>
    <col min="7958" max="8186" width="11.42578125" style="1"/>
    <col min="8187" max="8187" width="1" style="1" customWidth="1"/>
    <col min="8188" max="8188" width="4.28515625" style="1" customWidth="1"/>
    <col min="8189" max="8189" width="34.7109375" style="1" customWidth="1"/>
    <col min="8190" max="8190" width="0" style="1" hidden="1" customWidth="1"/>
    <col min="8191" max="8191" width="20" style="1" customWidth="1"/>
    <col min="8192" max="8192" width="20.85546875" style="1" customWidth="1"/>
    <col min="8193" max="8193" width="25" style="1" customWidth="1"/>
    <col min="8194" max="8194" width="18.7109375" style="1" customWidth="1"/>
    <col min="8195" max="8195" width="29.7109375" style="1" customWidth="1"/>
    <col min="8196" max="8196" width="13.42578125" style="1" customWidth="1"/>
    <col min="8197" max="8197" width="13.85546875" style="1" customWidth="1"/>
    <col min="8198" max="8202" width="16.5703125" style="1" customWidth="1"/>
    <col min="8203" max="8203" width="20.5703125" style="1" customWidth="1"/>
    <col min="8204" max="8204" width="21.140625" style="1" customWidth="1"/>
    <col min="8205" max="8205" width="9.5703125" style="1" customWidth="1"/>
    <col min="8206" max="8206" width="0.42578125" style="1" customWidth="1"/>
    <col min="8207" max="8213" width="6.42578125" style="1" customWidth="1"/>
    <col min="8214" max="8442" width="11.42578125" style="1"/>
    <col min="8443" max="8443" width="1" style="1" customWidth="1"/>
    <col min="8444" max="8444" width="4.28515625" style="1" customWidth="1"/>
    <col min="8445" max="8445" width="34.7109375" style="1" customWidth="1"/>
    <col min="8446" max="8446" width="0" style="1" hidden="1" customWidth="1"/>
    <col min="8447" max="8447" width="20" style="1" customWidth="1"/>
    <col min="8448" max="8448" width="20.85546875" style="1" customWidth="1"/>
    <col min="8449" max="8449" width="25" style="1" customWidth="1"/>
    <col min="8450" max="8450" width="18.7109375" style="1" customWidth="1"/>
    <col min="8451" max="8451" width="29.7109375" style="1" customWidth="1"/>
    <col min="8452" max="8452" width="13.42578125" style="1" customWidth="1"/>
    <col min="8453" max="8453" width="13.85546875" style="1" customWidth="1"/>
    <col min="8454" max="8458" width="16.5703125" style="1" customWidth="1"/>
    <col min="8459" max="8459" width="20.5703125" style="1" customWidth="1"/>
    <col min="8460" max="8460" width="21.140625" style="1" customWidth="1"/>
    <col min="8461" max="8461" width="9.5703125" style="1" customWidth="1"/>
    <col min="8462" max="8462" width="0.42578125" style="1" customWidth="1"/>
    <col min="8463" max="8469" width="6.42578125" style="1" customWidth="1"/>
    <col min="8470" max="8698" width="11.42578125" style="1"/>
    <col min="8699" max="8699" width="1" style="1" customWidth="1"/>
    <col min="8700" max="8700" width="4.28515625" style="1" customWidth="1"/>
    <col min="8701" max="8701" width="34.7109375" style="1" customWidth="1"/>
    <col min="8702" max="8702" width="0" style="1" hidden="1" customWidth="1"/>
    <col min="8703" max="8703" width="20" style="1" customWidth="1"/>
    <col min="8704" max="8704" width="20.85546875" style="1" customWidth="1"/>
    <col min="8705" max="8705" width="25" style="1" customWidth="1"/>
    <col min="8706" max="8706" width="18.7109375" style="1" customWidth="1"/>
    <col min="8707" max="8707" width="29.7109375" style="1" customWidth="1"/>
    <col min="8708" max="8708" width="13.42578125" style="1" customWidth="1"/>
    <col min="8709" max="8709" width="13.85546875" style="1" customWidth="1"/>
    <col min="8710" max="8714" width="16.5703125" style="1" customWidth="1"/>
    <col min="8715" max="8715" width="20.5703125" style="1" customWidth="1"/>
    <col min="8716" max="8716" width="21.140625" style="1" customWidth="1"/>
    <col min="8717" max="8717" width="9.5703125" style="1" customWidth="1"/>
    <col min="8718" max="8718" width="0.42578125" style="1" customWidth="1"/>
    <col min="8719" max="8725" width="6.42578125" style="1" customWidth="1"/>
    <col min="8726" max="8954" width="11.42578125" style="1"/>
    <col min="8955" max="8955" width="1" style="1" customWidth="1"/>
    <col min="8956" max="8956" width="4.28515625" style="1" customWidth="1"/>
    <col min="8957" max="8957" width="34.7109375" style="1" customWidth="1"/>
    <col min="8958" max="8958" width="0" style="1" hidden="1" customWidth="1"/>
    <col min="8959" max="8959" width="20" style="1" customWidth="1"/>
    <col min="8960" max="8960" width="20.85546875" style="1" customWidth="1"/>
    <col min="8961" max="8961" width="25" style="1" customWidth="1"/>
    <col min="8962" max="8962" width="18.7109375" style="1" customWidth="1"/>
    <col min="8963" max="8963" width="29.7109375" style="1" customWidth="1"/>
    <col min="8964" max="8964" width="13.42578125" style="1" customWidth="1"/>
    <col min="8965" max="8965" width="13.85546875" style="1" customWidth="1"/>
    <col min="8966" max="8970" width="16.5703125" style="1" customWidth="1"/>
    <col min="8971" max="8971" width="20.5703125" style="1" customWidth="1"/>
    <col min="8972" max="8972" width="21.140625" style="1" customWidth="1"/>
    <col min="8973" max="8973" width="9.5703125" style="1" customWidth="1"/>
    <col min="8974" max="8974" width="0.42578125" style="1" customWidth="1"/>
    <col min="8975" max="8981" width="6.42578125" style="1" customWidth="1"/>
    <col min="8982" max="9210" width="11.42578125" style="1"/>
    <col min="9211" max="9211" width="1" style="1" customWidth="1"/>
    <col min="9212" max="9212" width="4.28515625" style="1" customWidth="1"/>
    <col min="9213" max="9213" width="34.7109375" style="1" customWidth="1"/>
    <col min="9214" max="9214" width="0" style="1" hidden="1" customWidth="1"/>
    <col min="9215" max="9215" width="20" style="1" customWidth="1"/>
    <col min="9216" max="9216" width="20.85546875" style="1" customWidth="1"/>
    <col min="9217" max="9217" width="25" style="1" customWidth="1"/>
    <col min="9218" max="9218" width="18.7109375" style="1" customWidth="1"/>
    <col min="9219" max="9219" width="29.7109375" style="1" customWidth="1"/>
    <col min="9220" max="9220" width="13.42578125" style="1" customWidth="1"/>
    <col min="9221" max="9221" width="13.85546875" style="1" customWidth="1"/>
    <col min="9222" max="9226" width="16.5703125" style="1" customWidth="1"/>
    <col min="9227" max="9227" width="20.5703125" style="1" customWidth="1"/>
    <col min="9228" max="9228" width="21.140625" style="1" customWidth="1"/>
    <col min="9229" max="9229" width="9.5703125" style="1" customWidth="1"/>
    <col min="9230" max="9230" width="0.42578125" style="1" customWidth="1"/>
    <col min="9231" max="9237" width="6.42578125" style="1" customWidth="1"/>
    <col min="9238" max="9466" width="11.42578125" style="1"/>
    <col min="9467" max="9467" width="1" style="1" customWidth="1"/>
    <col min="9468" max="9468" width="4.28515625" style="1" customWidth="1"/>
    <col min="9469" max="9469" width="34.7109375" style="1" customWidth="1"/>
    <col min="9470" max="9470" width="0" style="1" hidden="1" customWidth="1"/>
    <col min="9471" max="9471" width="20" style="1" customWidth="1"/>
    <col min="9472" max="9472" width="20.85546875" style="1" customWidth="1"/>
    <col min="9473" max="9473" width="25" style="1" customWidth="1"/>
    <col min="9474" max="9474" width="18.7109375" style="1" customWidth="1"/>
    <col min="9475" max="9475" width="29.7109375" style="1" customWidth="1"/>
    <col min="9476" max="9476" width="13.42578125" style="1" customWidth="1"/>
    <col min="9477" max="9477" width="13.85546875" style="1" customWidth="1"/>
    <col min="9478" max="9482" width="16.5703125" style="1" customWidth="1"/>
    <col min="9483" max="9483" width="20.5703125" style="1" customWidth="1"/>
    <col min="9484" max="9484" width="21.140625" style="1" customWidth="1"/>
    <col min="9485" max="9485" width="9.5703125" style="1" customWidth="1"/>
    <col min="9486" max="9486" width="0.42578125" style="1" customWidth="1"/>
    <col min="9487" max="9493" width="6.42578125" style="1" customWidth="1"/>
    <col min="9494" max="9722" width="11.42578125" style="1"/>
    <col min="9723" max="9723" width="1" style="1" customWidth="1"/>
    <col min="9724" max="9724" width="4.28515625" style="1" customWidth="1"/>
    <col min="9725" max="9725" width="34.7109375" style="1" customWidth="1"/>
    <col min="9726" max="9726" width="0" style="1" hidden="1" customWidth="1"/>
    <col min="9727" max="9727" width="20" style="1" customWidth="1"/>
    <col min="9728" max="9728" width="20.85546875" style="1" customWidth="1"/>
    <col min="9729" max="9729" width="25" style="1" customWidth="1"/>
    <col min="9730" max="9730" width="18.7109375" style="1" customWidth="1"/>
    <col min="9731" max="9731" width="29.7109375" style="1" customWidth="1"/>
    <col min="9732" max="9732" width="13.42578125" style="1" customWidth="1"/>
    <col min="9733" max="9733" width="13.85546875" style="1" customWidth="1"/>
    <col min="9734" max="9738" width="16.5703125" style="1" customWidth="1"/>
    <col min="9739" max="9739" width="20.5703125" style="1" customWidth="1"/>
    <col min="9740" max="9740" width="21.140625" style="1" customWidth="1"/>
    <col min="9741" max="9741" width="9.5703125" style="1" customWidth="1"/>
    <col min="9742" max="9742" width="0.42578125" style="1" customWidth="1"/>
    <col min="9743" max="9749" width="6.42578125" style="1" customWidth="1"/>
    <col min="9750" max="9978" width="11.42578125" style="1"/>
    <col min="9979" max="9979" width="1" style="1" customWidth="1"/>
    <col min="9980" max="9980" width="4.28515625" style="1" customWidth="1"/>
    <col min="9981" max="9981" width="34.7109375" style="1" customWidth="1"/>
    <col min="9982" max="9982" width="0" style="1" hidden="1" customWidth="1"/>
    <col min="9983" max="9983" width="20" style="1" customWidth="1"/>
    <col min="9984" max="9984" width="20.85546875" style="1" customWidth="1"/>
    <col min="9985" max="9985" width="25" style="1" customWidth="1"/>
    <col min="9986" max="9986" width="18.7109375" style="1" customWidth="1"/>
    <col min="9987" max="9987" width="29.7109375" style="1" customWidth="1"/>
    <col min="9988" max="9988" width="13.42578125" style="1" customWidth="1"/>
    <col min="9989" max="9989" width="13.85546875" style="1" customWidth="1"/>
    <col min="9990" max="9994" width="16.5703125" style="1" customWidth="1"/>
    <col min="9995" max="9995" width="20.5703125" style="1" customWidth="1"/>
    <col min="9996" max="9996" width="21.140625" style="1" customWidth="1"/>
    <col min="9997" max="9997" width="9.5703125" style="1" customWidth="1"/>
    <col min="9998" max="9998" width="0.42578125" style="1" customWidth="1"/>
    <col min="9999" max="10005" width="6.42578125" style="1" customWidth="1"/>
    <col min="10006" max="10234" width="11.42578125" style="1"/>
    <col min="10235" max="10235" width="1" style="1" customWidth="1"/>
    <col min="10236" max="10236" width="4.28515625" style="1" customWidth="1"/>
    <col min="10237" max="10237" width="34.7109375" style="1" customWidth="1"/>
    <col min="10238" max="10238" width="0" style="1" hidden="1" customWidth="1"/>
    <col min="10239" max="10239" width="20" style="1" customWidth="1"/>
    <col min="10240" max="10240" width="20.85546875" style="1" customWidth="1"/>
    <col min="10241" max="10241" width="25" style="1" customWidth="1"/>
    <col min="10242" max="10242" width="18.7109375" style="1" customWidth="1"/>
    <col min="10243" max="10243" width="29.7109375" style="1" customWidth="1"/>
    <col min="10244" max="10244" width="13.42578125" style="1" customWidth="1"/>
    <col min="10245" max="10245" width="13.85546875" style="1" customWidth="1"/>
    <col min="10246" max="10250" width="16.5703125" style="1" customWidth="1"/>
    <col min="10251" max="10251" width="20.5703125" style="1" customWidth="1"/>
    <col min="10252" max="10252" width="21.140625" style="1" customWidth="1"/>
    <col min="10253" max="10253" width="9.5703125" style="1" customWidth="1"/>
    <col min="10254" max="10254" width="0.42578125" style="1" customWidth="1"/>
    <col min="10255" max="10261" width="6.42578125" style="1" customWidth="1"/>
    <col min="10262" max="10490" width="11.42578125" style="1"/>
    <col min="10491" max="10491" width="1" style="1" customWidth="1"/>
    <col min="10492" max="10492" width="4.28515625" style="1" customWidth="1"/>
    <col min="10493" max="10493" width="34.7109375" style="1" customWidth="1"/>
    <col min="10494" max="10494" width="0" style="1" hidden="1" customWidth="1"/>
    <col min="10495" max="10495" width="20" style="1" customWidth="1"/>
    <col min="10496" max="10496" width="20.85546875" style="1" customWidth="1"/>
    <col min="10497" max="10497" width="25" style="1" customWidth="1"/>
    <col min="10498" max="10498" width="18.7109375" style="1" customWidth="1"/>
    <col min="10499" max="10499" width="29.7109375" style="1" customWidth="1"/>
    <col min="10500" max="10500" width="13.42578125" style="1" customWidth="1"/>
    <col min="10501" max="10501" width="13.85546875" style="1" customWidth="1"/>
    <col min="10502" max="10506" width="16.5703125" style="1" customWidth="1"/>
    <col min="10507" max="10507" width="20.5703125" style="1" customWidth="1"/>
    <col min="10508" max="10508" width="21.140625" style="1" customWidth="1"/>
    <col min="10509" max="10509" width="9.5703125" style="1" customWidth="1"/>
    <col min="10510" max="10510" width="0.42578125" style="1" customWidth="1"/>
    <col min="10511" max="10517" width="6.42578125" style="1" customWidth="1"/>
    <col min="10518" max="10746" width="11.42578125" style="1"/>
    <col min="10747" max="10747" width="1" style="1" customWidth="1"/>
    <col min="10748" max="10748" width="4.28515625" style="1" customWidth="1"/>
    <col min="10749" max="10749" width="34.7109375" style="1" customWidth="1"/>
    <col min="10750" max="10750" width="0" style="1" hidden="1" customWidth="1"/>
    <col min="10751" max="10751" width="20" style="1" customWidth="1"/>
    <col min="10752" max="10752" width="20.85546875" style="1" customWidth="1"/>
    <col min="10753" max="10753" width="25" style="1" customWidth="1"/>
    <col min="10754" max="10754" width="18.7109375" style="1" customWidth="1"/>
    <col min="10755" max="10755" width="29.7109375" style="1" customWidth="1"/>
    <col min="10756" max="10756" width="13.42578125" style="1" customWidth="1"/>
    <col min="10757" max="10757" width="13.85546875" style="1" customWidth="1"/>
    <col min="10758" max="10762" width="16.5703125" style="1" customWidth="1"/>
    <col min="10763" max="10763" width="20.5703125" style="1" customWidth="1"/>
    <col min="10764" max="10764" width="21.140625" style="1" customWidth="1"/>
    <col min="10765" max="10765" width="9.5703125" style="1" customWidth="1"/>
    <col min="10766" max="10766" width="0.42578125" style="1" customWidth="1"/>
    <col min="10767" max="10773" width="6.42578125" style="1" customWidth="1"/>
    <col min="10774" max="11002" width="11.42578125" style="1"/>
    <col min="11003" max="11003" width="1" style="1" customWidth="1"/>
    <col min="11004" max="11004" width="4.28515625" style="1" customWidth="1"/>
    <col min="11005" max="11005" width="34.7109375" style="1" customWidth="1"/>
    <col min="11006" max="11006" width="0" style="1" hidden="1" customWidth="1"/>
    <col min="11007" max="11007" width="20" style="1" customWidth="1"/>
    <col min="11008" max="11008" width="20.85546875" style="1" customWidth="1"/>
    <col min="11009" max="11009" width="25" style="1" customWidth="1"/>
    <col min="11010" max="11010" width="18.7109375" style="1" customWidth="1"/>
    <col min="11011" max="11011" width="29.7109375" style="1" customWidth="1"/>
    <col min="11012" max="11012" width="13.42578125" style="1" customWidth="1"/>
    <col min="11013" max="11013" width="13.85546875" style="1" customWidth="1"/>
    <col min="11014" max="11018" width="16.5703125" style="1" customWidth="1"/>
    <col min="11019" max="11019" width="20.5703125" style="1" customWidth="1"/>
    <col min="11020" max="11020" width="21.140625" style="1" customWidth="1"/>
    <col min="11021" max="11021" width="9.5703125" style="1" customWidth="1"/>
    <col min="11022" max="11022" width="0.42578125" style="1" customWidth="1"/>
    <col min="11023" max="11029" width="6.42578125" style="1" customWidth="1"/>
    <col min="11030" max="11258" width="11.42578125" style="1"/>
    <col min="11259" max="11259" width="1" style="1" customWidth="1"/>
    <col min="11260" max="11260" width="4.28515625" style="1" customWidth="1"/>
    <col min="11261" max="11261" width="34.7109375" style="1" customWidth="1"/>
    <col min="11262" max="11262" width="0" style="1" hidden="1" customWidth="1"/>
    <col min="11263" max="11263" width="20" style="1" customWidth="1"/>
    <col min="11264" max="11264" width="20.85546875" style="1" customWidth="1"/>
    <col min="11265" max="11265" width="25" style="1" customWidth="1"/>
    <col min="11266" max="11266" width="18.7109375" style="1" customWidth="1"/>
    <col min="11267" max="11267" width="29.7109375" style="1" customWidth="1"/>
    <col min="11268" max="11268" width="13.42578125" style="1" customWidth="1"/>
    <col min="11269" max="11269" width="13.85546875" style="1" customWidth="1"/>
    <col min="11270" max="11274" width="16.5703125" style="1" customWidth="1"/>
    <col min="11275" max="11275" width="20.5703125" style="1" customWidth="1"/>
    <col min="11276" max="11276" width="21.140625" style="1" customWidth="1"/>
    <col min="11277" max="11277" width="9.5703125" style="1" customWidth="1"/>
    <col min="11278" max="11278" width="0.42578125" style="1" customWidth="1"/>
    <col min="11279" max="11285" width="6.42578125" style="1" customWidth="1"/>
    <col min="11286" max="11514" width="11.42578125" style="1"/>
    <col min="11515" max="11515" width="1" style="1" customWidth="1"/>
    <col min="11516" max="11516" width="4.28515625" style="1" customWidth="1"/>
    <col min="11517" max="11517" width="34.7109375" style="1" customWidth="1"/>
    <col min="11518" max="11518" width="0" style="1" hidden="1" customWidth="1"/>
    <col min="11519" max="11519" width="20" style="1" customWidth="1"/>
    <col min="11520" max="11520" width="20.85546875" style="1" customWidth="1"/>
    <col min="11521" max="11521" width="25" style="1" customWidth="1"/>
    <col min="11522" max="11522" width="18.7109375" style="1" customWidth="1"/>
    <col min="11523" max="11523" width="29.7109375" style="1" customWidth="1"/>
    <col min="11524" max="11524" width="13.42578125" style="1" customWidth="1"/>
    <col min="11525" max="11525" width="13.85546875" style="1" customWidth="1"/>
    <col min="11526" max="11530" width="16.5703125" style="1" customWidth="1"/>
    <col min="11531" max="11531" width="20.5703125" style="1" customWidth="1"/>
    <col min="11532" max="11532" width="21.140625" style="1" customWidth="1"/>
    <col min="11533" max="11533" width="9.5703125" style="1" customWidth="1"/>
    <col min="11534" max="11534" width="0.42578125" style="1" customWidth="1"/>
    <col min="11535" max="11541" width="6.42578125" style="1" customWidth="1"/>
    <col min="11542" max="11770" width="11.42578125" style="1"/>
    <col min="11771" max="11771" width="1" style="1" customWidth="1"/>
    <col min="11772" max="11772" width="4.28515625" style="1" customWidth="1"/>
    <col min="11773" max="11773" width="34.7109375" style="1" customWidth="1"/>
    <col min="11774" max="11774" width="0" style="1" hidden="1" customWidth="1"/>
    <col min="11775" max="11775" width="20" style="1" customWidth="1"/>
    <col min="11776" max="11776" width="20.85546875" style="1" customWidth="1"/>
    <col min="11777" max="11777" width="25" style="1" customWidth="1"/>
    <col min="11778" max="11778" width="18.7109375" style="1" customWidth="1"/>
    <col min="11779" max="11779" width="29.7109375" style="1" customWidth="1"/>
    <col min="11780" max="11780" width="13.42578125" style="1" customWidth="1"/>
    <col min="11781" max="11781" width="13.85546875" style="1" customWidth="1"/>
    <col min="11782" max="11786" width="16.5703125" style="1" customWidth="1"/>
    <col min="11787" max="11787" width="20.5703125" style="1" customWidth="1"/>
    <col min="11788" max="11788" width="21.140625" style="1" customWidth="1"/>
    <col min="11789" max="11789" width="9.5703125" style="1" customWidth="1"/>
    <col min="11790" max="11790" width="0.42578125" style="1" customWidth="1"/>
    <col min="11791" max="11797" width="6.42578125" style="1" customWidth="1"/>
    <col min="11798" max="12026" width="11.42578125" style="1"/>
    <col min="12027" max="12027" width="1" style="1" customWidth="1"/>
    <col min="12028" max="12028" width="4.28515625" style="1" customWidth="1"/>
    <col min="12029" max="12029" width="34.7109375" style="1" customWidth="1"/>
    <col min="12030" max="12030" width="0" style="1" hidden="1" customWidth="1"/>
    <col min="12031" max="12031" width="20" style="1" customWidth="1"/>
    <col min="12032" max="12032" width="20.85546875" style="1" customWidth="1"/>
    <col min="12033" max="12033" width="25" style="1" customWidth="1"/>
    <col min="12034" max="12034" width="18.7109375" style="1" customWidth="1"/>
    <col min="12035" max="12035" width="29.7109375" style="1" customWidth="1"/>
    <col min="12036" max="12036" width="13.42578125" style="1" customWidth="1"/>
    <col min="12037" max="12037" width="13.85546875" style="1" customWidth="1"/>
    <col min="12038" max="12042" width="16.5703125" style="1" customWidth="1"/>
    <col min="12043" max="12043" width="20.5703125" style="1" customWidth="1"/>
    <col min="12044" max="12044" width="21.140625" style="1" customWidth="1"/>
    <col min="12045" max="12045" width="9.5703125" style="1" customWidth="1"/>
    <col min="12046" max="12046" width="0.42578125" style="1" customWidth="1"/>
    <col min="12047" max="12053" width="6.42578125" style="1" customWidth="1"/>
    <col min="12054" max="12282" width="11.42578125" style="1"/>
    <col min="12283" max="12283" width="1" style="1" customWidth="1"/>
    <col min="12284" max="12284" width="4.28515625" style="1" customWidth="1"/>
    <col min="12285" max="12285" width="34.7109375" style="1" customWidth="1"/>
    <col min="12286" max="12286" width="0" style="1" hidden="1" customWidth="1"/>
    <col min="12287" max="12287" width="20" style="1" customWidth="1"/>
    <col min="12288" max="12288" width="20.85546875" style="1" customWidth="1"/>
    <col min="12289" max="12289" width="25" style="1" customWidth="1"/>
    <col min="12290" max="12290" width="18.7109375" style="1" customWidth="1"/>
    <col min="12291" max="12291" width="29.7109375" style="1" customWidth="1"/>
    <col min="12292" max="12292" width="13.42578125" style="1" customWidth="1"/>
    <col min="12293" max="12293" width="13.85546875" style="1" customWidth="1"/>
    <col min="12294" max="12298" width="16.5703125" style="1" customWidth="1"/>
    <col min="12299" max="12299" width="20.5703125" style="1" customWidth="1"/>
    <col min="12300" max="12300" width="21.140625" style="1" customWidth="1"/>
    <col min="12301" max="12301" width="9.5703125" style="1" customWidth="1"/>
    <col min="12302" max="12302" width="0.42578125" style="1" customWidth="1"/>
    <col min="12303" max="12309" width="6.42578125" style="1" customWidth="1"/>
    <col min="12310" max="12538" width="11.42578125" style="1"/>
    <col min="12539" max="12539" width="1" style="1" customWidth="1"/>
    <col min="12540" max="12540" width="4.28515625" style="1" customWidth="1"/>
    <col min="12541" max="12541" width="34.7109375" style="1" customWidth="1"/>
    <col min="12542" max="12542" width="0" style="1" hidden="1" customWidth="1"/>
    <col min="12543" max="12543" width="20" style="1" customWidth="1"/>
    <col min="12544" max="12544" width="20.85546875" style="1" customWidth="1"/>
    <col min="12545" max="12545" width="25" style="1" customWidth="1"/>
    <col min="12546" max="12546" width="18.7109375" style="1" customWidth="1"/>
    <col min="12547" max="12547" width="29.7109375" style="1" customWidth="1"/>
    <col min="12548" max="12548" width="13.42578125" style="1" customWidth="1"/>
    <col min="12549" max="12549" width="13.85546875" style="1" customWidth="1"/>
    <col min="12550" max="12554" width="16.5703125" style="1" customWidth="1"/>
    <col min="12555" max="12555" width="20.5703125" style="1" customWidth="1"/>
    <col min="12556" max="12556" width="21.140625" style="1" customWidth="1"/>
    <col min="12557" max="12557" width="9.5703125" style="1" customWidth="1"/>
    <col min="12558" max="12558" width="0.42578125" style="1" customWidth="1"/>
    <col min="12559" max="12565" width="6.42578125" style="1" customWidth="1"/>
    <col min="12566" max="12794" width="11.42578125" style="1"/>
    <col min="12795" max="12795" width="1" style="1" customWidth="1"/>
    <col min="12796" max="12796" width="4.28515625" style="1" customWidth="1"/>
    <col min="12797" max="12797" width="34.7109375" style="1" customWidth="1"/>
    <col min="12798" max="12798" width="0" style="1" hidden="1" customWidth="1"/>
    <col min="12799" max="12799" width="20" style="1" customWidth="1"/>
    <col min="12800" max="12800" width="20.85546875" style="1" customWidth="1"/>
    <col min="12801" max="12801" width="25" style="1" customWidth="1"/>
    <col min="12802" max="12802" width="18.7109375" style="1" customWidth="1"/>
    <col min="12803" max="12803" width="29.7109375" style="1" customWidth="1"/>
    <col min="12804" max="12804" width="13.42578125" style="1" customWidth="1"/>
    <col min="12805" max="12805" width="13.85546875" style="1" customWidth="1"/>
    <col min="12806" max="12810" width="16.5703125" style="1" customWidth="1"/>
    <col min="12811" max="12811" width="20.5703125" style="1" customWidth="1"/>
    <col min="12812" max="12812" width="21.140625" style="1" customWidth="1"/>
    <col min="12813" max="12813" width="9.5703125" style="1" customWidth="1"/>
    <col min="12814" max="12814" width="0.42578125" style="1" customWidth="1"/>
    <col min="12815" max="12821" width="6.42578125" style="1" customWidth="1"/>
    <col min="12822" max="13050" width="11.42578125" style="1"/>
    <col min="13051" max="13051" width="1" style="1" customWidth="1"/>
    <col min="13052" max="13052" width="4.28515625" style="1" customWidth="1"/>
    <col min="13053" max="13053" width="34.7109375" style="1" customWidth="1"/>
    <col min="13054" max="13054" width="0" style="1" hidden="1" customWidth="1"/>
    <col min="13055" max="13055" width="20" style="1" customWidth="1"/>
    <col min="13056" max="13056" width="20.85546875" style="1" customWidth="1"/>
    <col min="13057" max="13057" width="25" style="1" customWidth="1"/>
    <col min="13058" max="13058" width="18.7109375" style="1" customWidth="1"/>
    <col min="13059" max="13059" width="29.7109375" style="1" customWidth="1"/>
    <col min="13060" max="13060" width="13.42578125" style="1" customWidth="1"/>
    <col min="13061" max="13061" width="13.85546875" style="1" customWidth="1"/>
    <col min="13062" max="13066" width="16.5703125" style="1" customWidth="1"/>
    <col min="13067" max="13067" width="20.5703125" style="1" customWidth="1"/>
    <col min="13068" max="13068" width="21.140625" style="1" customWidth="1"/>
    <col min="13069" max="13069" width="9.5703125" style="1" customWidth="1"/>
    <col min="13070" max="13070" width="0.42578125" style="1" customWidth="1"/>
    <col min="13071" max="13077" width="6.42578125" style="1" customWidth="1"/>
    <col min="13078" max="13306" width="11.42578125" style="1"/>
    <col min="13307" max="13307" width="1" style="1" customWidth="1"/>
    <col min="13308" max="13308" width="4.28515625" style="1" customWidth="1"/>
    <col min="13309" max="13309" width="34.7109375" style="1" customWidth="1"/>
    <col min="13310" max="13310" width="0" style="1" hidden="1" customWidth="1"/>
    <col min="13311" max="13311" width="20" style="1" customWidth="1"/>
    <col min="13312" max="13312" width="20.85546875" style="1" customWidth="1"/>
    <col min="13313" max="13313" width="25" style="1" customWidth="1"/>
    <col min="13314" max="13314" width="18.7109375" style="1" customWidth="1"/>
    <col min="13315" max="13315" width="29.7109375" style="1" customWidth="1"/>
    <col min="13316" max="13316" width="13.42578125" style="1" customWidth="1"/>
    <col min="13317" max="13317" width="13.85546875" style="1" customWidth="1"/>
    <col min="13318" max="13322" width="16.5703125" style="1" customWidth="1"/>
    <col min="13323" max="13323" width="20.5703125" style="1" customWidth="1"/>
    <col min="13324" max="13324" width="21.140625" style="1" customWidth="1"/>
    <col min="13325" max="13325" width="9.5703125" style="1" customWidth="1"/>
    <col min="13326" max="13326" width="0.42578125" style="1" customWidth="1"/>
    <col min="13327" max="13333" width="6.42578125" style="1" customWidth="1"/>
    <col min="13334" max="13562" width="11.42578125" style="1"/>
    <col min="13563" max="13563" width="1" style="1" customWidth="1"/>
    <col min="13564" max="13564" width="4.28515625" style="1" customWidth="1"/>
    <col min="13565" max="13565" width="34.7109375" style="1" customWidth="1"/>
    <col min="13566" max="13566" width="0" style="1" hidden="1" customWidth="1"/>
    <col min="13567" max="13567" width="20" style="1" customWidth="1"/>
    <col min="13568" max="13568" width="20.85546875" style="1" customWidth="1"/>
    <col min="13569" max="13569" width="25" style="1" customWidth="1"/>
    <col min="13570" max="13570" width="18.7109375" style="1" customWidth="1"/>
    <col min="13571" max="13571" width="29.7109375" style="1" customWidth="1"/>
    <col min="13572" max="13572" width="13.42578125" style="1" customWidth="1"/>
    <col min="13573" max="13573" width="13.85546875" style="1" customWidth="1"/>
    <col min="13574" max="13578" width="16.5703125" style="1" customWidth="1"/>
    <col min="13579" max="13579" width="20.5703125" style="1" customWidth="1"/>
    <col min="13580" max="13580" width="21.140625" style="1" customWidth="1"/>
    <col min="13581" max="13581" width="9.5703125" style="1" customWidth="1"/>
    <col min="13582" max="13582" width="0.42578125" style="1" customWidth="1"/>
    <col min="13583" max="13589" width="6.42578125" style="1" customWidth="1"/>
    <col min="13590" max="13818" width="11.42578125" style="1"/>
    <col min="13819" max="13819" width="1" style="1" customWidth="1"/>
    <col min="13820" max="13820" width="4.28515625" style="1" customWidth="1"/>
    <col min="13821" max="13821" width="34.7109375" style="1" customWidth="1"/>
    <col min="13822" max="13822" width="0" style="1" hidden="1" customWidth="1"/>
    <col min="13823" max="13823" width="20" style="1" customWidth="1"/>
    <col min="13824" max="13824" width="20.85546875" style="1" customWidth="1"/>
    <col min="13825" max="13825" width="25" style="1" customWidth="1"/>
    <col min="13826" max="13826" width="18.7109375" style="1" customWidth="1"/>
    <col min="13827" max="13827" width="29.7109375" style="1" customWidth="1"/>
    <col min="13828" max="13828" width="13.42578125" style="1" customWidth="1"/>
    <col min="13829" max="13829" width="13.85546875" style="1" customWidth="1"/>
    <col min="13830" max="13834" width="16.5703125" style="1" customWidth="1"/>
    <col min="13835" max="13835" width="20.5703125" style="1" customWidth="1"/>
    <col min="13836" max="13836" width="21.140625" style="1" customWidth="1"/>
    <col min="13837" max="13837" width="9.5703125" style="1" customWidth="1"/>
    <col min="13838" max="13838" width="0.42578125" style="1" customWidth="1"/>
    <col min="13839" max="13845" width="6.42578125" style="1" customWidth="1"/>
    <col min="13846" max="14074" width="11.42578125" style="1"/>
    <col min="14075" max="14075" width="1" style="1" customWidth="1"/>
    <col min="14076" max="14076" width="4.28515625" style="1" customWidth="1"/>
    <col min="14077" max="14077" width="34.7109375" style="1" customWidth="1"/>
    <col min="14078" max="14078" width="0" style="1" hidden="1" customWidth="1"/>
    <col min="14079" max="14079" width="20" style="1" customWidth="1"/>
    <col min="14080" max="14080" width="20.85546875" style="1" customWidth="1"/>
    <col min="14081" max="14081" width="25" style="1" customWidth="1"/>
    <col min="14082" max="14082" width="18.7109375" style="1" customWidth="1"/>
    <col min="14083" max="14083" width="29.7109375" style="1" customWidth="1"/>
    <col min="14084" max="14084" width="13.42578125" style="1" customWidth="1"/>
    <col min="14085" max="14085" width="13.85546875" style="1" customWidth="1"/>
    <col min="14086" max="14090" width="16.5703125" style="1" customWidth="1"/>
    <col min="14091" max="14091" width="20.5703125" style="1" customWidth="1"/>
    <col min="14092" max="14092" width="21.140625" style="1" customWidth="1"/>
    <col min="14093" max="14093" width="9.5703125" style="1" customWidth="1"/>
    <col min="14094" max="14094" width="0.42578125" style="1" customWidth="1"/>
    <col min="14095" max="14101" width="6.42578125" style="1" customWidth="1"/>
    <col min="14102" max="14330" width="11.42578125" style="1"/>
    <col min="14331" max="14331" width="1" style="1" customWidth="1"/>
    <col min="14332" max="14332" width="4.28515625" style="1" customWidth="1"/>
    <col min="14333" max="14333" width="34.7109375" style="1" customWidth="1"/>
    <col min="14334" max="14334" width="0" style="1" hidden="1" customWidth="1"/>
    <col min="14335" max="14335" width="20" style="1" customWidth="1"/>
    <col min="14336" max="14336" width="20.85546875" style="1" customWidth="1"/>
    <col min="14337" max="14337" width="25" style="1" customWidth="1"/>
    <col min="14338" max="14338" width="18.7109375" style="1" customWidth="1"/>
    <col min="14339" max="14339" width="29.7109375" style="1" customWidth="1"/>
    <col min="14340" max="14340" width="13.42578125" style="1" customWidth="1"/>
    <col min="14341" max="14341" width="13.85546875" style="1" customWidth="1"/>
    <col min="14342" max="14346" width="16.5703125" style="1" customWidth="1"/>
    <col min="14347" max="14347" width="20.5703125" style="1" customWidth="1"/>
    <col min="14348" max="14348" width="21.140625" style="1" customWidth="1"/>
    <col min="14349" max="14349" width="9.5703125" style="1" customWidth="1"/>
    <col min="14350" max="14350" width="0.42578125" style="1" customWidth="1"/>
    <col min="14351" max="14357" width="6.42578125" style="1" customWidth="1"/>
    <col min="14358" max="14586" width="11.42578125" style="1"/>
    <col min="14587" max="14587" width="1" style="1" customWidth="1"/>
    <col min="14588" max="14588" width="4.28515625" style="1" customWidth="1"/>
    <col min="14589" max="14589" width="34.7109375" style="1" customWidth="1"/>
    <col min="14590" max="14590" width="0" style="1" hidden="1" customWidth="1"/>
    <col min="14591" max="14591" width="20" style="1" customWidth="1"/>
    <col min="14592" max="14592" width="20.85546875" style="1" customWidth="1"/>
    <col min="14593" max="14593" width="25" style="1" customWidth="1"/>
    <col min="14594" max="14594" width="18.7109375" style="1" customWidth="1"/>
    <col min="14595" max="14595" width="29.7109375" style="1" customWidth="1"/>
    <col min="14596" max="14596" width="13.42578125" style="1" customWidth="1"/>
    <col min="14597" max="14597" width="13.85546875" style="1" customWidth="1"/>
    <col min="14598" max="14602" width="16.5703125" style="1" customWidth="1"/>
    <col min="14603" max="14603" width="20.5703125" style="1" customWidth="1"/>
    <col min="14604" max="14604" width="21.140625" style="1" customWidth="1"/>
    <col min="14605" max="14605" width="9.5703125" style="1" customWidth="1"/>
    <col min="14606" max="14606" width="0.42578125" style="1" customWidth="1"/>
    <col min="14607" max="14613" width="6.42578125" style="1" customWidth="1"/>
    <col min="14614" max="14842" width="11.42578125" style="1"/>
    <col min="14843" max="14843" width="1" style="1" customWidth="1"/>
    <col min="14844" max="14844" width="4.28515625" style="1" customWidth="1"/>
    <col min="14845" max="14845" width="34.7109375" style="1" customWidth="1"/>
    <col min="14846" max="14846" width="0" style="1" hidden="1" customWidth="1"/>
    <col min="14847" max="14847" width="20" style="1" customWidth="1"/>
    <col min="14848" max="14848" width="20.85546875" style="1" customWidth="1"/>
    <col min="14849" max="14849" width="25" style="1" customWidth="1"/>
    <col min="14850" max="14850" width="18.7109375" style="1" customWidth="1"/>
    <col min="14851" max="14851" width="29.7109375" style="1" customWidth="1"/>
    <col min="14852" max="14852" width="13.42578125" style="1" customWidth="1"/>
    <col min="14853" max="14853" width="13.85546875" style="1" customWidth="1"/>
    <col min="14854" max="14858" width="16.5703125" style="1" customWidth="1"/>
    <col min="14859" max="14859" width="20.5703125" style="1" customWidth="1"/>
    <col min="14860" max="14860" width="21.140625" style="1" customWidth="1"/>
    <col min="14861" max="14861" width="9.5703125" style="1" customWidth="1"/>
    <col min="14862" max="14862" width="0.42578125" style="1" customWidth="1"/>
    <col min="14863" max="14869" width="6.42578125" style="1" customWidth="1"/>
    <col min="14870" max="15098" width="11.42578125" style="1"/>
    <col min="15099" max="15099" width="1" style="1" customWidth="1"/>
    <col min="15100" max="15100" width="4.28515625" style="1" customWidth="1"/>
    <col min="15101" max="15101" width="34.7109375" style="1" customWidth="1"/>
    <col min="15102" max="15102" width="0" style="1" hidden="1" customWidth="1"/>
    <col min="15103" max="15103" width="20" style="1" customWidth="1"/>
    <col min="15104" max="15104" width="20.85546875" style="1" customWidth="1"/>
    <col min="15105" max="15105" width="25" style="1" customWidth="1"/>
    <col min="15106" max="15106" width="18.7109375" style="1" customWidth="1"/>
    <col min="15107" max="15107" width="29.7109375" style="1" customWidth="1"/>
    <col min="15108" max="15108" width="13.42578125" style="1" customWidth="1"/>
    <col min="15109" max="15109" width="13.85546875" style="1" customWidth="1"/>
    <col min="15110" max="15114" width="16.5703125" style="1" customWidth="1"/>
    <col min="15115" max="15115" width="20.5703125" style="1" customWidth="1"/>
    <col min="15116" max="15116" width="21.140625" style="1" customWidth="1"/>
    <col min="15117" max="15117" width="9.5703125" style="1" customWidth="1"/>
    <col min="15118" max="15118" width="0.42578125" style="1" customWidth="1"/>
    <col min="15119" max="15125" width="6.42578125" style="1" customWidth="1"/>
    <col min="15126" max="15354" width="11.42578125" style="1"/>
    <col min="15355" max="15355" width="1" style="1" customWidth="1"/>
    <col min="15356" max="15356" width="4.28515625" style="1" customWidth="1"/>
    <col min="15357" max="15357" width="34.7109375" style="1" customWidth="1"/>
    <col min="15358" max="15358" width="0" style="1" hidden="1" customWidth="1"/>
    <col min="15359" max="15359" width="20" style="1" customWidth="1"/>
    <col min="15360" max="15360" width="20.85546875" style="1" customWidth="1"/>
    <col min="15361" max="15361" width="25" style="1" customWidth="1"/>
    <col min="15362" max="15362" width="18.7109375" style="1" customWidth="1"/>
    <col min="15363" max="15363" width="29.7109375" style="1" customWidth="1"/>
    <col min="15364" max="15364" width="13.42578125" style="1" customWidth="1"/>
    <col min="15365" max="15365" width="13.85546875" style="1" customWidth="1"/>
    <col min="15366" max="15370" width="16.5703125" style="1" customWidth="1"/>
    <col min="15371" max="15371" width="20.5703125" style="1" customWidth="1"/>
    <col min="15372" max="15372" width="21.140625" style="1" customWidth="1"/>
    <col min="15373" max="15373" width="9.5703125" style="1" customWidth="1"/>
    <col min="15374" max="15374" width="0.42578125" style="1" customWidth="1"/>
    <col min="15375" max="15381" width="6.42578125" style="1" customWidth="1"/>
    <col min="15382" max="15610" width="11.42578125" style="1"/>
    <col min="15611" max="15611" width="1" style="1" customWidth="1"/>
    <col min="15612" max="15612" width="4.28515625" style="1" customWidth="1"/>
    <col min="15613" max="15613" width="34.7109375" style="1" customWidth="1"/>
    <col min="15614" max="15614" width="0" style="1" hidden="1" customWidth="1"/>
    <col min="15615" max="15615" width="20" style="1" customWidth="1"/>
    <col min="15616" max="15616" width="20.85546875" style="1" customWidth="1"/>
    <col min="15617" max="15617" width="25" style="1" customWidth="1"/>
    <col min="15618" max="15618" width="18.7109375" style="1" customWidth="1"/>
    <col min="15619" max="15619" width="29.7109375" style="1" customWidth="1"/>
    <col min="15620" max="15620" width="13.42578125" style="1" customWidth="1"/>
    <col min="15621" max="15621" width="13.85546875" style="1" customWidth="1"/>
    <col min="15622" max="15626" width="16.5703125" style="1" customWidth="1"/>
    <col min="15627" max="15627" width="20.5703125" style="1" customWidth="1"/>
    <col min="15628" max="15628" width="21.140625" style="1" customWidth="1"/>
    <col min="15629" max="15629" width="9.5703125" style="1" customWidth="1"/>
    <col min="15630" max="15630" width="0.42578125" style="1" customWidth="1"/>
    <col min="15631" max="15637" width="6.42578125" style="1" customWidth="1"/>
    <col min="15638" max="15866" width="11.42578125" style="1"/>
    <col min="15867" max="15867" width="1" style="1" customWidth="1"/>
    <col min="15868" max="15868" width="4.28515625" style="1" customWidth="1"/>
    <col min="15869" max="15869" width="34.7109375" style="1" customWidth="1"/>
    <col min="15870" max="15870" width="0" style="1" hidden="1" customWidth="1"/>
    <col min="15871" max="15871" width="20" style="1" customWidth="1"/>
    <col min="15872" max="15872" width="20.85546875" style="1" customWidth="1"/>
    <col min="15873" max="15873" width="25" style="1" customWidth="1"/>
    <col min="15874" max="15874" width="18.7109375" style="1" customWidth="1"/>
    <col min="15875" max="15875" width="29.7109375" style="1" customWidth="1"/>
    <col min="15876" max="15876" width="13.42578125" style="1" customWidth="1"/>
    <col min="15877" max="15877" width="13.85546875" style="1" customWidth="1"/>
    <col min="15878" max="15882" width="16.5703125" style="1" customWidth="1"/>
    <col min="15883" max="15883" width="20.5703125" style="1" customWidth="1"/>
    <col min="15884" max="15884" width="21.140625" style="1" customWidth="1"/>
    <col min="15885" max="15885" width="9.5703125" style="1" customWidth="1"/>
    <col min="15886" max="15886" width="0.42578125" style="1" customWidth="1"/>
    <col min="15887" max="15893" width="6.42578125" style="1" customWidth="1"/>
    <col min="15894" max="16122" width="11.42578125" style="1"/>
    <col min="16123" max="16123" width="1" style="1" customWidth="1"/>
    <col min="16124" max="16124" width="4.28515625" style="1" customWidth="1"/>
    <col min="16125" max="16125" width="34.7109375" style="1" customWidth="1"/>
    <col min="16126" max="16126" width="0" style="1" hidden="1" customWidth="1"/>
    <col min="16127" max="16127" width="20" style="1" customWidth="1"/>
    <col min="16128" max="16128" width="20.85546875" style="1" customWidth="1"/>
    <col min="16129" max="16129" width="25" style="1" customWidth="1"/>
    <col min="16130" max="16130" width="18.7109375" style="1" customWidth="1"/>
    <col min="16131" max="16131" width="29.7109375" style="1" customWidth="1"/>
    <col min="16132" max="16132" width="13.42578125" style="1" customWidth="1"/>
    <col min="16133" max="16133" width="13.85546875" style="1" customWidth="1"/>
    <col min="16134" max="16138" width="16.5703125" style="1" customWidth="1"/>
    <col min="16139" max="16139" width="20.5703125" style="1" customWidth="1"/>
    <col min="16140" max="16140" width="21.140625" style="1" customWidth="1"/>
    <col min="16141" max="16141" width="9.5703125" style="1" customWidth="1"/>
    <col min="16142" max="16142" width="0.42578125" style="1" customWidth="1"/>
    <col min="16143" max="16149" width="6.42578125" style="1" customWidth="1"/>
    <col min="16150" max="16370" width="11.42578125" style="1"/>
    <col min="16371" max="16383" width="11.42578125" style="1" customWidth="1"/>
    <col min="16384" max="16384" width="11.42578125" style="1"/>
  </cols>
  <sheetData>
    <row r="2" spans="2:15" ht="26.25" x14ac:dyDescent="0.25">
      <c r="B2" s="1562" t="s">
        <v>0</v>
      </c>
      <c r="C2" s="1563"/>
      <c r="D2" s="1563"/>
      <c r="E2" s="1563"/>
      <c r="F2" s="1563"/>
      <c r="G2" s="1563"/>
      <c r="H2" s="1563"/>
      <c r="I2" s="1563"/>
      <c r="J2" s="1563"/>
      <c r="K2" s="1563"/>
      <c r="L2" s="1563"/>
      <c r="M2" s="1563"/>
      <c r="N2" s="1563"/>
      <c r="O2" s="1563"/>
    </row>
    <row r="4" spans="2:15" ht="26.25" x14ac:dyDescent="0.25">
      <c r="B4" s="1562" t="s">
        <v>1</v>
      </c>
      <c r="C4" s="1563"/>
      <c r="D4" s="1563"/>
      <c r="E4" s="1563"/>
      <c r="F4" s="1563"/>
      <c r="G4" s="1563"/>
      <c r="H4" s="1563"/>
      <c r="I4" s="1563"/>
      <c r="J4" s="1563"/>
      <c r="K4" s="1563"/>
      <c r="L4" s="1563"/>
      <c r="M4" s="1563"/>
      <c r="N4" s="1563"/>
      <c r="O4" s="1563"/>
    </row>
    <row r="5" spans="2:15" ht="15.75" thickBot="1" x14ac:dyDescent="0.3"/>
    <row r="6" spans="2:15" ht="21.75" thickBot="1" x14ac:dyDescent="0.3">
      <c r="B6" s="4" t="s">
        <v>2</v>
      </c>
      <c r="C6" s="1564" t="s">
        <v>1890</v>
      </c>
      <c r="D6" s="1564"/>
      <c r="E6" s="1564"/>
      <c r="F6" s="1564"/>
      <c r="G6" s="1564"/>
      <c r="H6" s="1564"/>
      <c r="I6" s="1564"/>
      <c r="J6" s="1564"/>
      <c r="K6" s="1564"/>
      <c r="L6" s="1564"/>
      <c r="M6" s="1564"/>
      <c r="N6" s="1565"/>
    </row>
    <row r="7" spans="2:15" ht="16.5" thickBot="1" x14ac:dyDescent="0.3">
      <c r="B7" s="5" t="s">
        <v>4</v>
      </c>
      <c r="C7" s="1564"/>
      <c r="D7" s="1564"/>
      <c r="E7" s="1564"/>
      <c r="F7" s="1564"/>
      <c r="G7" s="1564"/>
      <c r="H7" s="1564"/>
      <c r="I7" s="1564"/>
      <c r="J7" s="1564"/>
      <c r="K7" s="1564"/>
      <c r="L7" s="1564"/>
      <c r="M7" s="1564"/>
      <c r="N7" s="1565"/>
    </row>
    <row r="8" spans="2:15" ht="16.5" thickBot="1" x14ac:dyDescent="0.3">
      <c r="B8" s="5" t="s">
        <v>5</v>
      </c>
      <c r="C8" s="1564"/>
      <c r="D8" s="1564"/>
      <c r="E8" s="1564"/>
      <c r="F8" s="1564"/>
      <c r="G8" s="1564"/>
      <c r="H8" s="1564"/>
      <c r="I8" s="1564"/>
      <c r="J8" s="1564"/>
      <c r="K8" s="1564"/>
      <c r="L8" s="1564"/>
      <c r="M8" s="1564"/>
      <c r="N8" s="1565"/>
    </row>
    <row r="9" spans="2:15" ht="16.5" thickBot="1" x14ac:dyDescent="0.3">
      <c r="B9" s="5" t="s">
        <v>6</v>
      </c>
      <c r="C9" s="1907"/>
      <c r="D9" s="1564"/>
      <c r="E9" s="1564"/>
      <c r="F9" s="1564"/>
      <c r="G9" s="1564"/>
      <c r="H9" s="1564"/>
      <c r="I9" s="1564"/>
      <c r="J9" s="1564"/>
      <c r="K9" s="1564"/>
      <c r="L9" s="1564"/>
      <c r="M9" s="1564"/>
      <c r="N9" s="1565"/>
    </row>
    <row r="10" spans="2:15" s="433" customFormat="1" ht="16.5" thickBot="1" x14ac:dyDescent="0.3">
      <c r="B10" s="1904" t="s">
        <v>1891</v>
      </c>
      <c r="C10" s="429" t="s">
        <v>1892</v>
      </c>
      <c r="D10" s="1902" t="s">
        <v>1893</v>
      </c>
      <c r="E10" s="1903"/>
      <c r="F10" s="431"/>
      <c r="G10" s="431"/>
      <c r="H10" s="430"/>
      <c r="I10" s="431"/>
      <c r="J10" s="430"/>
      <c r="K10" s="430"/>
      <c r="L10" s="430"/>
      <c r="M10" s="430"/>
      <c r="N10" s="432"/>
    </row>
    <row r="11" spans="2:15" s="433" customFormat="1" ht="16.5" thickBot="1" x14ac:dyDescent="0.3">
      <c r="B11" s="1905"/>
      <c r="C11" s="434" t="s">
        <v>1894</v>
      </c>
      <c r="D11" s="435" t="s">
        <v>1893</v>
      </c>
      <c r="E11" s="436"/>
      <c r="F11" s="431"/>
      <c r="G11" s="431"/>
      <c r="H11" s="430"/>
      <c r="I11" s="431"/>
      <c r="J11" s="430"/>
      <c r="K11" s="430"/>
      <c r="L11" s="430"/>
      <c r="M11" s="430"/>
      <c r="N11" s="432"/>
    </row>
    <row r="12" spans="2:15" s="433" customFormat="1" ht="16.5" thickBot="1" x14ac:dyDescent="0.3">
      <c r="B12" s="1905"/>
      <c r="C12" s="434" t="s">
        <v>1895</v>
      </c>
      <c r="D12" s="1902" t="s">
        <v>1896</v>
      </c>
      <c r="E12" s="1903"/>
      <c r="F12" s="431"/>
      <c r="G12" s="431"/>
      <c r="H12" s="430"/>
      <c r="I12" s="431"/>
      <c r="J12" s="430"/>
      <c r="K12" s="430"/>
      <c r="L12" s="430"/>
      <c r="M12" s="430"/>
      <c r="N12" s="432"/>
    </row>
    <row r="13" spans="2:15" s="433" customFormat="1" ht="16.5" thickBot="1" x14ac:dyDescent="0.3">
      <c r="B13" s="1905"/>
      <c r="C13" s="434" t="s">
        <v>1897</v>
      </c>
      <c r="D13" s="1902" t="s">
        <v>1896</v>
      </c>
      <c r="E13" s="1903"/>
      <c r="F13" s="431"/>
      <c r="G13" s="431"/>
      <c r="H13" s="430"/>
      <c r="I13" s="431"/>
      <c r="J13" s="430"/>
      <c r="K13" s="430"/>
      <c r="L13" s="430"/>
      <c r="M13" s="430"/>
      <c r="N13" s="432"/>
    </row>
    <row r="14" spans="2:15" s="433" customFormat="1" ht="16.5" thickBot="1" x14ac:dyDescent="0.3">
      <c r="B14" s="1905"/>
      <c r="C14" s="434" t="s">
        <v>1898</v>
      </c>
      <c r="D14" s="1902" t="s">
        <v>1899</v>
      </c>
      <c r="E14" s="1903"/>
      <c r="F14" s="431"/>
      <c r="G14" s="431"/>
      <c r="H14" s="430"/>
      <c r="I14" s="431"/>
      <c r="J14" s="430"/>
      <c r="K14" s="430"/>
      <c r="L14" s="430"/>
      <c r="M14" s="430"/>
      <c r="N14" s="432"/>
    </row>
    <row r="15" spans="2:15" s="433" customFormat="1" ht="16.5" thickBot="1" x14ac:dyDescent="0.3">
      <c r="B15" s="1905"/>
      <c r="C15" s="434" t="s">
        <v>1900</v>
      </c>
      <c r="D15" s="1902" t="s">
        <v>1901</v>
      </c>
      <c r="E15" s="1903"/>
      <c r="F15" s="431"/>
      <c r="G15" s="431"/>
      <c r="H15" s="430"/>
      <c r="I15" s="431"/>
      <c r="J15" s="430"/>
      <c r="K15" s="430"/>
      <c r="L15" s="430"/>
      <c r="M15" s="430"/>
      <c r="N15" s="432"/>
    </row>
    <row r="16" spans="2:15" s="433" customFormat="1" ht="16.5" thickBot="1" x14ac:dyDescent="0.3">
      <c r="B16" s="1905"/>
      <c r="C16" s="434" t="s">
        <v>1902</v>
      </c>
      <c r="D16" s="1902" t="s">
        <v>1903</v>
      </c>
      <c r="E16" s="1903"/>
      <c r="F16" s="431"/>
      <c r="G16" s="431"/>
      <c r="H16" s="430"/>
      <c r="I16" s="431"/>
      <c r="J16" s="430"/>
      <c r="K16" s="430"/>
      <c r="L16" s="430"/>
      <c r="M16" s="430"/>
      <c r="N16" s="432"/>
    </row>
    <row r="17" spans="2:14" s="433" customFormat="1" ht="16.5" thickBot="1" x14ac:dyDescent="0.3">
      <c r="B17" s="1905"/>
      <c r="C17" s="434" t="s">
        <v>1904</v>
      </c>
      <c r="D17" s="1902" t="s">
        <v>1903</v>
      </c>
      <c r="E17" s="1903"/>
      <c r="F17" s="431"/>
      <c r="G17" s="431"/>
      <c r="H17" s="430"/>
      <c r="I17" s="431"/>
      <c r="J17" s="430"/>
      <c r="K17" s="430"/>
      <c r="L17" s="430"/>
      <c r="M17" s="430"/>
      <c r="N17" s="432"/>
    </row>
    <row r="18" spans="2:14" s="433" customFormat="1" ht="16.5" thickBot="1" x14ac:dyDescent="0.3">
      <c r="B18" s="1905"/>
      <c r="C18" s="434" t="s">
        <v>1905</v>
      </c>
      <c r="D18" s="1902" t="s">
        <v>1906</v>
      </c>
      <c r="E18" s="1903"/>
      <c r="F18" s="431"/>
      <c r="G18" s="431"/>
      <c r="H18" s="430"/>
      <c r="I18" s="431"/>
      <c r="J18" s="430"/>
      <c r="K18" s="430"/>
      <c r="L18" s="430"/>
      <c r="M18" s="430"/>
      <c r="N18" s="432"/>
    </row>
    <row r="19" spans="2:14" s="433" customFormat="1" ht="16.5" thickBot="1" x14ac:dyDescent="0.3">
      <c r="B19" s="1905"/>
      <c r="C19" s="434" t="s">
        <v>1907</v>
      </c>
      <c r="D19" s="1902" t="s">
        <v>1908</v>
      </c>
      <c r="E19" s="1903"/>
      <c r="F19" s="431"/>
      <c r="G19" s="431"/>
      <c r="H19" s="430"/>
      <c r="I19" s="431"/>
      <c r="J19" s="430"/>
      <c r="K19" s="430"/>
      <c r="L19" s="430"/>
      <c r="M19" s="430"/>
      <c r="N19" s="432"/>
    </row>
    <row r="20" spans="2:14" s="433" customFormat="1" ht="16.5" thickBot="1" x14ac:dyDescent="0.3">
      <c r="B20" s="1906"/>
      <c r="C20" s="434" t="s">
        <v>1909</v>
      </c>
      <c r="D20" s="1902" t="s">
        <v>1908</v>
      </c>
      <c r="E20" s="1903"/>
      <c r="F20" s="431"/>
      <c r="G20" s="431"/>
      <c r="H20" s="430"/>
      <c r="I20" s="431"/>
      <c r="J20" s="430"/>
      <c r="K20" s="430"/>
      <c r="L20" s="430"/>
      <c r="M20" s="430"/>
      <c r="N20" s="432"/>
    </row>
    <row r="21" spans="2:14" ht="16.5" thickBot="1" x14ac:dyDescent="0.3">
      <c r="B21" s="9" t="s">
        <v>8</v>
      </c>
      <c r="C21" s="437">
        <v>41971</v>
      </c>
      <c r="D21" s="12"/>
      <c r="E21" s="12"/>
      <c r="F21" s="12"/>
      <c r="G21" s="12"/>
      <c r="H21" s="11"/>
      <c r="I21" s="12"/>
      <c r="J21" s="11"/>
      <c r="K21" s="11"/>
      <c r="L21" s="11"/>
      <c r="M21" s="11"/>
      <c r="N21" s="13"/>
    </row>
    <row r="22" spans="2:14" ht="15.75" x14ac:dyDescent="0.25">
      <c r="B22" s="14"/>
      <c r="C22" s="249"/>
      <c r="D22" s="438"/>
      <c r="E22" s="438"/>
      <c r="F22" s="438"/>
      <c r="G22" s="438"/>
      <c r="H22" s="16"/>
      <c r="J22" s="753"/>
      <c r="K22" s="753"/>
      <c r="L22" s="753"/>
      <c r="M22" s="753"/>
      <c r="N22" s="16"/>
    </row>
    <row r="23" spans="2:14" x14ac:dyDescent="0.25">
      <c r="J23" s="753"/>
      <c r="K23" s="753"/>
      <c r="L23" s="753"/>
      <c r="M23" s="753"/>
      <c r="N23" s="17"/>
    </row>
    <row r="24" spans="2:14" x14ac:dyDescent="0.25">
      <c r="B24" s="1574" t="s">
        <v>10</v>
      </c>
      <c r="C24" s="1574"/>
      <c r="D24" s="700" t="s">
        <v>11</v>
      </c>
      <c r="E24" s="700" t="s">
        <v>12</v>
      </c>
      <c r="F24" s="700" t="s">
        <v>13</v>
      </c>
      <c r="G24" s="19"/>
      <c r="I24" s="755"/>
      <c r="J24" s="20"/>
      <c r="K24" s="20"/>
      <c r="L24" s="20"/>
      <c r="M24" s="20"/>
      <c r="N24" s="17"/>
    </row>
    <row r="25" spans="2:14" x14ac:dyDescent="0.25">
      <c r="B25" s="1574"/>
      <c r="C25" s="1574"/>
      <c r="D25" s="700">
        <v>33</v>
      </c>
      <c r="E25" s="360">
        <v>1630308653</v>
      </c>
      <c r="F25" s="23">
        <v>733</v>
      </c>
      <c r="G25" s="784"/>
      <c r="I25" s="26"/>
      <c r="J25" s="25"/>
      <c r="K25" s="25"/>
      <c r="L25" s="25"/>
      <c r="M25" s="25"/>
      <c r="N25" s="17"/>
    </row>
    <row r="26" spans="2:14" x14ac:dyDescent="0.25">
      <c r="B26" s="1574"/>
      <c r="C26" s="1574"/>
      <c r="D26" s="700">
        <v>34</v>
      </c>
      <c r="E26" s="360">
        <v>715554094</v>
      </c>
      <c r="F26" s="23">
        <v>263</v>
      </c>
      <c r="G26" s="784"/>
      <c r="I26" s="26"/>
      <c r="J26" s="25"/>
      <c r="K26" s="25"/>
      <c r="L26" s="25"/>
      <c r="M26" s="25"/>
      <c r="N26" s="17"/>
    </row>
    <row r="27" spans="2:14" x14ac:dyDescent="0.25">
      <c r="B27" s="1574"/>
      <c r="C27" s="1574"/>
      <c r="D27" s="700">
        <v>41</v>
      </c>
      <c r="E27" s="360">
        <v>1061087820</v>
      </c>
      <c r="F27" s="23">
        <v>390</v>
      </c>
      <c r="G27" s="784"/>
      <c r="I27" s="26"/>
      <c r="J27" s="25"/>
      <c r="K27" s="25"/>
      <c r="L27" s="25"/>
      <c r="M27" s="25"/>
      <c r="N27" s="17"/>
    </row>
    <row r="28" spans="2:14" x14ac:dyDescent="0.25">
      <c r="B28" s="1574"/>
      <c r="C28" s="1574"/>
      <c r="D28" s="700">
        <v>42</v>
      </c>
      <c r="E28" s="360">
        <v>3184628525</v>
      </c>
      <c r="F28" s="23">
        <v>1525</v>
      </c>
      <c r="G28" s="784"/>
      <c r="I28" s="26"/>
      <c r="J28" s="25"/>
      <c r="K28" s="25"/>
      <c r="L28" s="25"/>
      <c r="M28" s="25"/>
      <c r="N28" s="17"/>
    </row>
    <row r="29" spans="2:14" x14ac:dyDescent="0.25">
      <c r="B29" s="1574"/>
      <c r="C29" s="1574"/>
      <c r="D29" s="700">
        <v>43</v>
      </c>
      <c r="E29" s="360">
        <v>953822116</v>
      </c>
      <c r="F29" s="23">
        <v>410</v>
      </c>
      <c r="G29" s="784"/>
      <c r="I29" s="26"/>
      <c r="J29" s="25"/>
      <c r="K29" s="25"/>
      <c r="L29" s="25"/>
      <c r="M29" s="25"/>
      <c r="N29" s="17"/>
    </row>
    <row r="30" spans="2:14" x14ac:dyDescent="0.25">
      <c r="B30" s="1574"/>
      <c r="C30" s="1574"/>
      <c r="D30" s="700">
        <v>44</v>
      </c>
      <c r="E30" s="360">
        <v>953822116</v>
      </c>
      <c r="F30" s="23">
        <v>175</v>
      </c>
      <c r="G30" s="784"/>
      <c r="I30" s="26"/>
      <c r="J30" s="25"/>
      <c r="K30" s="25"/>
      <c r="L30" s="25"/>
      <c r="M30" s="25"/>
      <c r="N30" s="17"/>
    </row>
    <row r="31" spans="2:14" x14ac:dyDescent="0.25">
      <c r="B31" s="1574"/>
      <c r="C31" s="1574"/>
      <c r="D31" s="700">
        <v>45</v>
      </c>
      <c r="E31" s="360">
        <v>672022286</v>
      </c>
      <c r="F31" s="23">
        <v>247</v>
      </c>
      <c r="G31" s="784"/>
      <c r="H31" s="1">
        <f>5181*80/100</f>
        <v>4144.8</v>
      </c>
      <c r="I31" s="26"/>
      <c r="J31" s="25"/>
      <c r="K31" s="25"/>
      <c r="L31" s="25"/>
      <c r="M31" s="25"/>
      <c r="N31" s="17"/>
    </row>
    <row r="32" spans="2:14" x14ac:dyDescent="0.25">
      <c r="B32" s="1574"/>
      <c r="C32" s="1574"/>
      <c r="D32" s="700">
        <v>46</v>
      </c>
      <c r="E32" s="360">
        <v>1401236551</v>
      </c>
      <c r="F32" s="23">
        <v>671</v>
      </c>
      <c r="G32" s="784"/>
      <c r="I32" s="26"/>
      <c r="J32" s="25"/>
      <c r="K32" s="25"/>
      <c r="L32" s="25"/>
      <c r="M32" s="25"/>
      <c r="N32" s="17"/>
    </row>
    <row r="33" spans="1:14" x14ac:dyDescent="0.25">
      <c r="B33" s="1574"/>
      <c r="C33" s="1574"/>
      <c r="D33" s="700">
        <v>47</v>
      </c>
      <c r="E33" s="360">
        <v>1773739831</v>
      </c>
      <c r="F33" s="23">
        <v>767</v>
      </c>
      <c r="G33" s="784"/>
      <c r="I33" s="26"/>
      <c r="J33" s="25"/>
      <c r="K33" s="25"/>
      <c r="L33" s="25"/>
      <c r="M33" s="25"/>
      <c r="N33" s="17"/>
    </row>
    <row r="34" spans="1:14" x14ac:dyDescent="0.25">
      <c r="B34" s="1574"/>
      <c r="C34" s="1574"/>
      <c r="D34" s="700">
        <v>48</v>
      </c>
      <c r="E34" s="360">
        <v>208828100</v>
      </c>
      <c r="F34" s="23">
        <v>100</v>
      </c>
      <c r="G34" s="784"/>
      <c r="I34" s="26"/>
      <c r="J34" s="25"/>
      <c r="K34" s="25"/>
      <c r="L34" s="25"/>
      <c r="M34" s="25"/>
      <c r="N34" s="17"/>
    </row>
    <row r="35" spans="1:14" x14ac:dyDescent="0.25">
      <c r="B35" s="1574"/>
      <c r="C35" s="1574"/>
      <c r="D35" s="700">
        <v>49</v>
      </c>
      <c r="E35" s="360">
        <v>291118966</v>
      </c>
      <c r="F35" s="23">
        <v>107</v>
      </c>
      <c r="G35" s="784"/>
      <c r="I35" s="26"/>
      <c r="J35" s="25"/>
      <c r="K35" s="25"/>
      <c r="L35" s="25"/>
      <c r="M35" s="25"/>
      <c r="N35" s="17"/>
    </row>
    <row r="36" spans="1:14" ht="15.75" thickBot="1" x14ac:dyDescent="0.3">
      <c r="B36" s="1575" t="s">
        <v>14</v>
      </c>
      <c r="C36" s="1576"/>
      <c r="D36" s="700"/>
      <c r="E36" s="360">
        <f>SUM(E25:E35)</f>
        <v>12846169058</v>
      </c>
      <c r="F36" s="23">
        <f>SUM(F25:F35)</f>
        <v>5388</v>
      </c>
      <c r="G36" s="784"/>
      <c r="H36" s="28"/>
      <c r="J36" s="753"/>
      <c r="K36" s="753"/>
      <c r="L36" s="753"/>
      <c r="M36" s="753"/>
      <c r="N36" s="29"/>
    </row>
    <row r="37" spans="1:14" ht="45.75" thickBot="1" x14ac:dyDescent="0.3">
      <c r="A37" s="32"/>
      <c r="B37" s="33" t="s">
        <v>1910</v>
      </c>
      <c r="C37" s="33" t="s">
        <v>16</v>
      </c>
      <c r="E37" s="755"/>
      <c r="F37" s="755"/>
      <c r="G37" s="755"/>
      <c r="H37" s="20"/>
      <c r="I37" s="770"/>
      <c r="J37" s="35"/>
      <c r="K37" s="35"/>
      <c r="L37" s="35"/>
      <c r="M37" s="35"/>
    </row>
    <row r="38" spans="1:14" ht="15.75" thickBot="1" x14ac:dyDescent="0.3">
      <c r="A38" s="37">
        <v>1</v>
      </c>
      <c r="C38" s="253">
        <f>F25*80/100</f>
        <v>586.4</v>
      </c>
      <c r="D38" s="439"/>
      <c r="E38" s="440">
        <v>1630308653</v>
      </c>
      <c r="F38" s="785"/>
      <c r="G38" s="785"/>
      <c r="H38" s="41"/>
      <c r="I38" s="43"/>
      <c r="J38" s="42"/>
      <c r="K38" s="42"/>
      <c r="L38" s="42"/>
      <c r="M38" s="42"/>
    </row>
    <row r="39" spans="1:14" ht="15.75" thickBot="1" x14ac:dyDescent="0.3">
      <c r="A39" s="44"/>
      <c r="C39" s="255"/>
      <c r="D39" s="26"/>
      <c r="E39" s="441"/>
      <c r="F39" s="785"/>
      <c r="G39" s="785"/>
      <c r="H39" s="41"/>
      <c r="I39" s="43"/>
      <c r="J39" s="42"/>
      <c r="K39" s="42"/>
      <c r="L39" s="42"/>
      <c r="M39" s="42"/>
    </row>
    <row r="40" spans="1:14" ht="45.75" thickBot="1" x14ac:dyDescent="0.3">
      <c r="A40" s="32"/>
      <c r="B40" s="33" t="s">
        <v>1911</v>
      </c>
      <c r="C40" s="33" t="s">
        <v>16</v>
      </c>
      <c r="E40" s="755"/>
      <c r="F40" s="755"/>
      <c r="G40" s="755"/>
      <c r="H40" s="20"/>
      <c r="I40" s="770"/>
      <c r="J40" s="35"/>
      <c r="K40" s="35"/>
      <c r="L40" s="35"/>
      <c r="M40" s="35"/>
    </row>
    <row r="41" spans="1:14" ht="15.75" thickBot="1" x14ac:dyDescent="0.3">
      <c r="A41" s="37">
        <v>1</v>
      </c>
      <c r="C41" s="253">
        <f>F26*80/100</f>
        <v>210.4</v>
      </c>
      <c r="D41" s="439"/>
      <c r="E41" s="440">
        <v>715554094</v>
      </c>
      <c r="F41" s="785"/>
      <c r="G41" s="785"/>
      <c r="H41" s="41"/>
      <c r="I41" s="43"/>
      <c r="J41" s="42"/>
      <c r="K41" s="42"/>
      <c r="L41" s="42"/>
      <c r="M41" s="42"/>
    </row>
    <row r="42" spans="1:14" ht="15.75" thickBot="1" x14ac:dyDescent="0.3">
      <c r="A42" s="44"/>
      <c r="C42" s="255"/>
      <c r="D42" s="26"/>
      <c r="E42" s="441"/>
      <c r="F42" s="785"/>
      <c r="G42" s="785"/>
      <c r="H42" s="41"/>
      <c r="I42" s="43"/>
      <c r="J42" s="42"/>
      <c r="K42" s="42"/>
      <c r="L42" s="42"/>
      <c r="M42" s="42"/>
    </row>
    <row r="43" spans="1:14" ht="45.75" thickBot="1" x14ac:dyDescent="0.3">
      <c r="A43" s="32"/>
      <c r="B43" s="33" t="s">
        <v>1912</v>
      </c>
      <c r="C43" s="33" t="s">
        <v>16</v>
      </c>
      <c r="E43" s="755"/>
      <c r="F43" s="755"/>
      <c r="G43" s="755"/>
      <c r="H43" s="20"/>
      <c r="I43" s="770"/>
      <c r="J43" s="35"/>
      <c r="K43" s="35"/>
      <c r="L43" s="35"/>
      <c r="M43" s="35"/>
    </row>
    <row r="44" spans="1:14" ht="15.75" thickBot="1" x14ac:dyDescent="0.3">
      <c r="A44" s="37">
        <v>1</v>
      </c>
      <c r="C44" s="253">
        <f>F27*80/100</f>
        <v>312</v>
      </c>
      <c r="D44" s="439"/>
      <c r="E44" s="440">
        <v>1061087820</v>
      </c>
      <c r="F44" s="785"/>
      <c r="G44" s="785"/>
      <c r="H44" s="41"/>
      <c r="I44" s="43"/>
      <c r="J44" s="42"/>
      <c r="K44" s="42"/>
      <c r="L44" s="42"/>
      <c r="M44" s="42"/>
    </row>
    <row r="45" spans="1:14" ht="15.75" thickBot="1" x14ac:dyDescent="0.3">
      <c r="A45" s="44"/>
      <c r="C45" s="255"/>
      <c r="D45" s="26"/>
      <c r="E45" s="441"/>
      <c r="F45" s="785"/>
      <c r="G45" s="785"/>
      <c r="H45" s="41"/>
      <c r="I45" s="43"/>
      <c r="J45" s="42"/>
      <c r="K45" s="42"/>
      <c r="L45" s="42"/>
      <c r="M45" s="42"/>
    </row>
    <row r="46" spans="1:14" ht="45.75" thickBot="1" x14ac:dyDescent="0.3">
      <c r="A46" s="32"/>
      <c r="B46" s="33" t="s">
        <v>1913</v>
      </c>
      <c r="C46" s="33" t="s">
        <v>16</v>
      </c>
      <c r="E46" s="755"/>
      <c r="F46" s="755"/>
      <c r="G46" s="755"/>
      <c r="H46" s="20"/>
      <c r="I46" s="770"/>
      <c r="J46" s="35"/>
      <c r="K46" s="35"/>
      <c r="L46" s="35"/>
      <c r="M46" s="35"/>
    </row>
    <row r="47" spans="1:14" ht="15.75" thickBot="1" x14ac:dyDescent="0.3">
      <c r="A47" s="37">
        <v>1</v>
      </c>
      <c r="C47" s="253">
        <f>+F28*80/100</f>
        <v>1220</v>
      </c>
      <c r="D47" s="439"/>
      <c r="E47" s="440">
        <v>3184628525</v>
      </c>
      <c r="F47" s="785"/>
      <c r="G47" s="785"/>
      <c r="H47" s="41"/>
      <c r="I47" s="43"/>
      <c r="J47" s="42"/>
      <c r="K47" s="42"/>
      <c r="L47" s="42"/>
      <c r="M47" s="42"/>
    </row>
    <row r="48" spans="1:14" ht="15.75" thickBot="1" x14ac:dyDescent="0.3">
      <c r="A48" s="44"/>
      <c r="C48" s="255"/>
      <c r="D48" s="26"/>
      <c r="E48" s="441"/>
      <c r="F48" s="785"/>
      <c r="G48" s="785"/>
      <c r="H48" s="41"/>
      <c r="I48" s="43"/>
      <c r="J48" s="42"/>
      <c r="K48" s="42"/>
      <c r="L48" s="42"/>
      <c r="M48" s="42"/>
    </row>
    <row r="49" spans="1:13" ht="45.75" thickBot="1" x14ac:dyDescent="0.3">
      <c r="A49" s="32"/>
      <c r="B49" s="33" t="s">
        <v>1914</v>
      </c>
      <c r="C49" s="33" t="s">
        <v>16</v>
      </c>
      <c r="E49" s="755"/>
      <c r="F49" s="755"/>
      <c r="G49" s="755"/>
      <c r="H49" s="20"/>
      <c r="I49" s="770"/>
      <c r="J49" s="35"/>
      <c r="K49" s="35"/>
      <c r="L49" s="35"/>
      <c r="M49" s="35"/>
    </row>
    <row r="50" spans="1:13" ht="15.75" thickBot="1" x14ac:dyDescent="0.3">
      <c r="A50" s="37">
        <v>1</v>
      </c>
      <c r="C50" s="253">
        <f>+F29*80/100</f>
        <v>328</v>
      </c>
      <c r="D50" s="439"/>
      <c r="E50" s="440">
        <v>953822116</v>
      </c>
      <c r="F50" s="785"/>
      <c r="G50" s="785"/>
      <c r="H50" s="41"/>
      <c r="I50" s="43"/>
      <c r="J50" s="42"/>
      <c r="K50" s="42"/>
      <c r="L50" s="42"/>
      <c r="M50" s="42"/>
    </row>
    <row r="51" spans="1:13" ht="15.75" thickBot="1" x14ac:dyDescent="0.3">
      <c r="A51" s="44"/>
      <c r="C51" s="255"/>
      <c r="D51" s="26"/>
      <c r="E51" s="441"/>
      <c r="F51" s="785"/>
      <c r="G51" s="785"/>
      <c r="H51" s="41"/>
      <c r="I51" s="43"/>
      <c r="J51" s="42"/>
      <c r="K51" s="42"/>
      <c r="L51" s="42"/>
      <c r="M51" s="42"/>
    </row>
    <row r="52" spans="1:13" ht="45.75" thickBot="1" x14ac:dyDescent="0.3">
      <c r="A52" s="32"/>
      <c r="B52" s="33" t="s">
        <v>1915</v>
      </c>
      <c r="C52" s="33" t="s">
        <v>16</v>
      </c>
      <c r="E52" s="755"/>
      <c r="F52" s="755"/>
      <c r="G52" s="755"/>
      <c r="H52" s="20"/>
      <c r="I52" s="770"/>
      <c r="J52" s="35"/>
      <c r="K52" s="35"/>
      <c r="L52" s="35"/>
      <c r="M52" s="35"/>
    </row>
    <row r="53" spans="1:13" ht="15.75" thickBot="1" x14ac:dyDescent="0.3">
      <c r="A53" s="37">
        <v>1</v>
      </c>
      <c r="C53" s="253">
        <f>+F30*80/100</f>
        <v>140</v>
      </c>
      <c r="D53" s="439"/>
      <c r="E53" s="440">
        <v>953822116</v>
      </c>
      <c r="F53" s="785"/>
      <c r="G53" s="785"/>
      <c r="H53" s="41"/>
      <c r="I53" s="43"/>
      <c r="J53" s="42"/>
      <c r="K53" s="42"/>
      <c r="L53" s="42"/>
      <c r="M53" s="42"/>
    </row>
    <row r="54" spans="1:13" ht="15.75" thickBot="1" x14ac:dyDescent="0.3">
      <c r="A54" s="44"/>
      <c r="C54" s="255"/>
      <c r="D54" s="26"/>
      <c r="E54" s="441"/>
      <c r="F54" s="785"/>
      <c r="G54" s="785"/>
      <c r="H54" s="41"/>
      <c r="I54" s="43"/>
      <c r="J54" s="42"/>
      <c r="K54" s="42"/>
      <c r="L54" s="42"/>
      <c r="M54" s="42"/>
    </row>
    <row r="55" spans="1:13" ht="45.75" thickBot="1" x14ac:dyDescent="0.3">
      <c r="A55" s="32"/>
      <c r="B55" s="33" t="s">
        <v>1916</v>
      </c>
      <c r="C55" s="33" t="s">
        <v>16</v>
      </c>
      <c r="E55" s="755"/>
      <c r="F55" s="755"/>
      <c r="G55" s="755"/>
      <c r="H55" s="20"/>
      <c r="I55" s="770"/>
      <c r="J55" s="35"/>
      <c r="K55" s="35"/>
      <c r="L55" s="35"/>
      <c r="M55" s="35"/>
    </row>
    <row r="56" spans="1:13" ht="15.75" thickBot="1" x14ac:dyDescent="0.3">
      <c r="A56" s="37">
        <v>1</v>
      </c>
      <c r="C56" s="253">
        <f>+F31*80/100</f>
        <v>197.6</v>
      </c>
      <c r="D56" s="439"/>
      <c r="E56" s="440">
        <v>672022286</v>
      </c>
      <c r="F56" s="785"/>
      <c r="G56" s="785"/>
      <c r="H56" s="41"/>
      <c r="I56" s="43"/>
      <c r="J56" s="42"/>
      <c r="K56" s="42"/>
      <c r="L56" s="42"/>
      <c r="M56" s="42"/>
    </row>
    <row r="57" spans="1:13" ht="15.75" thickBot="1" x14ac:dyDescent="0.3">
      <c r="A57" s="44"/>
      <c r="C57" s="255"/>
      <c r="D57" s="26"/>
      <c r="E57" s="441"/>
      <c r="F57" s="785"/>
      <c r="G57" s="785"/>
      <c r="H57" s="41"/>
      <c r="I57" s="43"/>
      <c r="J57" s="42"/>
      <c r="K57" s="42"/>
      <c r="L57" s="42"/>
      <c r="M57" s="42"/>
    </row>
    <row r="58" spans="1:13" ht="45.75" thickBot="1" x14ac:dyDescent="0.3">
      <c r="A58" s="32"/>
      <c r="B58" s="33" t="s">
        <v>1917</v>
      </c>
      <c r="C58" s="33" t="s">
        <v>16</v>
      </c>
      <c r="E58" s="755"/>
      <c r="F58" s="755"/>
      <c r="G58" s="755"/>
      <c r="H58" s="20"/>
      <c r="I58" s="770"/>
      <c r="J58" s="35"/>
      <c r="K58" s="35"/>
      <c r="L58" s="35"/>
      <c r="M58" s="35"/>
    </row>
    <row r="59" spans="1:13" ht="15.75" thickBot="1" x14ac:dyDescent="0.3">
      <c r="A59" s="37">
        <v>1</v>
      </c>
      <c r="C59" s="253">
        <f>+F32*80/100</f>
        <v>536.79999999999995</v>
      </c>
      <c r="D59" s="439"/>
      <c r="E59" s="440">
        <v>1401236551</v>
      </c>
      <c r="F59" s="785"/>
      <c r="G59" s="785"/>
      <c r="H59" s="41"/>
      <c r="I59" s="43"/>
      <c r="J59" s="42"/>
      <c r="K59" s="42"/>
      <c r="L59" s="42"/>
      <c r="M59" s="42"/>
    </row>
    <row r="60" spans="1:13" ht="15.75" thickBot="1" x14ac:dyDescent="0.3">
      <c r="A60" s="44"/>
      <c r="C60" s="255"/>
      <c r="D60" s="26"/>
      <c r="E60" s="441"/>
      <c r="F60" s="785"/>
      <c r="G60" s="785"/>
      <c r="H60" s="41"/>
      <c r="I60" s="43"/>
      <c r="J60" s="42"/>
      <c r="K60" s="42"/>
      <c r="L60" s="42"/>
      <c r="M60" s="42"/>
    </row>
    <row r="61" spans="1:13" ht="45.75" thickBot="1" x14ac:dyDescent="0.3">
      <c r="A61" s="32"/>
      <c r="B61" s="33" t="s">
        <v>1918</v>
      </c>
      <c r="C61" s="33" t="s">
        <v>16</v>
      </c>
      <c r="E61" s="755"/>
      <c r="F61" s="755"/>
      <c r="G61" s="755"/>
      <c r="H61" s="20"/>
      <c r="I61" s="770"/>
      <c r="J61" s="35"/>
      <c r="K61" s="35"/>
      <c r="L61" s="35"/>
      <c r="M61" s="35"/>
    </row>
    <row r="62" spans="1:13" ht="15.75" thickBot="1" x14ac:dyDescent="0.3">
      <c r="A62" s="37">
        <v>1</v>
      </c>
      <c r="C62" s="253">
        <f>+F32*80/100</f>
        <v>536.79999999999995</v>
      </c>
      <c r="D62" s="439"/>
      <c r="E62" s="440">
        <v>1773739831</v>
      </c>
      <c r="F62" s="785"/>
      <c r="G62" s="785"/>
      <c r="H62" s="41"/>
      <c r="I62" s="43"/>
      <c r="J62" s="42"/>
      <c r="K62" s="42"/>
      <c r="L62" s="42"/>
      <c r="M62" s="42"/>
    </row>
    <row r="63" spans="1:13" ht="15.75" thickBot="1" x14ac:dyDescent="0.3">
      <c r="A63" s="44"/>
      <c r="C63" s="255"/>
      <c r="D63" s="26"/>
      <c r="E63" s="441"/>
      <c r="F63" s="785"/>
      <c r="G63" s="785"/>
      <c r="H63" s="41"/>
      <c r="I63" s="43"/>
      <c r="J63" s="42"/>
      <c r="K63" s="42"/>
      <c r="L63" s="42"/>
      <c r="M63" s="42"/>
    </row>
    <row r="64" spans="1:13" ht="45.75" thickBot="1" x14ac:dyDescent="0.3">
      <c r="A64" s="32"/>
      <c r="B64" s="33" t="s">
        <v>1919</v>
      </c>
      <c r="C64" s="33" t="s">
        <v>16</v>
      </c>
      <c r="E64" s="755"/>
      <c r="F64" s="755"/>
      <c r="G64" s="755"/>
      <c r="H64" s="20"/>
      <c r="I64" s="770"/>
      <c r="J64" s="35"/>
      <c r="K64" s="35"/>
      <c r="L64" s="35"/>
      <c r="M64" s="35"/>
    </row>
    <row r="65" spans="1:14" ht="15.75" thickBot="1" x14ac:dyDescent="0.3">
      <c r="A65" s="37">
        <v>1</v>
      </c>
      <c r="C65" s="253">
        <f>+F33*80/100</f>
        <v>613.6</v>
      </c>
      <c r="D65" s="439"/>
      <c r="E65" s="440">
        <v>208828100</v>
      </c>
      <c r="F65" s="785"/>
      <c r="G65" s="785"/>
      <c r="H65" s="41"/>
      <c r="I65" s="43"/>
      <c r="J65" s="42"/>
      <c r="K65" s="42"/>
      <c r="L65" s="42"/>
      <c r="M65" s="42"/>
    </row>
    <row r="66" spans="1:14" x14ac:dyDescent="0.25">
      <c r="A66" s="44"/>
      <c r="C66" s="255"/>
      <c r="D66" s="26"/>
      <c r="E66" s="441"/>
      <c r="F66" s="785"/>
      <c r="G66" s="785"/>
      <c r="H66" s="41"/>
      <c r="I66" s="43"/>
      <c r="J66" s="42"/>
      <c r="K66" s="42"/>
      <c r="L66" s="42"/>
      <c r="M66" s="42"/>
    </row>
    <row r="67" spans="1:14" ht="15.75" thickBot="1" x14ac:dyDescent="0.3">
      <c r="A67" s="44"/>
      <c r="C67" s="255"/>
      <c r="D67" s="26"/>
      <c r="E67" s="441"/>
      <c r="F67" s="785"/>
      <c r="G67" s="785"/>
      <c r="H67" s="41"/>
      <c r="I67" s="43"/>
      <c r="J67" s="42"/>
      <c r="K67" s="42"/>
      <c r="L67" s="42"/>
      <c r="M67" s="42"/>
    </row>
    <row r="68" spans="1:14" ht="45.75" thickBot="1" x14ac:dyDescent="0.3">
      <c r="A68" s="32"/>
      <c r="B68" s="33" t="s">
        <v>1920</v>
      </c>
      <c r="C68" s="33" t="s">
        <v>16</v>
      </c>
      <c r="E68" s="755"/>
      <c r="F68" s="755"/>
      <c r="G68" s="755"/>
      <c r="H68" s="20"/>
      <c r="I68" s="770"/>
      <c r="J68" s="35"/>
      <c r="K68" s="35"/>
      <c r="L68" s="35"/>
      <c r="M68" s="35"/>
    </row>
    <row r="69" spans="1:14" ht="15.75" thickBot="1" x14ac:dyDescent="0.3">
      <c r="A69" s="37">
        <v>1</v>
      </c>
      <c r="C69" s="253">
        <f>+F34*80/100</f>
        <v>80</v>
      </c>
      <c r="D69" s="439"/>
      <c r="E69" s="440">
        <v>291118966</v>
      </c>
      <c r="F69" s="785"/>
      <c r="G69" s="785"/>
      <c r="H69" s="41"/>
      <c r="I69" s="43"/>
      <c r="J69" s="42"/>
      <c r="K69" s="42"/>
      <c r="L69" s="42"/>
      <c r="M69" s="42"/>
    </row>
    <row r="70" spans="1:14" x14ac:dyDescent="0.25">
      <c r="A70" s="44"/>
      <c r="C70" s="255"/>
      <c r="D70" s="26"/>
      <c r="E70" s="441"/>
      <c r="F70" s="785"/>
      <c r="G70" s="785"/>
      <c r="H70" s="41"/>
      <c r="I70" s="43"/>
      <c r="J70" s="42"/>
      <c r="K70" s="42"/>
      <c r="L70" s="42"/>
      <c r="M70" s="42"/>
    </row>
    <row r="71" spans="1:14" x14ac:dyDescent="0.25">
      <c r="A71" s="44"/>
      <c r="C71" s="255"/>
      <c r="D71" s="26"/>
      <c r="E71" s="441"/>
      <c r="F71" s="785"/>
      <c r="G71" s="785"/>
      <c r="H71" s="41"/>
      <c r="I71" s="43"/>
      <c r="J71" s="42"/>
      <c r="K71" s="42"/>
      <c r="L71" s="42"/>
      <c r="M71" s="42"/>
    </row>
    <row r="72" spans="1:14" x14ac:dyDescent="0.25">
      <c r="A72" s="44"/>
      <c r="B72" s="47" t="s">
        <v>1921</v>
      </c>
      <c r="C72"/>
      <c r="D72" s="207"/>
      <c r="E72" s="207"/>
      <c r="F72" s="207"/>
      <c r="G72" s="207"/>
      <c r="H72"/>
      <c r="J72" s="753"/>
      <c r="K72" s="753"/>
      <c r="L72" s="753"/>
      <c r="M72" s="753"/>
      <c r="N72" s="17"/>
    </row>
    <row r="73" spans="1:14" x14ac:dyDescent="0.25">
      <c r="A73" s="44"/>
      <c r="B73" s="49" t="s">
        <v>18</v>
      </c>
      <c r="C73" s="49" t="s">
        <v>19</v>
      </c>
      <c r="D73" s="49" t="s">
        <v>20</v>
      </c>
      <c r="E73" s="207"/>
      <c r="F73" s="207"/>
      <c r="G73" s="207"/>
      <c r="H73"/>
      <c r="J73" s="753"/>
      <c r="K73" s="753"/>
      <c r="L73" s="753"/>
      <c r="M73" s="753"/>
      <c r="N73" s="17"/>
    </row>
    <row r="74" spans="1:14" x14ac:dyDescent="0.25">
      <c r="A74" s="44"/>
      <c r="B74" s="51" t="s">
        <v>21</v>
      </c>
      <c r="C74" s="720" t="s">
        <v>22</v>
      </c>
      <c r="D74" s="720"/>
      <c r="E74" s="207"/>
      <c r="F74" s="207"/>
      <c r="G74" s="207"/>
      <c r="H74"/>
      <c r="J74" s="753"/>
      <c r="K74" s="753"/>
      <c r="L74" s="753"/>
      <c r="M74" s="753"/>
      <c r="N74" s="17"/>
    </row>
    <row r="75" spans="1:14" x14ac:dyDescent="0.25">
      <c r="A75" s="44"/>
      <c r="B75" s="51" t="s">
        <v>23</v>
      </c>
      <c r="C75" s="720" t="s">
        <v>22</v>
      </c>
      <c r="D75" s="720"/>
      <c r="E75" s="207"/>
      <c r="F75" s="207"/>
      <c r="G75" s="207"/>
      <c r="H75"/>
      <c r="J75" s="753"/>
      <c r="K75" s="753"/>
      <c r="L75" s="753"/>
      <c r="M75" s="753"/>
      <c r="N75" s="17"/>
    </row>
    <row r="76" spans="1:14" x14ac:dyDescent="0.25">
      <c r="A76" s="44"/>
      <c r="B76" s="51" t="s">
        <v>24</v>
      </c>
      <c r="C76" s="720" t="s">
        <v>22</v>
      </c>
      <c r="D76" s="720"/>
      <c r="E76" s="207"/>
      <c r="F76" s="207"/>
      <c r="G76" s="207"/>
      <c r="H76"/>
      <c r="J76" s="753"/>
      <c r="K76" s="753"/>
      <c r="L76" s="753"/>
      <c r="M76" s="753"/>
      <c r="N76" s="17"/>
    </row>
    <row r="77" spans="1:14" x14ac:dyDescent="0.25">
      <c r="A77" s="44"/>
      <c r="B77" s="51" t="s">
        <v>25</v>
      </c>
      <c r="C77" s="720"/>
      <c r="D77" s="720" t="s">
        <v>22</v>
      </c>
      <c r="E77" s="207"/>
      <c r="F77" s="207"/>
      <c r="G77" s="207"/>
      <c r="H77"/>
      <c r="J77" s="753"/>
      <c r="K77" s="753"/>
      <c r="L77" s="753"/>
      <c r="M77" s="753"/>
      <c r="N77" s="17"/>
    </row>
    <row r="78" spans="1:14" x14ac:dyDescent="0.25">
      <c r="A78" s="44"/>
      <c r="B78" s="35"/>
      <c r="C78" s="770"/>
      <c r="D78" s="770"/>
      <c r="E78" s="207"/>
      <c r="F78" s="207"/>
      <c r="G78" s="207"/>
      <c r="H78"/>
      <c r="J78" s="753"/>
      <c r="K78" s="753"/>
      <c r="L78" s="753"/>
      <c r="M78" s="753"/>
      <c r="N78" s="17"/>
    </row>
    <row r="79" spans="1:14" x14ac:dyDescent="0.25">
      <c r="A79" s="44"/>
      <c r="B79" s="47" t="s">
        <v>1922</v>
      </c>
      <c r="C79"/>
      <c r="D79" s="207"/>
      <c r="E79" s="207"/>
      <c r="F79" s="207"/>
      <c r="G79" s="207"/>
      <c r="H79"/>
      <c r="J79" s="753"/>
      <c r="K79" s="753"/>
      <c r="L79" s="753"/>
      <c r="M79" s="753"/>
      <c r="N79" s="17"/>
    </row>
    <row r="80" spans="1:14" x14ac:dyDescent="0.25">
      <c r="A80" s="44"/>
      <c r="B80" s="49" t="s">
        <v>18</v>
      </c>
      <c r="C80" s="49" t="s">
        <v>19</v>
      </c>
      <c r="D80" s="49" t="s">
        <v>20</v>
      </c>
      <c r="E80" s="207"/>
      <c r="F80" s="207"/>
      <c r="G80" s="207"/>
      <c r="H80"/>
      <c r="J80" s="753"/>
      <c r="K80" s="753"/>
      <c r="L80" s="753"/>
      <c r="M80" s="753"/>
      <c r="N80" s="17"/>
    </row>
    <row r="81" spans="1:14" x14ac:dyDescent="0.25">
      <c r="A81" s="44"/>
      <c r="B81" s="51" t="s">
        <v>21</v>
      </c>
      <c r="C81" s="720"/>
      <c r="D81" s="720" t="s">
        <v>22</v>
      </c>
      <c r="E81" s="207"/>
      <c r="F81" s="207"/>
      <c r="G81" s="207"/>
      <c r="H81"/>
      <c r="J81" s="753"/>
      <c r="K81" s="753"/>
      <c r="L81" s="753"/>
      <c r="M81" s="753"/>
      <c r="N81" s="17"/>
    </row>
    <row r="82" spans="1:14" x14ac:dyDescent="0.25">
      <c r="A82" s="44"/>
      <c r="B82" s="51" t="s">
        <v>23</v>
      </c>
      <c r="C82" s="720" t="s">
        <v>22</v>
      </c>
      <c r="D82" s="720"/>
      <c r="E82" s="207"/>
      <c r="F82" s="207"/>
      <c r="G82" s="207"/>
      <c r="H82"/>
      <c r="J82" s="753"/>
      <c r="K82" s="753"/>
      <c r="L82" s="753"/>
      <c r="M82" s="753"/>
      <c r="N82" s="17"/>
    </row>
    <row r="83" spans="1:14" x14ac:dyDescent="0.25">
      <c r="A83" s="44"/>
      <c r="B83" s="51" t="s">
        <v>24</v>
      </c>
      <c r="C83" s="720" t="s">
        <v>22</v>
      </c>
      <c r="D83" s="720"/>
      <c r="E83" s="207"/>
      <c r="F83" s="207"/>
      <c r="G83" s="207"/>
      <c r="H83"/>
      <c r="J83" s="753"/>
      <c r="K83" s="753"/>
      <c r="L83" s="753"/>
      <c r="M83" s="753"/>
      <c r="N83" s="17"/>
    </row>
    <row r="84" spans="1:14" x14ac:dyDescent="0.25">
      <c r="A84" s="44"/>
      <c r="B84" s="51" t="s">
        <v>25</v>
      </c>
      <c r="C84" s="720"/>
      <c r="D84" s="720" t="s">
        <v>22</v>
      </c>
      <c r="E84" s="207"/>
      <c r="F84" s="207"/>
      <c r="G84" s="207"/>
      <c r="H84"/>
      <c r="J84" s="753"/>
      <c r="K84" s="753"/>
      <c r="L84" s="753"/>
      <c r="M84" s="753"/>
      <c r="N84" s="17"/>
    </row>
    <row r="85" spans="1:14" x14ac:dyDescent="0.25">
      <c r="A85" s="44"/>
      <c r="B85"/>
      <c r="C85" s="207"/>
      <c r="D85" s="207"/>
      <c r="E85" s="207"/>
      <c r="F85" s="207"/>
      <c r="G85" s="207"/>
      <c r="H85"/>
      <c r="J85" s="753"/>
      <c r="K85" s="753"/>
      <c r="L85" s="753"/>
      <c r="M85" s="753"/>
      <c r="N85" s="17"/>
    </row>
    <row r="86" spans="1:14" x14ac:dyDescent="0.25">
      <c r="A86" s="44"/>
      <c r="B86"/>
      <c r="C86" s="207"/>
      <c r="D86" s="207"/>
      <c r="E86" s="207"/>
      <c r="F86" s="207"/>
      <c r="G86" s="207"/>
      <c r="H86"/>
      <c r="J86" s="753"/>
      <c r="K86" s="753"/>
      <c r="L86" s="753"/>
      <c r="M86" s="753"/>
      <c r="N86" s="17"/>
    </row>
    <row r="87" spans="1:14" x14ac:dyDescent="0.25">
      <c r="A87" s="44"/>
      <c r="B87" s="47" t="s">
        <v>1923</v>
      </c>
      <c r="C87"/>
      <c r="D87" s="207"/>
      <c r="E87" s="207"/>
      <c r="F87" s="207"/>
      <c r="G87" s="207"/>
      <c r="H87"/>
      <c r="J87" s="753"/>
      <c r="K87" s="753"/>
      <c r="L87" s="753"/>
      <c r="M87" s="753"/>
      <c r="N87" s="17"/>
    </row>
    <row r="88" spans="1:14" x14ac:dyDescent="0.25">
      <c r="A88" s="44"/>
      <c r="B88" s="49" t="s">
        <v>18</v>
      </c>
      <c r="C88" s="49" t="s">
        <v>19</v>
      </c>
      <c r="D88" s="49" t="s">
        <v>20</v>
      </c>
      <c r="E88" s="207"/>
      <c r="F88" s="207"/>
      <c r="G88" s="207"/>
      <c r="H88"/>
      <c r="J88" s="753"/>
      <c r="K88" s="753"/>
      <c r="L88" s="753"/>
      <c r="M88" s="753"/>
      <c r="N88" s="17"/>
    </row>
    <row r="89" spans="1:14" x14ac:dyDescent="0.25">
      <c r="A89" s="44"/>
      <c r="B89" s="51" t="s">
        <v>21</v>
      </c>
      <c r="C89" s="720"/>
      <c r="D89" s="720" t="s">
        <v>22</v>
      </c>
      <c r="E89" s="207"/>
      <c r="F89" s="207"/>
      <c r="G89" s="207"/>
      <c r="H89"/>
      <c r="J89" s="753"/>
      <c r="K89" s="753"/>
      <c r="L89" s="753"/>
      <c r="M89" s="753"/>
      <c r="N89" s="17"/>
    </row>
    <row r="90" spans="1:14" x14ac:dyDescent="0.25">
      <c r="A90" s="44"/>
      <c r="B90" s="51" t="s">
        <v>23</v>
      </c>
      <c r="C90" s="720" t="s">
        <v>22</v>
      </c>
      <c r="D90" s="720"/>
      <c r="E90" s="207"/>
      <c r="F90" s="207"/>
      <c r="G90" s="207"/>
      <c r="H90"/>
      <c r="J90" s="753"/>
      <c r="K90" s="753"/>
      <c r="L90" s="753"/>
      <c r="M90" s="753"/>
      <c r="N90" s="17"/>
    </row>
    <row r="91" spans="1:14" x14ac:dyDescent="0.25">
      <c r="A91" s="44"/>
      <c r="B91" s="51" t="s">
        <v>24</v>
      </c>
      <c r="C91" s="720" t="s">
        <v>22</v>
      </c>
      <c r="D91" s="720"/>
      <c r="E91" s="207"/>
      <c r="F91" s="207"/>
      <c r="G91" s="207"/>
      <c r="H91"/>
      <c r="J91" s="753"/>
      <c r="K91" s="753"/>
      <c r="L91" s="753"/>
      <c r="M91" s="753"/>
      <c r="N91" s="17"/>
    </row>
    <row r="92" spans="1:14" x14ac:dyDescent="0.25">
      <c r="A92" s="44"/>
      <c r="B92" s="51" t="s">
        <v>25</v>
      </c>
      <c r="C92" s="720" t="s">
        <v>22</v>
      </c>
      <c r="D92" s="720"/>
      <c r="E92" s="207"/>
      <c r="F92" s="207"/>
      <c r="G92" s="207"/>
      <c r="H92"/>
      <c r="J92" s="753"/>
      <c r="K92" s="753"/>
      <c r="L92" s="753"/>
      <c r="M92" s="753"/>
      <c r="N92" s="17"/>
    </row>
    <row r="93" spans="1:14" x14ac:dyDescent="0.25">
      <c r="A93" s="44"/>
      <c r="B93"/>
      <c r="C93" s="207"/>
      <c r="D93" s="207"/>
      <c r="E93" s="207"/>
      <c r="F93" s="207"/>
      <c r="G93" s="207"/>
      <c r="H93"/>
      <c r="J93" s="753"/>
      <c r="K93" s="753"/>
      <c r="L93" s="753"/>
      <c r="M93" s="753"/>
      <c r="N93" s="17"/>
    </row>
    <row r="94" spans="1:14" x14ac:dyDescent="0.25">
      <c r="A94" s="44"/>
      <c r="B94"/>
      <c r="C94" s="207"/>
      <c r="D94" s="207"/>
      <c r="E94" s="207"/>
      <c r="F94" s="207"/>
      <c r="G94" s="207"/>
      <c r="H94"/>
      <c r="J94" s="753"/>
      <c r="K94" s="753"/>
      <c r="L94" s="753"/>
      <c r="M94" s="753"/>
      <c r="N94" s="17"/>
    </row>
    <row r="95" spans="1:14" x14ac:dyDescent="0.25">
      <c r="A95" s="44"/>
      <c r="B95" s="47" t="s">
        <v>1924</v>
      </c>
      <c r="C95"/>
      <c r="D95" s="207"/>
      <c r="E95" s="207"/>
      <c r="F95" s="207"/>
      <c r="G95" s="207"/>
      <c r="H95"/>
      <c r="J95" s="753"/>
      <c r="K95" s="753"/>
      <c r="L95" s="753"/>
      <c r="M95" s="753"/>
      <c r="N95" s="17"/>
    </row>
    <row r="96" spans="1:14" x14ac:dyDescent="0.25">
      <c r="A96" s="44"/>
      <c r="B96" s="49" t="s">
        <v>18</v>
      </c>
      <c r="C96" s="49" t="s">
        <v>19</v>
      </c>
      <c r="D96" s="49" t="s">
        <v>20</v>
      </c>
      <c r="E96" s="207"/>
      <c r="F96" s="207"/>
      <c r="G96" s="207"/>
      <c r="H96"/>
      <c r="J96" s="753"/>
      <c r="K96" s="753"/>
      <c r="L96" s="753"/>
      <c r="M96" s="753"/>
      <c r="N96" s="17"/>
    </row>
    <row r="97" spans="1:14" x14ac:dyDescent="0.25">
      <c r="A97" s="44"/>
      <c r="B97" s="51" t="s">
        <v>21</v>
      </c>
      <c r="C97" s="720"/>
      <c r="D97" s="720" t="s">
        <v>22</v>
      </c>
      <c r="E97" s="207"/>
      <c r="F97" s="207"/>
      <c r="G97" s="207"/>
      <c r="H97"/>
      <c r="J97" s="753"/>
      <c r="K97" s="753"/>
      <c r="L97" s="753"/>
      <c r="M97" s="753"/>
      <c r="N97" s="17"/>
    </row>
    <row r="98" spans="1:14" x14ac:dyDescent="0.25">
      <c r="A98" s="44"/>
      <c r="B98" s="51" t="s">
        <v>23</v>
      </c>
      <c r="C98" s="720" t="s">
        <v>22</v>
      </c>
      <c r="D98" s="720"/>
      <c r="E98" s="207"/>
      <c r="F98" s="207"/>
      <c r="G98" s="207"/>
      <c r="H98"/>
      <c r="J98" s="753"/>
      <c r="K98" s="753"/>
      <c r="L98" s="753"/>
      <c r="M98" s="753"/>
      <c r="N98" s="17"/>
    </row>
    <row r="99" spans="1:14" x14ac:dyDescent="0.25">
      <c r="A99" s="44"/>
      <c r="B99" s="51" t="s">
        <v>24</v>
      </c>
      <c r="C99" s="720" t="s">
        <v>22</v>
      </c>
      <c r="D99" s="720"/>
      <c r="E99" s="207"/>
      <c r="F99" s="207"/>
      <c r="G99" s="207"/>
      <c r="H99"/>
      <c r="J99" s="753"/>
      <c r="K99" s="753"/>
      <c r="L99" s="753"/>
      <c r="M99" s="753"/>
      <c r="N99" s="17"/>
    </row>
    <row r="100" spans="1:14" x14ac:dyDescent="0.25">
      <c r="A100" s="44"/>
      <c r="B100" s="51" t="s">
        <v>25</v>
      </c>
      <c r="C100" s="720"/>
      <c r="D100" s="720" t="s">
        <v>22</v>
      </c>
      <c r="E100" s="207"/>
      <c r="F100" s="207"/>
      <c r="G100" s="207"/>
      <c r="H100"/>
      <c r="J100" s="753"/>
      <c r="K100" s="753"/>
      <c r="L100" s="753"/>
      <c r="M100" s="753"/>
      <c r="N100" s="17"/>
    </row>
    <row r="101" spans="1:14" x14ac:dyDescent="0.25">
      <c r="A101" s="44"/>
      <c r="B101"/>
      <c r="C101" s="207"/>
      <c r="D101" s="207"/>
      <c r="E101" s="207"/>
      <c r="F101" s="207"/>
      <c r="G101" s="207"/>
      <c r="H101"/>
      <c r="J101" s="753"/>
      <c r="K101" s="753"/>
      <c r="L101" s="753"/>
      <c r="M101" s="753"/>
      <c r="N101" s="17"/>
    </row>
    <row r="102" spans="1:14" x14ac:dyDescent="0.25">
      <c r="A102" s="44"/>
      <c r="B102"/>
      <c r="C102" s="207"/>
      <c r="D102" s="207"/>
      <c r="E102" s="207"/>
      <c r="F102" s="207"/>
      <c r="G102" s="207"/>
      <c r="H102"/>
      <c r="J102" s="753"/>
      <c r="K102" s="753"/>
      <c r="L102" s="753"/>
      <c r="M102" s="753"/>
      <c r="N102" s="17"/>
    </row>
    <row r="103" spans="1:14" x14ac:dyDescent="0.25">
      <c r="A103" s="44"/>
      <c r="B103" s="47" t="s">
        <v>1925</v>
      </c>
      <c r="C103"/>
      <c r="D103" s="207"/>
      <c r="E103" s="207"/>
      <c r="F103" s="207"/>
      <c r="G103" s="207"/>
      <c r="H103"/>
      <c r="J103" s="753"/>
      <c r="K103" s="753"/>
      <c r="L103" s="753"/>
      <c r="M103" s="753"/>
      <c r="N103" s="17"/>
    </row>
    <row r="104" spans="1:14" x14ac:dyDescent="0.25">
      <c r="A104" s="44"/>
      <c r="B104" s="49" t="s">
        <v>18</v>
      </c>
      <c r="C104" s="49" t="s">
        <v>19</v>
      </c>
      <c r="D104" s="49" t="s">
        <v>20</v>
      </c>
      <c r="E104" s="207"/>
      <c r="F104" s="207"/>
      <c r="G104" s="207"/>
      <c r="H104"/>
      <c r="J104" s="753"/>
      <c r="K104" s="753"/>
      <c r="L104" s="753"/>
      <c r="M104" s="753"/>
      <c r="N104" s="17"/>
    </row>
    <row r="105" spans="1:14" x14ac:dyDescent="0.25">
      <c r="A105" s="44"/>
      <c r="B105" s="51" t="s">
        <v>21</v>
      </c>
      <c r="C105" s="720"/>
      <c r="D105" s="720" t="s">
        <v>22</v>
      </c>
      <c r="E105" s="207"/>
      <c r="F105" s="207"/>
      <c r="G105" s="207"/>
      <c r="H105"/>
      <c r="J105" s="753"/>
      <c r="K105" s="753"/>
      <c r="L105" s="753"/>
      <c r="M105" s="753"/>
      <c r="N105" s="17"/>
    </row>
    <row r="106" spans="1:14" x14ac:dyDescent="0.25">
      <c r="A106" s="44"/>
      <c r="B106" s="51" t="s">
        <v>23</v>
      </c>
      <c r="C106" s="720" t="s">
        <v>22</v>
      </c>
      <c r="D106" s="720"/>
      <c r="E106" s="207"/>
      <c r="F106" s="207"/>
      <c r="G106" s="207"/>
      <c r="H106"/>
      <c r="J106" s="753"/>
      <c r="K106" s="753"/>
      <c r="L106" s="753"/>
      <c r="M106" s="753"/>
      <c r="N106" s="17"/>
    </row>
    <row r="107" spans="1:14" x14ac:dyDescent="0.25">
      <c r="A107" s="44"/>
      <c r="B107" s="51" t="s">
        <v>24</v>
      </c>
      <c r="C107" s="720" t="s">
        <v>22</v>
      </c>
      <c r="D107" s="720"/>
      <c r="E107" s="207"/>
      <c r="F107" s="207"/>
      <c r="G107" s="207"/>
      <c r="H107"/>
      <c r="J107" s="753"/>
      <c r="K107" s="753"/>
      <c r="L107" s="753"/>
      <c r="M107" s="753"/>
      <c r="N107" s="17"/>
    </row>
    <row r="108" spans="1:14" x14ac:dyDescent="0.25">
      <c r="A108" s="44"/>
      <c r="B108" s="51" t="s">
        <v>25</v>
      </c>
      <c r="C108" s="720" t="s">
        <v>22</v>
      </c>
      <c r="D108" s="720"/>
      <c r="E108" s="207"/>
      <c r="F108" s="207"/>
      <c r="G108" s="207"/>
      <c r="H108"/>
      <c r="J108" s="753"/>
      <c r="K108" s="753"/>
      <c r="L108" s="753"/>
      <c r="M108" s="753"/>
      <c r="N108" s="17"/>
    </row>
    <row r="109" spans="1:14" x14ac:dyDescent="0.25">
      <c r="A109" s="44"/>
      <c r="B109"/>
      <c r="C109" s="207"/>
      <c r="D109" s="207"/>
      <c r="E109" s="207"/>
      <c r="F109" s="207"/>
      <c r="G109" s="207"/>
      <c r="H109"/>
      <c r="J109" s="753"/>
      <c r="K109" s="753"/>
      <c r="L109" s="753"/>
      <c r="M109" s="753"/>
      <c r="N109" s="17"/>
    </row>
    <row r="110" spans="1:14" x14ac:dyDescent="0.25">
      <c r="A110" s="44"/>
      <c r="B110"/>
      <c r="C110" s="207"/>
      <c r="D110" s="207"/>
      <c r="E110" s="207"/>
      <c r="F110" s="207"/>
      <c r="G110" s="207"/>
      <c r="H110"/>
      <c r="J110" s="753"/>
      <c r="K110" s="753"/>
      <c r="L110" s="753"/>
      <c r="M110" s="753"/>
      <c r="N110" s="17"/>
    </row>
    <row r="111" spans="1:14" x14ac:dyDescent="0.25">
      <c r="A111" s="44"/>
      <c r="B111" s="47" t="s">
        <v>1926</v>
      </c>
      <c r="C111"/>
      <c r="D111" s="207"/>
      <c r="E111" s="207"/>
      <c r="F111" s="207"/>
      <c r="G111" s="207"/>
      <c r="H111"/>
      <c r="J111" s="753"/>
      <c r="K111" s="753"/>
      <c r="L111" s="753"/>
      <c r="M111" s="753"/>
      <c r="N111" s="17"/>
    </row>
    <row r="112" spans="1:14" x14ac:dyDescent="0.25">
      <c r="A112" s="44"/>
      <c r="B112" s="49" t="s">
        <v>18</v>
      </c>
      <c r="C112" s="49" t="s">
        <v>19</v>
      </c>
      <c r="D112" s="49" t="s">
        <v>20</v>
      </c>
      <c r="E112" s="207"/>
      <c r="F112" s="207"/>
      <c r="G112" s="207"/>
      <c r="H112"/>
      <c r="J112" s="753"/>
      <c r="K112" s="753"/>
      <c r="L112" s="753"/>
      <c r="M112" s="753"/>
      <c r="N112" s="17"/>
    </row>
    <row r="113" spans="1:14" x14ac:dyDescent="0.25">
      <c r="A113" s="44"/>
      <c r="B113" s="51" t="s">
        <v>21</v>
      </c>
      <c r="C113" s="720"/>
      <c r="D113" s="720" t="s">
        <v>22</v>
      </c>
      <c r="E113" s="207"/>
      <c r="F113" s="207"/>
      <c r="G113" s="207"/>
      <c r="H113"/>
      <c r="J113" s="753"/>
      <c r="K113" s="753"/>
      <c r="L113" s="753"/>
      <c r="M113" s="753"/>
      <c r="N113" s="17"/>
    </row>
    <row r="114" spans="1:14" x14ac:dyDescent="0.25">
      <c r="A114" s="44"/>
      <c r="B114" s="51" t="s">
        <v>23</v>
      </c>
      <c r="C114" s="720" t="s">
        <v>22</v>
      </c>
      <c r="D114" s="720"/>
      <c r="E114" s="207"/>
      <c r="F114" s="207"/>
      <c r="G114" s="207"/>
      <c r="H114"/>
      <c r="J114" s="753"/>
      <c r="K114" s="753"/>
      <c r="L114" s="753"/>
      <c r="M114" s="753"/>
      <c r="N114" s="17"/>
    </row>
    <row r="115" spans="1:14" x14ac:dyDescent="0.25">
      <c r="A115" s="44"/>
      <c r="B115" s="51" t="s">
        <v>24</v>
      </c>
      <c r="C115" s="720" t="s">
        <v>22</v>
      </c>
      <c r="D115" s="720"/>
      <c r="E115" s="207"/>
      <c r="F115" s="207"/>
      <c r="G115" s="207"/>
      <c r="H115"/>
      <c r="J115" s="753"/>
      <c r="K115" s="753"/>
      <c r="L115" s="753"/>
      <c r="M115" s="753"/>
      <c r="N115" s="17"/>
    </row>
    <row r="116" spans="1:14" x14ac:dyDescent="0.25">
      <c r="A116" s="44"/>
      <c r="B116" s="51" t="s">
        <v>25</v>
      </c>
      <c r="C116" s="720" t="s">
        <v>22</v>
      </c>
      <c r="D116" s="720"/>
      <c r="E116" s="207"/>
      <c r="F116" s="207"/>
      <c r="G116" s="207"/>
      <c r="H116"/>
      <c r="J116" s="753"/>
      <c r="K116" s="753"/>
      <c r="L116" s="753"/>
      <c r="M116" s="753"/>
      <c r="N116" s="17"/>
    </row>
    <row r="117" spans="1:14" x14ac:dyDescent="0.25">
      <c r="A117" s="44"/>
      <c r="B117"/>
      <c r="C117" s="207"/>
      <c r="D117" s="207"/>
      <c r="E117" s="207"/>
      <c r="F117" s="207"/>
      <c r="G117" s="207"/>
      <c r="H117"/>
      <c r="J117" s="753"/>
      <c r="K117" s="753"/>
      <c r="L117" s="753"/>
      <c r="M117" s="753"/>
      <c r="N117" s="17"/>
    </row>
    <row r="118" spans="1:14" x14ac:dyDescent="0.25">
      <c r="A118" s="44"/>
      <c r="B118"/>
      <c r="C118" s="207"/>
      <c r="D118" s="207"/>
      <c r="E118" s="207"/>
      <c r="F118" s="207"/>
      <c r="G118" s="207"/>
      <c r="H118"/>
      <c r="J118" s="753"/>
      <c r="K118" s="753"/>
      <c r="L118" s="753"/>
      <c r="M118" s="753"/>
      <c r="N118" s="17"/>
    </row>
    <row r="119" spans="1:14" x14ac:dyDescent="0.25">
      <c r="A119" s="44"/>
      <c r="B119" s="47" t="s">
        <v>1927</v>
      </c>
      <c r="C119"/>
      <c r="D119" s="207"/>
      <c r="E119" s="207"/>
      <c r="F119" s="207"/>
      <c r="G119" s="207"/>
      <c r="H119"/>
      <c r="J119" s="753"/>
      <c r="K119" s="753"/>
      <c r="L119" s="753"/>
      <c r="M119" s="753"/>
      <c r="N119" s="17"/>
    </row>
    <row r="120" spans="1:14" x14ac:dyDescent="0.25">
      <c r="A120" s="44"/>
      <c r="B120" s="49" t="s">
        <v>18</v>
      </c>
      <c r="C120" s="49" t="s">
        <v>19</v>
      </c>
      <c r="D120" s="49" t="s">
        <v>20</v>
      </c>
      <c r="E120" s="207"/>
      <c r="F120" s="207"/>
      <c r="G120" s="207"/>
      <c r="H120"/>
      <c r="J120" s="753"/>
      <c r="K120" s="753"/>
      <c r="L120" s="753"/>
      <c r="M120" s="753"/>
      <c r="N120" s="17"/>
    </row>
    <row r="121" spans="1:14" x14ac:dyDescent="0.25">
      <c r="A121" s="44"/>
      <c r="B121" s="51" t="s">
        <v>21</v>
      </c>
      <c r="C121" s="720"/>
      <c r="D121" s="720" t="s">
        <v>22</v>
      </c>
      <c r="E121" s="207"/>
      <c r="F121" s="207"/>
      <c r="G121" s="207"/>
      <c r="H121"/>
      <c r="J121" s="753"/>
      <c r="K121" s="753"/>
      <c r="L121" s="753"/>
      <c r="M121" s="753"/>
      <c r="N121" s="17"/>
    </row>
    <row r="122" spans="1:14" x14ac:dyDescent="0.25">
      <c r="A122" s="44"/>
      <c r="B122" s="51" t="s">
        <v>23</v>
      </c>
      <c r="C122" s="720" t="s">
        <v>22</v>
      </c>
      <c r="D122" s="720"/>
      <c r="E122" s="207"/>
      <c r="F122" s="207"/>
      <c r="G122" s="207"/>
      <c r="H122"/>
      <c r="J122" s="753"/>
      <c r="K122" s="753"/>
      <c r="L122" s="753"/>
      <c r="M122" s="753"/>
      <c r="N122" s="17"/>
    </row>
    <row r="123" spans="1:14" x14ac:dyDescent="0.25">
      <c r="A123" s="44"/>
      <c r="B123" s="51" t="s">
        <v>24</v>
      </c>
      <c r="C123" s="720" t="s">
        <v>22</v>
      </c>
      <c r="D123" s="720"/>
      <c r="E123" s="207"/>
      <c r="F123" s="207"/>
      <c r="G123" s="207"/>
      <c r="H123"/>
      <c r="J123" s="753"/>
      <c r="K123" s="753"/>
      <c r="L123" s="753"/>
      <c r="M123" s="753"/>
      <c r="N123" s="17"/>
    </row>
    <row r="124" spans="1:14" x14ac:dyDescent="0.25">
      <c r="A124" s="44"/>
      <c r="B124" s="51" t="s">
        <v>25</v>
      </c>
      <c r="C124" s="720" t="s">
        <v>22</v>
      </c>
      <c r="D124" s="720"/>
      <c r="E124" s="207"/>
      <c r="F124" s="207"/>
      <c r="G124" s="207"/>
      <c r="H124"/>
      <c r="J124" s="753"/>
      <c r="K124" s="753"/>
      <c r="L124" s="753"/>
      <c r="M124" s="753"/>
      <c r="N124" s="17"/>
    </row>
    <row r="125" spans="1:14" x14ac:dyDescent="0.25">
      <c r="A125" s="44"/>
      <c r="B125"/>
      <c r="C125" s="207"/>
      <c r="D125" s="207"/>
      <c r="E125" s="207"/>
      <c r="F125" s="207"/>
      <c r="G125" s="207"/>
      <c r="H125"/>
      <c r="J125" s="753"/>
      <c r="K125" s="753"/>
      <c r="L125" s="753"/>
      <c r="M125" s="753"/>
      <c r="N125" s="17"/>
    </row>
    <row r="126" spans="1:14" x14ac:dyDescent="0.25">
      <c r="A126" s="44"/>
      <c r="B126"/>
      <c r="C126" s="207"/>
      <c r="D126" s="207"/>
      <c r="E126" s="207"/>
      <c r="F126" s="207"/>
      <c r="G126" s="207"/>
      <c r="H126"/>
      <c r="J126" s="753"/>
      <c r="K126" s="753"/>
      <c r="L126" s="753"/>
      <c r="M126" s="753"/>
      <c r="N126" s="17"/>
    </row>
    <row r="127" spans="1:14" x14ac:dyDescent="0.25">
      <c r="A127" s="44"/>
      <c r="B127" s="47" t="s">
        <v>1928</v>
      </c>
      <c r="C127"/>
      <c r="D127" s="207"/>
      <c r="E127" s="207"/>
      <c r="F127" s="207"/>
      <c r="G127" s="207"/>
      <c r="H127"/>
      <c r="J127" s="753"/>
      <c r="K127" s="753"/>
      <c r="L127" s="753"/>
      <c r="M127" s="753"/>
      <c r="N127" s="17"/>
    </row>
    <row r="128" spans="1:14" x14ac:dyDescent="0.25">
      <c r="A128" s="44"/>
      <c r="B128" s="49" t="s">
        <v>18</v>
      </c>
      <c r="C128" s="49" t="s">
        <v>19</v>
      </c>
      <c r="D128" s="49" t="s">
        <v>20</v>
      </c>
      <c r="E128" s="207"/>
      <c r="F128" s="207"/>
      <c r="G128" s="207"/>
      <c r="H128"/>
      <c r="J128" s="753"/>
      <c r="K128" s="753"/>
      <c r="L128" s="753"/>
      <c r="M128" s="753"/>
      <c r="N128" s="17"/>
    </row>
    <row r="129" spans="1:14" x14ac:dyDescent="0.25">
      <c r="A129" s="44"/>
      <c r="B129" s="51" t="s">
        <v>21</v>
      </c>
      <c r="C129" s="720"/>
      <c r="D129" s="720" t="s">
        <v>22</v>
      </c>
      <c r="E129" s="207"/>
      <c r="F129" s="207"/>
      <c r="G129" s="207"/>
      <c r="H129"/>
      <c r="J129" s="753"/>
      <c r="K129" s="753"/>
      <c r="L129" s="753"/>
      <c r="M129" s="753"/>
      <c r="N129" s="17"/>
    </row>
    <row r="130" spans="1:14" x14ac:dyDescent="0.25">
      <c r="A130" s="44"/>
      <c r="B130" s="51" t="s">
        <v>23</v>
      </c>
      <c r="C130" s="720"/>
      <c r="D130" s="720" t="s">
        <v>22</v>
      </c>
      <c r="E130" s="207"/>
      <c r="F130" s="207"/>
      <c r="G130" s="207"/>
      <c r="H130"/>
      <c r="J130" s="753"/>
      <c r="K130" s="753"/>
      <c r="L130" s="753"/>
      <c r="M130" s="753"/>
      <c r="N130" s="17"/>
    </row>
    <row r="131" spans="1:14" x14ac:dyDescent="0.25">
      <c r="A131" s="44"/>
      <c r="B131" s="51" t="s">
        <v>24</v>
      </c>
      <c r="C131" s="720" t="s">
        <v>22</v>
      </c>
      <c r="D131" s="720"/>
      <c r="E131" s="207"/>
      <c r="F131" s="207"/>
      <c r="G131" s="207"/>
      <c r="H131"/>
      <c r="J131" s="753"/>
      <c r="K131" s="753"/>
      <c r="L131" s="753"/>
      <c r="M131" s="753"/>
      <c r="N131" s="17"/>
    </row>
    <row r="132" spans="1:14" x14ac:dyDescent="0.25">
      <c r="A132" s="44"/>
      <c r="B132" s="51" t="s">
        <v>25</v>
      </c>
      <c r="C132" s="720"/>
      <c r="D132" s="720" t="s">
        <v>22</v>
      </c>
      <c r="E132" s="207"/>
      <c r="F132" s="207"/>
      <c r="G132" s="207"/>
      <c r="H132"/>
      <c r="J132" s="753"/>
      <c r="K132" s="753"/>
      <c r="L132" s="753"/>
      <c r="M132" s="753"/>
      <c r="N132" s="17"/>
    </row>
    <row r="133" spans="1:14" x14ac:dyDescent="0.25">
      <c r="A133" s="44"/>
      <c r="B133"/>
      <c r="C133" s="207"/>
      <c r="D133" s="207"/>
      <c r="E133" s="207"/>
      <c r="F133" s="207"/>
      <c r="G133" s="207"/>
      <c r="H133"/>
      <c r="J133" s="753"/>
      <c r="K133" s="753"/>
      <c r="L133" s="753"/>
      <c r="M133" s="753"/>
      <c r="N133" s="17"/>
    </row>
    <row r="134" spans="1:14" x14ac:dyDescent="0.25">
      <c r="A134" s="44"/>
      <c r="B134"/>
      <c r="C134" s="207"/>
      <c r="D134" s="207"/>
      <c r="E134" s="207"/>
      <c r="F134" s="207"/>
      <c r="G134" s="207"/>
      <c r="H134"/>
      <c r="J134" s="753"/>
      <c r="K134" s="753"/>
      <c r="L134" s="753"/>
      <c r="M134" s="753"/>
      <c r="N134" s="17"/>
    </row>
    <row r="135" spans="1:14" x14ac:dyDescent="0.25">
      <c r="A135" s="44"/>
      <c r="B135" s="47" t="s">
        <v>1506</v>
      </c>
      <c r="C135"/>
      <c r="D135" s="207"/>
      <c r="E135" s="207"/>
      <c r="F135" s="207"/>
      <c r="G135" s="207"/>
      <c r="H135"/>
      <c r="J135" s="753"/>
      <c r="K135" s="753"/>
      <c r="L135" s="753"/>
      <c r="M135" s="753"/>
      <c r="N135" s="17"/>
    </row>
    <row r="136" spans="1:14" x14ac:dyDescent="0.25">
      <c r="A136" s="44"/>
      <c r="B136" s="49" t="s">
        <v>18</v>
      </c>
      <c r="C136" s="49" t="s">
        <v>19</v>
      </c>
      <c r="D136" s="49" t="s">
        <v>20</v>
      </c>
      <c r="E136" s="207"/>
      <c r="F136" s="207"/>
      <c r="G136" s="207"/>
      <c r="H136"/>
      <c r="J136" s="753"/>
      <c r="K136" s="753"/>
      <c r="L136" s="753"/>
      <c r="M136" s="753"/>
      <c r="N136" s="17"/>
    </row>
    <row r="137" spans="1:14" x14ac:dyDescent="0.25">
      <c r="A137" s="44"/>
      <c r="B137" s="51" t="s">
        <v>21</v>
      </c>
      <c r="C137" s="720"/>
      <c r="D137" s="720" t="s">
        <v>22</v>
      </c>
      <c r="E137" s="207"/>
      <c r="F137" s="207"/>
      <c r="G137" s="207"/>
      <c r="H137"/>
      <c r="J137" s="753"/>
      <c r="K137" s="753"/>
      <c r="L137" s="753"/>
      <c r="M137" s="753"/>
      <c r="N137" s="17"/>
    </row>
    <row r="138" spans="1:14" x14ac:dyDescent="0.25">
      <c r="A138" s="44"/>
      <c r="B138" s="51" t="s">
        <v>23</v>
      </c>
      <c r="C138" s="720"/>
      <c r="D138" s="720" t="s">
        <v>22</v>
      </c>
      <c r="E138" s="207"/>
      <c r="F138" s="207"/>
      <c r="G138" s="207"/>
      <c r="H138"/>
      <c r="J138" s="753"/>
      <c r="K138" s="753"/>
      <c r="L138" s="753"/>
      <c r="M138" s="753"/>
      <c r="N138" s="17"/>
    </row>
    <row r="139" spans="1:14" x14ac:dyDescent="0.25">
      <c r="A139" s="44"/>
      <c r="B139" s="51" t="s">
        <v>24</v>
      </c>
      <c r="C139" s="720" t="s">
        <v>22</v>
      </c>
      <c r="D139" s="720"/>
      <c r="E139" s="207"/>
      <c r="F139" s="207"/>
      <c r="G139" s="207"/>
      <c r="H139"/>
      <c r="J139" s="753"/>
      <c r="K139" s="753"/>
      <c r="L139" s="753"/>
      <c r="M139" s="753"/>
      <c r="N139" s="17"/>
    </row>
    <row r="140" spans="1:14" x14ac:dyDescent="0.25">
      <c r="A140" s="44"/>
      <c r="B140" s="51" t="s">
        <v>25</v>
      </c>
      <c r="C140" s="720"/>
      <c r="D140" s="720" t="s">
        <v>22</v>
      </c>
      <c r="E140" s="207"/>
      <c r="F140" s="207"/>
      <c r="G140" s="207"/>
      <c r="H140"/>
      <c r="J140" s="753"/>
      <c r="K140" s="753"/>
      <c r="L140" s="753"/>
      <c r="M140" s="753"/>
      <c r="N140" s="17"/>
    </row>
    <row r="141" spans="1:14" x14ac:dyDescent="0.25">
      <c r="A141" s="44"/>
      <c r="B141"/>
      <c r="C141"/>
      <c r="D141" s="207"/>
      <c r="E141" s="207"/>
      <c r="F141" s="207"/>
      <c r="G141" s="207"/>
      <c r="H141"/>
      <c r="J141" s="753"/>
      <c r="K141" s="753"/>
      <c r="L141" s="753"/>
      <c r="M141" s="753"/>
      <c r="N141" s="17"/>
    </row>
    <row r="142" spans="1:14" x14ac:dyDescent="0.25">
      <c r="A142" s="44"/>
      <c r="B142"/>
      <c r="C142"/>
      <c r="D142" s="207"/>
      <c r="E142" s="207"/>
      <c r="F142" s="207"/>
      <c r="G142" s="207"/>
      <c r="H142"/>
      <c r="J142" s="753"/>
      <c r="K142" s="753"/>
      <c r="L142" s="753"/>
      <c r="M142" s="753"/>
      <c r="N142" s="17"/>
    </row>
    <row r="143" spans="1:14" x14ac:dyDescent="0.25">
      <c r="A143" s="44"/>
      <c r="B143" s="47" t="s">
        <v>1929</v>
      </c>
      <c r="C143"/>
      <c r="D143" s="207"/>
      <c r="E143" s="207"/>
      <c r="F143" s="207"/>
      <c r="G143" s="207"/>
      <c r="H143"/>
      <c r="J143" s="753"/>
      <c r="K143" s="753"/>
      <c r="L143" s="753"/>
      <c r="M143" s="753"/>
      <c r="N143" s="17"/>
    </row>
    <row r="144" spans="1:14" x14ac:dyDescent="0.25">
      <c r="A144" s="44"/>
      <c r="B144" s="49" t="s">
        <v>18</v>
      </c>
      <c r="C144" s="49" t="s">
        <v>19</v>
      </c>
      <c r="D144" s="49" t="s">
        <v>20</v>
      </c>
      <c r="E144" s="207"/>
      <c r="F144" s="207"/>
      <c r="G144" s="207"/>
      <c r="H144"/>
      <c r="J144" s="753"/>
      <c r="K144" s="753"/>
      <c r="L144" s="753"/>
      <c r="M144" s="753"/>
      <c r="N144" s="17"/>
    </row>
    <row r="145" spans="1:14" x14ac:dyDescent="0.25">
      <c r="A145" s="44"/>
      <c r="B145" s="51" t="s">
        <v>21</v>
      </c>
      <c r="C145" s="720"/>
      <c r="D145" s="720" t="s">
        <v>22</v>
      </c>
      <c r="E145" s="207"/>
      <c r="F145" s="207"/>
      <c r="G145" s="207"/>
      <c r="H145"/>
      <c r="J145" s="753"/>
      <c r="K145" s="753"/>
      <c r="L145" s="753"/>
      <c r="M145" s="753"/>
      <c r="N145" s="17"/>
    </row>
    <row r="146" spans="1:14" x14ac:dyDescent="0.25">
      <c r="A146" s="44"/>
      <c r="B146" s="51" t="s">
        <v>23</v>
      </c>
      <c r="C146" s="720"/>
      <c r="D146" s="720" t="s">
        <v>22</v>
      </c>
      <c r="E146" s="207"/>
      <c r="F146" s="207"/>
      <c r="G146" s="207"/>
      <c r="H146"/>
      <c r="J146" s="753"/>
      <c r="K146" s="753"/>
      <c r="L146" s="753"/>
      <c r="M146" s="753"/>
      <c r="N146" s="17"/>
    </row>
    <row r="147" spans="1:14" x14ac:dyDescent="0.25">
      <c r="A147" s="44"/>
      <c r="B147" s="51" t="s">
        <v>24</v>
      </c>
      <c r="C147" s="720" t="s">
        <v>22</v>
      </c>
      <c r="D147" s="720"/>
      <c r="E147" s="207"/>
      <c r="F147" s="207"/>
      <c r="G147" s="207"/>
      <c r="H147"/>
      <c r="J147" s="753"/>
      <c r="K147" s="753"/>
      <c r="L147" s="753"/>
      <c r="M147" s="753"/>
      <c r="N147" s="17"/>
    </row>
    <row r="148" spans="1:14" x14ac:dyDescent="0.25">
      <c r="A148" s="44"/>
      <c r="B148" s="51" t="s">
        <v>25</v>
      </c>
      <c r="C148" s="720"/>
      <c r="D148" s="720" t="s">
        <v>22</v>
      </c>
      <c r="E148" s="207"/>
      <c r="F148" s="207"/>
      <c r="G148" s="207"/>
      <c r="H148"/>
      <c r="J148" s="753"/>
      <c r="K148" s="753"/>
      <c r="L148" s="753"/>
      <c r="M148" s="753"/>
      <c r="N148" s="17"/>
    </row>
    <row r="149" spans="1:14" x14ac:dyDescent="0.25">
      <c r="A149" s="44"/>
      <c r="B149" s="35"/>
      <c r="C149" s="770"/>
      <c r="D149" s="770"/>
      <c r="E149" s="207"/>
      <c r="F149" s="207"/>
      <c r="G149" s="207"/>
      <c r="H149"/>
      <c r="J149" s="753"/>
      <c r="K149" s="753"/>
      <c r="L149" s="753"/>
      <c r="M149" s="753"/>
      <c r="N149" s="17"/>
    </row>
    <row r="150" spans="1:14" x14ac:dyDescent="0.25">
      <c r="A150" s="44"/>
      <c r="B150" s="47" t="s">
        <v>1930</v>
      </c>
      <c r="C150"/>
      <c r="D150" s="207"/>
      <c r="E150" s="207"/>
      <c r="F150" s="207"/>
      <c r="G150" s="207"/>
      <c r="H150"/>
      <c r="J150" s="753"/>
      <c r="K150" s="753"/>
      <c r="L150" s="753"/>
      <c r="M150" s="753"/>
      <c r="N150" s="17"/>
    </row>
    <row r="151" spans="1:14" x14ac:dyDescent="0.25">
      <c r="A151" s="44"/>
      <c r="B151" s="49" t="s">
        <v>18</v>
      </c>
      <c r="C151" s="49" t="s">
        <v>19</v>
      </c>
      <c r="D151" s="49" t="s">
        <v>20</v>
      </c>
      <c r="E151" s="207"/>
      <c r="F151" s="207"/>
      <c r="G151" s="207"/>
      <c r="H151"/>
      <c r="J151" s="753"/>
      <c r="K151" s="753"/>
      <c r="L151" s="753"/>
      <c r="M151" s="753"/>
      <c r="N151" s="17"/>
    </row>
    <row r="152" spans="1:14" x14ac:dyDescent="0.25">
      <c r="A152" s="44"/>
      <c r="B152" s="51" t="s">
        <v>21</v>
      </c>
      <c r="C152" s="720"/>
      <c r="D152" s="720" t="s">
        <v>22</v>
      </c>
      <c r="E152" s="207"/>
      <c r="F152" s="207"/>
      <c r="G152" s="207"/>
      <c r="H152"/>
      <c r="J152" s="753"/>
      <c r="K152" s="753"/>
      <c r="L152" s="753"/>
      <c r="M152" s="753"/>
      <c r="N152" s="17"/>
    </row>
    <row r="153" spans="1:14" x14ac:dyDescent="0.25">
      <c r="A153" s="44"/>
      <c r="B153" s="51" t="s">
        <v>23</v>
      </c>
      <c r="C153" s="720"/>
      <c r="D153" s="720" t="s">
        <v>22</v>
      </c>
      <c r="E153" s="207"/>
      <c r="F153" s="207"/>
      <c r="G153" s="207"/>
      <c r="H153"/>
      <c r="J153" s="753"/>
      <c r="K153" s="753"/>
      <c r="L153" s="753"/>
      <c r="M153" s="753"/>
      <c r="N153" s="17"/>
    </row>
    <row r="154" spans="1:14" x14ac:dyDescent="0.25">
      <c r="A154" s="44"/>
      <c r="B154" s="51" t="s">
        <v>24</v>
      </c>
      <c r="C154" s="720" t="s">
        <v>22</v>
      </c>
      <c r="D154" s="720"/>
      <c r="E154" s="207"/>
      <c r="F154" s="207"/>
      <c r="G154" s="207"/>
      <c r="H154"/>
      <c r="J154" s="753"/>
      <c r="K154" s="753"/>
      <c r="L154" s="753"/>
      <c r="M154" s="753"/>
      <c r="N154" s="17"/>
    </row>
    <row r="155" spans="1:14" x14ac:dyDescent="0.25">
      <c r="A155" s="44"/>
      <c r="B155" s="51" t="s">
        <v>25</v>
      </c>
      <c r="C155" s="720" t="s">
        <v>22</v>
      </c>
      <c r="D155" s="720"/>
      <c r="E155" s="207"/>
      <c r="F155" s="207"/>
      <c r="G155" s="207"/>
      <c r="H155"/>
      <c r="J155" s="753"/>
      <c r="K155" s="753"/>
      <c r="L155" s="753"/>
      <c r="M155" s="753"/>
      <c r="N155" s="17"/>
    </row>
    <row r="156" spans="1:14" x14ac:dyDescent="0.25">
      <c r="A156" s="44"/>
      <c r="B156" s="35"/>
      <c r="C156" s="770"/>
      <c r="D156" s="770"/>
      <c r="E156" s="207"/>
      <c r="F156" s="207"/>
      <c r="G156" s="207"/>
      <c r="H156"/>
      <c r="J156" s="753"/>
      <c r="K156" s="753"/>
      <c r="L156" s="753"/>
      <c r="M156" s="753"/>
      <c r="N156" s="17"/>
    </row>
    <row r="157" spans="1:14" x14ac:dyDescent="0.25">
      <c r="A157" s="44"/>
      <c r="B157" s="47" t="s">
        <v>1931</v>
      </c>
      <c r="C157"/>
      <c r="D157" s="207"/>
      <c r="E157" s="207"/>
      <c r="F157" s="207"/>
      <c r="G157" s="207"/>
      <c r="H157"/>
      <c r="J157" s="753"/>
      <c r="K157" s="753"/>
      <c r="L157" s="753"/>
      <c r="M157" s="753"/>
      <c r="N157" s="17"/>
    </row>
    <row r="158" spans="1:14" x14ac:dyDescent="0.25">
      <c r="A158" s="44"/>
      <c r="B158" s="49" t="s">
        <v>18</v>
      </c>
      <c r="C158" s="49" t="s">
        <v>27</v>
      </c>
      <c r="D158" s="55" t="s">
        <v>28</v>
      </c>
      <c r="E158" s="55" t="s">
        <v>29</v>
      </c>
      <c r="F158" s="207"/>
      <c r="G158" s="207"/>
      <c r="H158"/>
      <c r="J158" s="753"/>
      <c r="K158" s="753"/>
      <c r="L158" s="753"/>
      <c r="M158" s="753"/>
      <c r="N158" s="17"/>
    </row>
    <row r="159" spans="1:14" ht="28.5" x14ac:dyDescent="0.25">
      <c r="A159" s="44"/>
      <c r="B159" s="56" t="s">
        <v>30</v>
      </c>
      <c r="C159" s="257">
        <v>40</v>
      </c>
      <c r="D159" s="720">
        <v>40</v>
      </c>
      <c r="E159" s="1566">
        <v>75</v>
      </c>
      <c r="F159" s="207"/>
      <c r="G159" s="207"/>
      <c r="H159"/>
      <c r="J159" s="753"/>
      <c r="K159" s="753"/>
      <c r="L159" s="753"/>
      <c r="M159" s="753"/>
      <c r="N159" s="17"/>
    </row>
    <row r="160" spans="1:14" ht="42.75" x14ac:dyDescent="0.25">
      <c r="A160" s="44"/>
      <c r="B160" s="56" t="s">
        <v>31</v>
      </c>
      <c r="C160" s="257">
        <v>60</v>
      </c>
      <c r="D160" s="720">
        <v>35</v>
      </c>
      <c r="E160" s="1567"/>
      <c r="F160" s="207"/>
      <c r="G160" s="207"/>
      <c r="H160"/>
      <c r="J160" s="753"/>
      <c r="K160" s="753"/>
      <c r="L160" s="753"/>
      <c r="M160" s="753"/>
      <c r="N160" s="17"/>
    </row>
    <row r="161" spans="1:14" x14ac:dyDescent="0.25">
      <c r="A161" s="44"/>
      <c r="B161"/>
      <c r="C161"/>
      <c r="D161" s="207"/>
      <c r="E161" s="207"/>
      <c r="F161" s="207"/>
      <c r="G161" s="207"/>
      <c r="H161"/>
      <c r="J161" s="753"/>
      <c r="K161" s="753"/>
      <c r="L161" s="753"/>
      <c r="M161" s="753"/>
      <c r="N161" s="17"/>
    </row>
    <row r="162" spans="1:14" x14ac:dyDescent="0.25">
      <c r="A162" s="44"/>
      <c r="B162"/>
      <c r="C162"/>
      <c r="D162" s="207"/>
      <c r="E162" s="207"/>
      <c r="F162" s="207"/>
      <c r="G162" s="207"/>
      <c r="H162"/>
      <c r="J162" s="753"/>
      <c r="K162" s="753"/>
      <c r="L162" s="753"/>
      <c r="M162" s="753"/>
      <c r="N162" s="17"/>
    </row>
    <row r="163" spans="1:14" x14ac:dyDescent="0.25">
      <c r="A163" s="44"/>
      <c r="B163" s="47" t="s">
        <v>1932</v>
      </c>
      <c r="C163"/>
      <c r="D163" s="207"/>
      <c r="E163" s="207"/>
      <c r="F163" s="207"/>
      <c r="G163" s="207"/>
      <c r="H163"/>
      <c r="J163" s="753"/>
      <c r="K163" s="753"/>
      <c r="L163" s="753"/>
      <c r="M163" s="753"/>
      <c r="N163" s="17"/>
    </row>
    <row r="164" spans="1:14" x14ac:dyDescent="0.25">
      <c r="A164" s="44"/>
      <c r="B164" s="49" t="s">
        <v>18</v>
      </c>
      <c r="C164" s="49" t="s">
        <v>27</v>
      </c>
      <c r="D164" s="55" t="s">
        <v>28</v>
      </c>
      <c r="E164" s="55" t="s">
        <v>29</v>
      </c>
      <c r="F164" s="207"/>
      <c r="G164" s="207"/>
      <c r="H164"/>
      <c r="J164" s="753"/>
      <c r="K164" s="753"/>
      <c r="L164" s="753"/>
      <c r="M164" s="753"/>
      <c r="N164" s="17"/>
    </row>
    <row r="165" spans="1:14" ht="28.5" x14ac:dyDescent="0.25">
      <c r="A165" s="44"/>
      <c r="B165" s="56" t="s">
        <v>30</v>
      </c>
      <c r="C165" s="257">
        <v>40</v>
      </c>
      <c r="D165" s="720">
        <v>0</v>
      </c>
      <c r="E165" s="1566">
        <v>35</v>
      </c>
      <c r="F165" s="207"/>
      <c r="G165" s="207"/>
      <c r="H165"/>
      <c r="J165" s="753"/>
      <c r="K165" s="753"/>
      <c r="L165" s="753"/>
      <c r="M165" s="753"/>
      <c r="N165" s="17"/>
    </row>
    <row r="166" spans="1:14" ht="42.75" x14ac:dyDescent="0.25">
      <c r="A166" s="44"/>
      <c r="B166" s="56" t="s">
        <v>31</v>
      </c>
      <c r="C166" s="257">
        <v>60</v>
      </c>
      <c r="D166" s="720">
        <v>35</v>
      </c>
      <c r="E166" s="1567"/>
      <c r="F166" s="207"/>
      <c r="G166" s="207"/>
      <c r="H166"/>
      <c r="J166" s="753"/>
      <c r="K166" s="753"/>
      <c r="L166" s="753"/>
      <c r="M166" s="753"/>
      <c r="N166" s="17"/>
    </row>
    <row r="167" spans="1:14" x14ac:dyDescent="0.25">
      <c r="A167" s="44"/>
      <c r="B167"/>
      <c r="C167"/>
      <c r="D167" s="207"/>
      <c r="E167" s="207"/>
      <c r="F167" s="207"/>
      <c r="G167" s="207"/>
      <c r="H167"/>
      <c r="J167" s="753"/>
      <c r="K167" s="753"/>
      <c r="L167" s="753"/>
      <c r="M167" s="753"/>
      <c r="N167" s="17"/>
    </row>
    <row r="168" spans="1:14" x14ac:dyDescent="0.25">
      <c r="A168" s="44"/>
      <c r="B168"/>
      <c r="C168"/>
      <c r="D168" s="207"/>
      <c r="E168" s="207"/>
      <c r="F168" s="207"/>
      <c r="G168" s="207"/>
      <c r="H168"/>
      <c r="J168" s="753"/>
      <c r="K168" s="753"/>
      <c r="L168" s="753"/>
      <c r="M168" s="753"/>
      <c r="N168" s="17"/>
    </row>
    <row r="169" spans="1:14" x14ac:dyDescent="0.25">
      <c r="A169" s="44"/>
      <c r="B169" s="47" t="s">
        <v>1933</v>
      </c>
      <c r="C169"/>
      <c r="D169" s="207"/>
      <c r="E169" s="207"/>
      <c r="F169" s="207"/>
      <c r="G169" s="207"/>
      <c r="H169"/>
      <c r="J169" s="753"/>
      <c r="K169" s="753"/>
      <c r="L169" s="753"/>
      <c r="M169" s="753"/>
      <c r="N169" s="17"/>
    </row>
    <row r="170" spans="1:14" x14ac:dyDescent="0.25">
      <c r="A170" s="44"/>
      <c r="B170" s="49" t="s">
        <v>18</v>
      </c>
      <c r="C170" s="49" t="s">
        <v>27</v>
      </c>
      <c r="D170" s="55" t="s">
        <v>28</v>
      </c>
      <c r="E170" s="55" t="s">
        <v>29</v>
      </c>
      <c r="F170" s="207"/>
      <c r="G170" s="207"/>
      <c r="H170"/>
      <c r="J170" s="753"/>
      <c r="K170" s="753"/>
      <c r="L170" s="753"/>
      <c r="M170" s="753"/>
      <c r="N170" s="17"/>
    </row>
    <row r="171" spans="1:14" ht="28.5" x14ac:dyDescent="0.25">
      <c r="A171" s="44"/>
      <c r="B171" s="56" t="s">
        <v>30</v>
      </c>
      <c r="C171" s="257">
        <v>40</v>
      </c>
      <c r="D171" s="720">
        <v>0</v>
      </c>
      <c r="E171" s="1566">
        <v>60</v>
      </c>
      <c r="F171" s="207"/>
      <c r="G171" s="207"/>
      <c r="H171"/>
      <c r="J171" s="753"/>
      <c r="K171" s="753"/>
      <c r="L171" s="753"/>
      <c r="M171" s="753"/>
      <c r="N171" s="17"/>
    </row>
    <row r="172" spans="1:14" ht="42.75" x14ac:dyDescent="0.25">
      <c r="A172" s="44"/>
      <c r="B172" s="56" t="s">
        <v>31</v>
      </c>
      <c r="C172" s="257">
        <v>60</v>
      </c>
      <c r="D172" s="720">
        <v>60</v>
      </c>
      <c r="E172" s="1567"/>
      <c r="F172" s="207"/>
      <c r="G172" s="207"/>
      <c r="H172"/>
      <c r="J172" s="753"/>
      <c r="K172" s="753"/>
      <c r="L172" s="753"/>
      <c r="M172" s="753"/>
      <c r="N172" s="17"/>
    </row>
    <row r="173" spans="1:14" x14ac:dyDescent="0.25">
      <c r="A173" s="44"/>
      <c r="B173"/>
      <c r="C173"/>
      <c r="D173" s="207"/>
      <c r="E173" s="207"/>
      <c r="F173" s="207"/>
      <c r="G173" s="207"/>
      <c r="H173"/>
      <c r="J173" s="753"/>
      <c r="K173" s="753"/>
      <c r="L173" s="753"/>
      <c r="M173" s="753"/>
      <c r="N173" s="17"/>
    </row>
    <row r="174" spans="1:14" x14ac:dyDescent="0.25">
      <c r="A174" s="44"/>
      <c r="B174"/>
      <c r="C174"/>
      <c r="D174" s="207"/>
      <c r="E174" s="207"/>
      <c r="F174" s="207"/>
      <c r="G174" s="207"/>
      <c r="H174"/>
      <c r="J174" s="753"/>
      <c r="K174" s="753"/>
      <c r="L174" s="753"/>
      <c r="M174" s="753"/>
      <c r="N174" s="17"/>
    </row>
    <row r="175" spans="1:14" x14ac:dyDescent="0.25">
      <c r="A175" s="44"/>
      <c r="B175" s="47" t="s">
        <v>1934</v>
      </c>
      <c r="C175"/>
      <c r="D175" s="207"/>
      <c r="E175" s="207"/>
      <c r="F175" s="207"/>
      <c r="G175" s="207"/>
      <c r="H175"/>
      <c r="J175" s="753"/>
      <c r="K175" s="753"/>
      <c r="L175" s="753"/>
      <c r="M175" s="753"/>
      <c r="N175" s="17"/>
    </row>
    <row r="176" spans="1:14" x14ac:dyDescent="0.25">
      <c r="A176" s="44"/>
      <c r="B176" s="49" t="s">
        <v>18</v>
      </c>
      <c r="C176" s="49" t="s">
        <v>27</v>
      </c>
      <c r="D176" s="55" t="s">
        <v>28</v>
      </c>
      <c r="E176" s="55" t="s">
        <v>29</v>
      </c>
      <c r="F176" s="207"/>
      <c r="G176" s="207"/>
      <c r="H176"/>
      <c r="J176" s="753"/>
      <c r="K176" s="753"/>
      <c r="L176" s="753"/>
      <c r="M176" s="753"/>
      <c r="N176" s="17"/>
    </row>
    <row r="177" spans="1:14" ht="28.5" x14ac:dyDescent="0.25">
      <c r="A177" s="44"/>
      <c r="B177" s="56" t="s">
        <v>30</v>
      </c>
      <c r="C177" s="257">
        <v>40</v>
      </c>
      <c r="D177" s="720">
        <v>40</v>
      </c>
      <c r="E177" s="1566">
        <v>100</v>
      </c>
      <c r="F177" s="207"/>
      <c r="G177" s="207"/>
      <c r="H177"/>
      <c r="J177" s="753"/>
      <c r="K177" s="753"/>
      <c r="L177" s="753"/>
      <c r="M177" s="753"/>
      <c r="N177" s="17"/>
    </row>
    <row r="178" spans="1:14" ht="42.75" x14ac:dyDescent="0.25">
      <c r="A178" s="44"/>
      <c r="B178" s="56" t="s">
        <v>31</v>
      </c>
      <c r="C178" s="257">
        <v>60</v>
      </c>
      <c r="D178" s="720">
        <v>60</v>
      </c>
      <c r="E178" s="1567"/>
      <c r="F178" s="207"/>
      <c r="G178" s="207"/>
      <c r="H178"/>
      <c r="J178" s="753"/>
      <c r="K178" s="753"/>
      <c r="L178" s="753"/>
      <c r="M178" s="753"/>
      <c r="N178" s="17"/>
    </row>
    <row r="179" spans="1:14" x14ac:dyDescent="0.25">
      <c r="A179" s="44"/>
      <c r="B179"/>
      <c r="C179"/>
      <c r="D179" s="207"/>
      <c r="E179" s="207"/>
      <c r="F179" s="207"/>
      <c r="G179" s="207"/>
      <c r="H179"/>
      <c r="J179" s="753"/>
      <c r="K179" s="753"/>
      <c r="L179" s="753"/>
      <c r="M179" s="753"/>
      <c r="N179" s="17"/>
    </row>
    <row r="180" spans="1:14" x14ac:dyDescent="0.25">
      <c r="A180" s="44"/>
      <c r="B180"/>
      <c r="C180"/>
      <c r="D180" s="207"/>
      <c r="E180" s="207"/>
      <c r="F180" s="207"/>
      <c r="G180" s="207"/>
      <c r="H180"/>
      <c r="J180" s="753"/>
      <c r="K180" s="753"/>
      <c r="L180" s="753"/>
      <c r="M180" s="753"/>
      <c r="N180" s="17"/>
    </row>
    <row r="181" spans="1:14" x14ac:dyDescent="0.25">
      <c r="A181" s="44"/>
      <c r="B181" s="47" t="s">
        <v>1935</v>
      </c>
      <c r="C181"/>
      <c r="D181" s="207"/>
      <c r="E181" s="207"/>
      <c r="F181" s="207"/>
      <c r="G181" s="207"/>
      <c r="H181"/>
      <c r="J181" s="753"/>
      <c r="K181" s="753"/>
      <c r="L181" s="753"/>
      <c r="M181" s="753"/>
      <c r="N181" s="17"/>
    </row>
    <row r="182" spans="1:14" x14ac:dyDescent="0.25">
      <c r="A182" s="44"/>
      <c r="B182" s="49" t="s">
        <v>18</v>
      </c>
      <c r="C182" s="49" t="s">
        <v>27</v>
      </c>
      <c r="D182" s="55" t="s">
        <v>28</v>
      </c>
      <c r="E182" s="55" t="s">
        <v>29</v>
      </c>
      <c r="F182" s="207"/>
      <c r="G182" s="207"/>
      <c r="H182"/>
      <c r="J182" s="753"/>
      <c r="K182" s="753"/>
      <c r="L182" s="753"/>
      <c r="M182" s="753"/>
      <c r="N182" s="17"/>
    </row>
    <row r="183" spans="1:14" ht="28.5" x14ac:dyDescent="0.25">
      <c r="A183" s="44"/>
      <c r="B183" s="56" t="s">
        <v>30</v>
      </c>
      <c r="C183" s="257">
        <v>40</v>
      </c>
      <c r="D183" s="720">
        <v>40</v>
      </c>
      <c r="E183" s="1566">
        <v>100</v>
      </c>
      <c r="F183" s="207"/>
      <c r="G183" s="207"/>
      <c r="H183"/>
      <c r="J183" s="753"/>
      <c r="K183" s="753"/>
      <c r="L183" s="753"/>
      <c r="M183" s="753"/>
      <c r="N183" s="17"/>
    </row>
    <row r="184" spans="1:14" ht="42.75" x14ac:dyDescent="0.25">
      <c r="A184" s="44"/>
      <c r="B184" s="56" t="s">
        <v>31</v>
      </c>
      <c r="C184" s="257">
        <v>60</v>
      </c>
      <c r="D184" s="720">
        <v>60</v>
      </c>
      <c r="E184" s="1567"/>
      <c r="F184" s="207"/>
      <c r="G184" s="207"/>
      <c r="H184"/>
      <c r="J184" s="753"/>
      <c r="K184" s="753"/>
      <c r="L184" s="753"/>
      <c r="M184" s="753"/>
      <c r="N184" s="17"/>
    </row>
    <row r="185" spans="1:14" x14ac:dyDescent="0.25">
      <c r="A185" s="44"/>
      <c r="B185"/>
      <c r="C185"/>
      <c r="D185" s="207"/>
      <c r="E185" s="207"/>
      <c r="F185" s="207"/>
      <c r="G185" s="207"/>
      <c r="H185"/>
      <c r="J185" s="753"/>
      <c r="K185" s="753"/>
      <c r="L185" s="753"/>
      <c r="M185" s="753"/>
      <c r="N185" s="17"/>
    </row>
    <row r="186" spans="1:14" x14ac:dyDescent="0.25">
      <c r="A186" s="44"/>
      <c r="B186"/>
      <c r="C186"/>
      <c r="D186" s="207"/>
      <c r="E186" s="207"/>
      <c r="F186" s="207"/>
      <c r="G186" s="207"/>
      <c r="H186"/>
      <c r="J186" s="753"/>
      <c r="K186" s="753"/>
      <c r="L186" s="753"/>
      <c r="M186" s="753"/>
      <c r="N186" s="17"/>
    </row>
    <row r="187" spans="1:14" x14ac:dyDescent="0.25">
      <c r="A187" s="44"/>
      <c r="B187" s="47" t="s">
        <v>1936</v>
      </c>
      <c r="C187"/>
      <c r="D187" s="207"/>
      <c r="E187" s="207"/>
      <c r="F187" s="207"/>
      <c r="G187" s="207"/>
      <c r="H187"/>
      <c r="J187" s="753"/>
      <c r="K187" s="753"/>
      <c r="L187" s="753"/>
      <c r="M187" s="753"/>
      <c r="N187" s="17"/>
    </row>
    <row r="188" spans="1:14" x14ac:dyDescent="0.25">
      <c r="A188" s="44"/>
      <c r="B188" s="49" t="s">
        <v>18</v>
      </c>
      <c r="C188" s="49" t="s">
        <v>27</v>
      </c>
      <c r="D188" s="55" t="s">
        <v>28</v>
      </c>
      <c r="E188" s="55" t="s">
        <v>29</v>
      </c>
      <c r="F188" s="207"/>
      <c r="G188" s="207"/>
      <c r="H188"/>
      <c r="J188" s="753"/>
      <c r="K188" s="753"/>
      <c r="L188" s="753"/>
      <c r="M188" s="753"/>
      <c r="N188" s="17"/>
    </row>
    <row r="189" spans="1:14" ht="28.5" x14ac:dyDescent="0.25">
      <c r="A189" s="44"/>
      <c r="B189" s="56" t="s">
        <v>30</v>
      </c>
      <c r="C189" s="257">
        <v>40</v>
      </c>
      <c r="D189" s="720">
        <v>0</v>
      </c>
      <c r="E189" s="1566">
        <v>60</v>
      </c>
      <c r="F189" s="207"/>
      <c r="G189" s="207"/>
      <c r="H189"/>
      <c r="J189" s="753"/>
      <c r="K189" s="753"/>
      <c r="L189" s="753"/>
      <c r="M189" s="753"/>
      <c r="N189" s="17"/>
    </row>
    <row r="190" spans="1:14" ht="42.75" x14ac:dyDescent="0.25">
      <c r="A190" s="44"/>
      <c r="B190" s="56" t="s">
        <v>31</v>
      </c>
      <c r="C190" s="257">
        <v>60</v>
      </c>
      <c r="D190" s="720">
        <v>60</v>
      </c>
      <c r="E190" s="1567"/>
      <c r="F190" s="207"/>
      <c r="G190" s="207"/>
      <c r="H190"/>
      <c r="J190" s="753"/>
      <c r="K190" s="753"/>
      <c r="L190" s="753"/>
      <c r="M190" s="753"/>
      <c r="N190" s="17"/>
    </row>
    <row r="191" spans="1:14" x14ac:dyDescent="0.25">
      <c r="A191" s="44"/>
      <c r="B191"/>
      <c r="C191"/>
      <c r="D191" s="207"/>
      <c r="E191" s="207"/>
      <c r="F191" s="207"/>
      <c r="G191" s="207"/>
      <c r="H191"/>
      <c r="J191" s="753"/>
      <c r="K191" s="753"/>
      <c r="L191" s="753"/>
      <c r="M191" s="753"/>
      <c r="N191" s="17"/>
    </row>
    <row r="192" spans="1:14" x14ac:dyDescent="0.25">
      <c r="A192" s="44"/>
      <c r="B192"/>
      <c r="C192"/>
      <c r="D192" s="207"/>
      <c r="E192" s="207"/>
      <c r="F192" s="207"/>
      <c r="G192" s="207"/>
      <c r="H192"/>
      <c r="J192" s="753"/>
      <c r="K192" s="753"/>
      <c r="L192" s="753"/>
      <c r="M192" s="753"/>
      <c r="N192" s="17"/>
    </row>
    <row r="193" spans="1:14" x14ac:dyDescent="0.25">
      <c r="A193" s="44"/>
      <c r="B193" s="47" t="s">
        <v>1937</v>
      </c>
      <c r="C193"/>
      <c r="D193" s="207"/>
      <c r="E193" s="207"/>
      <c r="F193" s="207"/>
      <c r="G193" s="207"/>
      <c r="H193"/>
      <c r="J193" s="753"/>
      <c r="K193" s="753"/>
      <c r="L193" s="753"/>
      <c r="M193" s="753"/>
      <c r="N193" s="17"/>
    </row>
    <row r="194" spans="1:14" x14ac:dyDescent="0.25">
      <c r="A194" s="44"/>
      <c r="B194" s="49" t="s">
        <v>18</v>
      </c>
      <c r="C194" s="49" t="s">
        <v>27</v>
      </c>
      <c r="D194" s="55" t="s">
        <v>28</v>
      </c>
      <c r="E194" s="55" t="s">
        <v>29</v>
      </c>
      <c r="F194" s="207"/>
      <c r="G194" s="207"/>
      <c r="H194"/>
      <c r="J194" s="753"/>
      <c r="K194" s="753"/>
      <c r="L194" s="753"/>
      <c r="M194" s="753"/>
      <c r="N194" s="17"/>
    </row>
    <row r="195" spans="1:14" ht="28.5" x14ac:dyDescent="0.25">
      <c r="A195" s="44"/>
      <c r="B195" s="56" t="s">
        <v>30</v>
      </c>
      <c r="C195" s="257">
        <v>40</v>
      </c>
      <c r="D195" s="720">
        <v>0</v>
      </c>
      <c r="E195" s="1566">
        <v>60</v>
      </c>
      <c r="F195" s="207"/>
      <c r="G195" s="207"/>
      <c r="H195"/>
      <c r="J195" s="753"/>
      <c r="K195" s="753"/>
      <c r="L195" s="753"/>
      <c r="M195" s="753"/>
      <c r="N195" s="17"/>
    </row>
    <row r="196" spans="1:14" ht="42.75" x14ac:dyDescent="0.25">
      <c r="A196" s="44"/>
      <c r="B196" s="56" t="s">
        <v>31</v>
      </c>
      <c r="C196" s="257">
        <v>60</v>
      </c>
      <c r="D196" s="720">
        <v>60</v>
      </c>
      <c r="E196" s="1567"/>
      <c r="F196" s="207"/>
      <c r="G196" s="207"/>
      <c r="H196"/>
      <c r="J196" s="753"/>
      <c r="K196" s="753"/>
      <c r="L196" s="753"/>
      <c r="M196" s="753"/>
      <c r="N196" s="17"/>
    </row>
    <row r="197" spans="1:14" x14ac:dyDescent="0.25">
      <c r="A197" s="44"/>
      <c r="B197"/>
      <c r="C197"/>
      <c r="D197" s="207"/>
      <c r="E197" s="207"/>
      <c r="F197" s="207"/>
      <c r="G197" s="207"/>
      <c r="H197"/>
      <c r="J197" s="753"/>
      <c r="K197" s="753"/>
      <c r="L197" s="753"/>
      <c r="M197" s="753"/>
      <c r="N197" s="17"/>
    </row>
    <row r="198" spans="1:14" x14ac:dyDescent="0.25">
      <c r="A198" s="44"/>
      <c r="B198"/>
      <c r="C198"/>
      <c r="D198" s="207"/>
      <c r="E198" s="207"/>
      <c r="F198" s="207"/>
      <c r="G198" s="207"/>
      <c r="H198"/>
      <c r="J198" s="753"/>
      <c r="K198" s="753"/>
      <c r="L198" s="753"/>
      <c r="M198" s="753"/>
      <c r="N198" s="17"/>
    </row>
    <row r="199" spans="1:14" x14ac:dyDescent="0.25">
      <c r="A199" s="44"/>
      <c r="B199" s="47" t="s">
        <v>1938</v>
      </c>
      <c r="C199"/>
      <c r="D199" s="207"/>
      <c r="E199" s="207"/>
      <c r="F199" s="207"/>
      <c r="G199" s="207"/>
      <c r="H199"/>
      <c r="J199" s="753"/>
      <c r="K199" s="753"/>
      <c r="L199" s="753"/>
      <c r="M199" s="753"/>
      <c r="N199" s="17"/>
    </row>
    <row r="200" spans="1:14" x14ac:dyDescent="0.25">
      <c r="A200" s="44"/>
      <c r="B200" s="49" t="s">
        <v>18</v>
      </c>
      <c r="C200" s="49" t="s">
        <v>27</v>
      </c>
      <c r="D200" s="55" t="s">
        <v>28</v>
      </c>
      <c r="E200" s="55" t="s">
        <v>29</v>
      </c>
      <c r="F200" s="207"/>
      <c r="G200" s="207"/>
      <c r="H200"/>
      <c r="J200" s="753"/>
      <c r="K200" s="753"/>
      <c r="L200" s="753"/>
      <c r="M200" s="753"/>
      <c r="N200" s="17"/>
    </row>
    <row r="201" spans="1:14" ht="28.5" x14ac:dyDescent="0.25">
      <c r="A201" s="44"/>
      <c r="B201" s="56" t="s">
        <v>30</v>
      </c>
      <c r="C201" s="257">
        <v>40</v>
      </c>
      <c r="D201" s="720">
        <v>40</v>
      </c>
      <c r="E201" s="1566">
        <v>100</v>
      </c>
      <c r="F201" s="207"/>
      <c r="G201" s="207"/>
      <c r="H201"/>
      <c r="J201" s="753"/>
      <c r="K201" s="753"/>
      <c r="L201" s="753"/>
      <c r="M201" s="753"/>
      <c r="N201" s="17"/>
    </row>
    <row r="202" spans="1:14" ht="42.75" x14ac:dyDescent="0.25">
      <c r="A202" s="44"/>
      <c r="B202" s="56" t="s">
        <v>31</v>
      </c>
      <c r="C202" s="257">
        <v>60</v>
      </c>
      <c r="D202" s="720">
        <v>60</v>
      </c>
      <c r="E202" s="1567"/>
      <c r="F202" s="207"/>
      <c r="G202" s="207"/>
      <c r="H202"/>
      <c r="J202" s="753"/>
      <c r="K202" s="753"/>
      <c r="L202" s="753"/>
      <c r="M202" s="753"/>
      <c r="N202" s="17"/>
    </row>
    <row r="203" spans="1:14" x14ac:dyDescent="0.25">
      <c r="A203" s="44"/>
      <c r="B203"/>
      <c r="C203"/>
      <c r="D203" s="207"/>
      <c r="E203" s="207"/>
      <c r="F203" s="207"/>
      <c r="G203" s="207"/>
      <c r="H203"/>
      <c r="J203" s="753"/>
      <c r="K203" s="753"/>
      <c r="L203" s="753"/>
      <c r="M203" s="753"/>
      <c r="N203" s="17"/>
    </row>
    <row r="204" spans="1:14" x14ac:dyDescent="0.25">
      <c r="A204" s="44"/>
      <c r="B204"/>
      <c r="C204"/>
      <c r="D204" s="207"/>
      <c r="E204" s="207"/>
      <c r="F204" s="207"/>
      <c r="G204" s="207"/>
      <c r="H204"/>
      <c r="J204" s="753"/>
      <c r="K204" s="753"/>
      <c r="L204" s="753"/>
      <c r="M204" s="753"/>
      <c r="N204" s="17"/>
    </row>
    <row r="205" spans="1:14" x14ac:dyDescent="0.25">
      <c r="A205" s="44"/>
      <c r="B205" s="47" t="s">
        <v>1508</v>
      </c>
      <c r="C205"/>
      <c r="D205" s="207"/>
      <c r="E205" s="207"/>
      <c r="F205" s="207"/>
      <c r="G205" s="207"/>
      <c r="H205"/>
      <c r="J205" s="753"/>
      <c r="K205" s="753"/>
      <c r="L205" s="753"/>
      <c r="M205" s="753"/>
      <c r="N205" s="17"/>
    </row>
    <row r="206" spans="1:14" x14ac:dyDescent="0.25">
      <c r="A206" s="44"/>
      <c r="B206" s="49" t="s">
        <v>18</v>
      </c>
      <c r="C206" s="49" t="s">
        <v>27</v>
      </c>
      <c r="D206" s="55" t="s">
        <v>28</v>
      </c>
      <c r="E206" s="55" t="s">
        <v>29</v>
      </c>
      <c r="F206" s="207"/>
      <c r="G206" s="207"/>
      <c r="H206"/>
      <c r="J206" s="753"/>
      <c r="K206" s="753"/>
      <c r="L206" s="753"/>
      <c r="M206" s="753"/>
      <c r="N206" s="17"/>
    </row>
    <row r="207" spans="1:14" ht="28.5" x14ac:dyDescent="0.25">
      <c r="A207" s="44"/>
      <c r="B207" s="56" t="s">
        <v>30</v>
      </c>
      <c r="C207" s="257">
        <v>40</v>
      </c>
      <c r="D207" s="720">
        <v>40</v>
      </c>
      <c r="E207" s="1566">
        <v>65</v>
      </c>
      <c r="F207" s="207"/>
      <c r="G207" s="207"/>
      <c r="H207"/>
      <c r="J207" s="753"/>
      <c r="K207" s="753"/>
      <c r="L207" s="753"/>
      <c r="M207" s="753"/>
      <c r="N207" s="17"/>
    </row>
    <row r="208" spans="1:14" ht="42.75" x14ac:dyDescent="0.25">
      <c r="A208" s="44"/>
      <c r="B208" s="56" t="s">
        <v>31</v>
      </c>
      <c r="C208" s="257">
        <v>60</v>
      </c>
      <c r="D208" s="720">
        <v>25</v>
      </c>
      <c r="E208" s="1567"/>
      <c r="F208" s="207"/>
      <c r="G208" s="207"/>
      <c r="H208"/>
      <c r="J208" s="753"/>
      <c r="K208" s="753"/>
      <c r="L208" s="753"/>
      <c r="M208" s="753"/>
      <c r="N208" s="17"/>
    </row>
    <row r="209" spans="1:16" x14ac:dyDescent="0.25">
      <c r="A209" s="44"/>
      <c r="B209"/>
      <c r="C209"/>
      <c r="D209" s="207"/>
      <c r="E209" s="207"/>
      <c r="F209" s="207"/>
      <c r="G209" s="207"/>
      <c r="H209"/>
      <c r="J209" s="753"/>
      <c r="K209" s="753"/>
      <c r="L209" s="753"/>
      <c r="M209" s="753"/>
      <c r="N209" s="17"/>
    </row>
    <row r="210" spans="1:16" x14ac:dyDescent="0.25">
      <c r="A210" s="44"/>
      <c r="B210"/>
      <c r="C210"/>
      <c r="D210" s="207"/>
      <c r="E210" s="207"/>
      <c r="F210" s="207"/>
      <c r="G210" s="207"/>
      <c r="H210"/>
      <c r="J210" s="753"/>
      <c r="K210" s="753"/>
      <c r="L210" s="753"/>
      <c r="M210" s="753"/>
      <c r="N210" s="17"/>
    </row>
    <row r="211" spans="1:16" x14ac:dyDescent="0.25">
      <c r="A211" s="44"/>
      <c r="B211" s="47" t="s">
        <v>1939</v>
      </c>
      <c r="C211"/>
      <c r="D211" s="207"/>
      <c r="E211" s="207"/>
      <c r="F211" s="207"/>
      <c r="G211" s="207"/>
      <c r="H211"/>
      <c r="J211" s="753"/>
      <c r="K211" s="753"/>
      <c r="L211" s="753"/>
      <c r="M211" s="753"/>
      <c r="N211" s="17"/>
    </row>
    <row r="212" spans="1:16" x14ac:dyDescent="0.25">
      <c r="A212" s="44"/>
      <c r="B212" s="49" t="s">
        <v>18</v>
      </c>
      <c r="C212" s="49" t="s">
        <v>27</v>
      </c>
      <c r="D212" s="55" t="s">
        <v>28</v>
      </c>
      <c r="E212" s="55" t="s">
        <v>29</v>
      </c>
      <c r="F212" s="207"/>
      <c r="G212" s="207"/>
      <c r="H212"/>
      <c r="J212" s="753"/>
      <c r="K212" s="753"/>
      <c r="L212" s="753"/>
      <c r="M212" s="753"/>
      <c r="N212" s="17"/>
    </row>
    <row r="213" spans="1:16" ht="28.5" x14ac:dyDescent="0.25">
      <c r="A213" s="44"/>
      <c r="B213" s="56" t="s">
        <v>30</v>
      </c>
      <c r="C213" s="257">
        <v>40</v>
      </c>
      <c r="D213" s="720">
        <v>0</v>
      </c>
      <c r="E213" s="1566">
        <v>50</v>
      </c>
      <c r="F213" s="207"/>
      <c r="G213" s="207"/>
      <c r="H213"/>
      <c r="J213" s="753"/>
      <c r="K213" s="753"/>
      <c r="L213" s="753"/>
      <c r="M213" s="753"/>
      <c r="N213" s="17"/>
    </row>
    <row r="214" spans="1:16" ht="42.75" x14ac:dyDescent="0.25">
      <c r="A214" s="44"/>
      <c r="B214" s="56" t="s">
        <v>31</v>
      </c>
      <c r="C214" s="257">
        <v>60</v>
      </c>
      <c r="D214" s="720">
        <v>50</v>
      </c>
      <c r="E214" s="1567"/>
      <c r="F214" s="207"/>
      <c r="G214" s="207"/>
      <c r="H214"/>
      <c r="J214" s="753"/>
      <c r="K214" s="753"/>
      <c r="L214" s="753"/>
      <c r="M214" s="753"/>
      <c r="N214" s="17"/>
    </row>
    <row r="215" spans="1:16" x14ac:dyDescent="0.25">
      <c r="A215" s="44"/>
      <c r="B215"/>
      <c r="C215"/>
      <c r="D215" s="207"/>
      <c r="E215" s="207"/>
      <c r="F215" s="207"/>
      <c r="G215" s="207"/>
      <c r="H215"/>
      <c r="J215" s="753"/>
      <c r="K215" s="753"/>
      <c r="L215" s="753"/>
      <c r="M215" s="753"/>
      <c r="N215" s="17"/>
    </row>
    <row r="216" spans="1:16" x14ac:dyDescent="0.25">
      <c r="A216" s="44"/>
      <c r="B216"/>
      <c r="C216"/>
      <c r="D216" s="207"/>
      <c r="E216" s="207"/>
      <c r="F216" s="207"/>
      <c r="G216" s="207"/>
      <c r="H216"/>
      <c r="J216" s="753"/>
      <c r="K216" s="753"/>
      <c r="L216" s="753"/>
      <c r="M216" s="753"/>
      <c r="N216" s="17"/>
    </row>
    <row r="217" spans="1:16" x14ac:dyDescent="0.25">
      <c r="A217" s="44"/>
      <c r="B217" s="47" t="s">
        <v>1940</v>
      </c>
      <c r="C217"/>
      <c r="D217" s="207"/>
      <c r="E217" s="207"/>
      <c r="F217" s="207"/>
      <c r="G217" s="207"/>
      <c r="H217"/>
      <c r="J217" s="753"/>
      <c r="K217" s="753"/>
      <c r="L217" s="753"/>
      <c r="M217" s="753"/>
      <c r="N217" s="17"/>
    </row>
    <row r="218" spans="1:16" x14ac:dyDescent="0.25">
      <c r="A218" s="44"/>
      <c r="B218" s="49" t="s">
        <v>18</v>
      </c>
      <c r="C218" s="49" t="s">
        <v>27</v>
      </c>
      <c r="D218" s="55" t="s">
        <v>28</v>
      </c>
      <c r="E218" s="55" t="s">
        <v>29</v>
      </c>
      <c r="F218" s="207"/>
      <c r="G218" s="207"/>
      <c r="H218"/>
      <c r="J218" s="753"/>
      <c r="K218" s="753"/>
      <c r="L218" s="753"/>
      <c r="M218" s="753"/>
      <c r="N218" s="17"/>
    </row>
    <row r="219" spans="1:16" ht="28.5" x14ac:dyDescent="0.25">
      <c r="A219" s="44"/>
      <c r="B219" s="56" t="s">
        <v>30</v>
      </c>
      <c r="C219" s="257">
        <v>40</v>
      </c>
      <c r="D219" s="720">
        <v>0</v>
      </c>
      <c r="E219" s="1566">
        <v>50</v>
      </c>
      <c r="F219" s="207"/>
      <c r="G219" s="207"/>
      <c r="H219"/>
      <c r="J219" s="753"/>
      <c r="K219" s="753"/>
      <c r="L219" s="753"/>
      <c r="M219" s="753"/>
      <c r="N219" s="17"/>
    </row>
    <row r="220" spans="1:16" ht="42.75" x14ac:dyDescent="0.25">
      <c r="A220" s="44"/>
      <c r="B220" s="56" t="s">
        <v>31</v>
      </c>
      <c r="C220" s="257">
        <v>60</v>
      </c>
      <c r="D220" s="720">
        <v>50</v>
      </c>
      <c r="E220" s="1567"/>
      <c r="F220" s="207"/>
      <c r="G220" s="207"/>
      <c r="H220"/>
      <c r="J220" s="753"/>
      <c r="K220" s="753"/>
      <c r="L220" s="753"/>
      <c r="M220" s="753"/>
      <c r="N220" s="17"/>
    </row>
    <row r="221" spans="1:16" x14ac:dyDescent="0.25">
      <c r="A221" s="44"/>
      <c r="C221" s="255"/>
      <c r="D221" s="26"/>
      <c r="E221" s="441"/>
      <c r="F221" s="785"/>
      <c r="G221" s="785"/>
      <c r="H221" s="41"/>
      <c r="I221" s="43"/>
      <c r="J221" s="42"/>
      <c r="K221" s="42"/>
      <c r="L221" s="42"/>
      <c r="M221" s="42"/>
    </row>
    <row r="222" spans="1:16" ht="15.75" thickBot="1" x14ac:dyDescent="0.3">
      <c r="M222" s="1568"/>
      <c r="N222" s="1568"/>
    </row>
    <row r="223" spans="1:16" ht="18.75" x14ac:dyDescent="0.25">
      <c r="B223" s="1901" t="s">
        <v>1941</v>
      </c>
      <c r="C223" s="1901"/>
      <c r="D223" s="1901"/>
      <c r="E223" s="1901"/>
      <c r="F223" s="1901"/>
      <c r="G223" s="1901"/>
      <c r="H223" s="1901"/>
      <c r="I223" s="1901"/>
      <c r="J223" s="1901"/>
      <c r="K223" s="1901"/>
      <c r="L223" s="1901"/>
      <c r="M223" s="1901"/>
      <c r="N223" s="1901"/>
      <c r="O223" s="1901"/>
      <c r="P223" s="1901"/>
    </row>
    <row r="224" spans="1:16" ht="15.75" thickBot="1" x14ac:dyDescent="0.3">
      <c r="M224" s="58"/>
      <c r="N224" s="58"/>
    </row>
    <row r="225" spans="1:26" s="753" customFormat="1" ht="60" x14ac:dyDescent="0.25">
      <c r="B225" s="156" t="s">
        <v>34</v>
      </c>
      <c r="C225" s="156" t="s">
        <v>35</v>
      </c>
      <c r="D225" s="156" t="s">
        <v>36</v>
      </c>
      <c r="E225" s="156" t="s">
        <v>37</v>
      </c>
      <c r="F225" s="156" t="s">
        <v>38</v>
      </c>
      <c r="G225" s="156" t="s">
        <v>39</v>
      </c>
      <c r="H225" s="156" t="s">
        <v>40</v>
      </c>
      <c r="I225" s="156" t="s">
        <v>41</v>
      </c>
      <c r="J225" s="156" t="s">
        <v>42</v>
      </c>
      <c r="K225" s="156" t="s">
        <v>43</v>
      </c>
      <c r="L225" s="156" t="s">
        <v>44</v>
      </c>
      <c r="M225" s="158" t="s">
        <v>45</v>
      </c>
      <c r="N225" s="156" t="s">
        <v>46</v>
      </c>
      <c r="O225" s="156" t="s">
        <v>47</v>
      </c>
      <c r="P225" s="701" t="s">
        <v>49</v>
      </c>
    </row>
    <row r="226" spans="1:26" s="76" customFormat="1" ht="30" x14ac:dyDescent="0.25">
      <c r="A226" s="62">
        <v>1</v>
      </c>
      <c r="B226" s="163" t="s">
        <v>1942</v>
      </c>
      <c r="C226" s="79" t="s">
        <v>1942</v>
      </c>
      <c r="D226" s="77" t="s">
        <v>1943</v>
      </c>
      <c r="E226" s="78" t="s">
        <v>1944</v>
      </c>
      <c r="F226" s="79" t="s">
        <v>19</v>
      </c>
      <c r="G226" s="160">
        <v>1</v>
      </c>
      <c r="H226" s="80">
        <v>41540</v>
      </c>
      <c r="I226" s="442">
        <v>41988</v>
      </c>
      <c r="J226" s="82" t="s">
        <v>20</v>
      </c>
      <c r="K226" s="83">
        <v>12.2</v>
      </c>
      <c r="L226" s="83">
        <v>0</v>
      </c>
      <c r="M226" s="84">
        <v>1496</v>
      </c>
      <c r="N226" s="84">
        <v>1496</v>
      </c>
      <c r="O226" s="443">
        <v>2573184753</v>
      </c>
      <c r="P226" s="444"/>
      <c r="Q226" s="74"/>
      <c r="R226" s="75"/>
      <c r="S226" s="75"/>
      <c r="T226" s="75"/>
      <c r="U226" s="75"/>
      <c r="V226" s="75"/>
      <c r="W226" s="75"/>
      <c r="X226" s="75"/>
      <c r="Y226" s="75"/>
      <c r="Z226" s="75"/>
    </row>
    <row r="227" spans="1:26" s="76" customFormat="1" ht="30" x14ac:dyDescent="0.25">
      <c r="A227" s="62">
        <f>+A226+1</f>
        <v>2</v>
      </c>
      <c r="B227" s="163" t="s">
        <v>1942</v>
      </c>
      <c r="C227" s="79" t="s">
        <v>1942</v>
      </c>
      <c r="D227" s="77" t="s">
        <v>1945</v>
      </c>
      <c r="E227" s="78" t="s">
        <v>1946</v>
      </c>
      <c r="F227" s="79" t="s">
        <v>19</v>
      </c>
      <c r="G227" s="78">
        <v>1</v>
      </c>
      <c r="H227" s="80">
        <v>41537</v>
      </c>
      <c r="I227" s="442">
        <v>41988</v>
      </c>
      <c r="J227" s="82" t="s">
        <v>20</v>
      </c>
      <c r="K227" s="83">
        <v>0</v>
      </c>
      <c r="L227" s="83">
        <v>12.2</v>
      </c>
      <c r="M227" s="84">
        <v>844</v>
      </c>
      <c r="N227" s="84">
        <v>844</v>
      </c>
      <c r="O227" s="443">
        <v>1660607852</v>
      </c>
      <c r="P227" s="85" t="s">
        <v>1947</v>
      </c>
      <c r="Q227" s="1854"/>
      <c r="R227" s="75"/>
      <c r="S227" s="75"/>
      <c r="T227" s="75"/>
      <c r="U227" s="75"/>
      <c r="V227" s="75"/>
      <c r="W227" s="75"/>
      <c r="X227" s="75"/>
      <c r="Y227" s="75"/>
      <c r="Z227" s="75"/>
    </row>
    <row r="228" spans="1:26" s="76" customFormat="1" ht="30" x14ac:dyDescent="0.25">
      <c r="A228" s="62">
        <v>3</v>
      </c>
      <c r="B228" s="163" t="s">
        <v>1942</v>
      </c>
      <c r="C228" s="79" t="s">
        <v>1942</v>
      </c>
      <c r="D228" s="77" t="s">
        <v>1948</v>
      </c>
      <c r="E228" s="78" t="s">
        <v>1949</v>
      </c>
      <c r="F228" s="79" t="s">
        <v>19</v>
      </c>
      <c r="G228" s="78">
        <v>1</v>
      </c>
      <c r="H228" s="80">
        <v>41548</v>
      </c>
      <c r="I228" s="442">
        <v>41988</v>
      </c>
      <c r="J228" s="82" t="s">
        <v>20</v>
      </c>
      <c r="K228" s="83">
        <v>0</v>
      </c>
      <c r="L228" s="83">
        <v>11.9</v>
      </c>
      <c r="M228" s="84">
        <v>1366</v>
      </c>
      <c r="N228" s="84">
        <v>1366</v>
      </c>
      <c r="O228" s="443">
        <v>2292317032</v>
      </c>
      <c r="P228" s="85" t="s">
        <v>1950</v>
      </c>
      <c r="Q228" s="1854"/>
      <c r="R228" s="75"/>
      <c r="S228" s="75"/>
      <c r="T228" s="75"/>
      <c r="U228" s="75"/>
      <c r="V228" s="75"/>
      <c r="W228" s="75"/>
      <c r="X228" s="75"/>
      <c r="Y228" s="75"/>
      <c r="Z228" s="75"/>
    </row>
    <row r="229" spans="1:26" s="76" customFormat="1" ht="45" x14ac:dyDescent="0.25">
      <c r="A229" s="62">
        <v>4</v>
      </c>
      <c r="B229" s="163" t="s">
        <v>1942</v>
      </c>
      <c r="C229" s="79" t="s">
        <v>1942</v>
      </c>
      <c r="D229" s="77" t="s">
        <v>1951</v>
      </c>
      <c r="E229" s="445">
        <v>2111591</v>
      </c>
      <c r="F229" s="79" t="s">
        <v>19</v>
      </c>
      <c r="G229" s="78">
        <v>1</v>
      </c>
      <c r="H229" s="80">
        <v>40816</v>
      </c>
      <c r="I229" s="442">
        <v>40960</v>
      </c>
      <c r="J229" s="82" t="s">
        <v>20</v>
      </c>
      <c r="K229" s="83">
        <v>4.7</v>
      </c>
      <c r="L229" s="83">
        <v>0</v>
      </c>
      <c r="M229" s="84">
        <v>860</v>
      </c>
      <c r="N229" s="84">
        <v>860</v>
      </c>
      <c r="O229" s="443">
        <v>346082714</v>
      </c>
      <c r="P229" s="85" t="s">
        <v>1952</v>
      </c>
      <c r="Q229" s="446"/>
      <c r="R229" s="75"/>
      <c r="S229" s="75"/>
      <c r="T229" s="75"/>
      <c r="U229" s="75"/>
      <c r="V229" s="75"/>
      <c r="W229" s="75"/>
      <c r="X229" s="75"/>
      <c r="Y229" s="75"/>
      <c r="Z229" s="75"/>
    </row>
    <row r="230" spans="1:26" s="76" customFormat="1" ht="45" x14ac:dyDescent="0.25">
      <c r="A230" s="62">
        <v>5</v>
      </c>
      <c r="B230" s="163" t="s">
        <v>1942</v>
      </c>
      <c r="C230" s="79" t="s">
        <v>1942</v>
      </c>
      <c r="D230" s="77" t="s">
        <v>1951</v>
      </c>
      <c r="E230" s="445">
        <v>2121352</v>
      </c>
      <c r="F230" s="79" t="s">
        <v>19</v>
      </c>
      <c r="G230" s="78">
        <v>1</v>
      </c>
      <c r="H230" s="80">
        <v>41031</v>
      </c>
      <c r="I230" s="442">
        <v>41182</v>
      </c>
      <c r="J230" s="82" t="s">
        <v>20</v>
      </c>
      <c r="K230" s="83">
        <v>4.9000000000000004</v>
      </c>
      <c r="L230" s="83">
        <v>0</v>
      </c>
      <c r="M230" s="84">
        <v>860</v>
      </c>
      <c r="N230" s="84">
        <v>860</v>
      </c>
      <c r="O230" s="443">
        <v>522444094</v>
      </c>
      <c r="P230" s="85" t="s">
        <v>1953</v>
      </c>
      <c r="Q230" s="74"/>
      <c r="R230" s="75"/>
      <c r="S230" s="75"/>
      <c r="T230" s="75"/>
      <c r="U230" s="75"/>
      <c r="V230" s="75"/>
      <c r="W230" s="75"/>
      <c r="X230" s="75"/>
      <c r="Y230" s="75"/>
      <c r="Z230" s="75"/>
    </row>
    <row r="231" spans="1:26" s="76" customFormat="1" ht="45" x14ac:dyDescent="0.25">
      <c r="A231" s="62">
        <v>6</v>
      </c>
      <c r="B231" s="163" t="s">
        <v>1942</v>
      </c>
      <c r="C231" s="79" t="s">
        <v>1942</v>
      </c>
      <c r="D231" s="77" t="s">
        <v>1951</v>
      </c>
      <c r="E231" s="445">
        <v>2130818</v>
      </c>
      <c r="F231" s="79" t="s">
        <v>19</v>
      </c>
      <c r="G231" s="78">
        <v>1</v>
      </c>
      <c r="H231" s="80">
        <v>41354</v>
      </c>
      <c r="I231" s="442">
        <v>41453</v>
      </c>
      <c r="J231" s="82" t="s">
        <v>20</v>
      </c>
      <c r="K231" s="83">
        <v>3.16</v>
      </c>
      <c r="L231" s="83">
        <v>0</v>
      </c>
      <c r="M231" s="84">
        <v>860</v>
      </c>
      <c r="N231" s="84">
        <v>860</v>
      </c>
      <c r="O231" s="443">
        <v>312692101</v>
      </c>
      <c r="P231" s="85" t="s">
        <v>1954</v>
      </c>
      <c r="Q231" s="1809"/>
      <c r="R231" s="75"/>
      <c r="S231" s="75"/>
      <c r="T231" s="75"/>
      <c r="U231" s="75"/>
      <c r="V231" s="75"/>
      <c r="W231" s="75"/>
      <c r="X231" s="75"/>
      <c r="Y231" s="75"/>
      <c r="Z231" s="75"/>
    </row>
    <row r="232" spans="1:26" s="76" customFormat="1" ht="45" x14ac:dyDescent="0.25">
      <c r="A232" s="62">
        <v>7</v>
      </c>
      <c r="B232" s="163" t="s">
        <v>1942</v>
      </c>
      <c r="C232" s="79" t="s">
        <v>1942</v>
      </c>
      <c r="D232" s="77" t="s">
        <v>1951</v>
      </c>
      <c r="E232" s="445">
        <v>2123679</v>
      </c>
      <c r="F232" s="79" t="s">
        <v>19</v>
      </c>
      <c r="G232" s="78">
        <v>1</v>
      </c>
      <c r="H232" s="80">
        <v>41193</v>
      </c>
      <c r="I232" s="442">
        <v>41258</v>
      </c>
      <c r="J232" s="82" t="s">
        <v>20</v>
      </c>
      <c r="K232" s="83">
        <v>2.1</v>
      </c>
      <c r="L232" s="83">
        <v>0</v>
      </c>
      <c r="M232" s="84">
        <v>860</v>
      </c>
      <c r="N232" s="84">
        <v>860</v>
      </c>
      <c r="O232" s="443">
        <v>262951995</v>
      </c>
      <c r="P232" s="85" t="s">
        <v>1955</v>
      </c>
      <c r="Q232" s="1810"/>
      <c r="R232" s="75"/>
      <c r="S232" s="75"/>
      <c r="T232" s="75"/>
      <c r="U232" s="75"/>
      <c r="V232" s="75"/>
      <c r="W232" s="75"/>
      <c r="X232" s="75"/>
      <c r="Y232" s="75"/>
      <c r="Z232" s="75"/>
    </row>
    <row r="233" spans="1:26" s="76" customFormat="1" x14ac:dyDescent="0.25">
      <c r="A233" s="62"/>
      <c r="B233" s="163" t="s">
        <v>29</v>
      </c>
      <c r="C233" s="79"/>
      <c r="D233" s="77"/>
      <c r="E233" s="84"/>
      <c r="F233" s="79"/>
      <c r="G233" s="79"/>
      <c r="H233" s="81"/>
      <c r="I233" s="81"/>
      <c r="J233" s="82"/>
      <c r="K233" s="89">
        <f>SUM(K226:K232)</f>
        <v>27.06</v>
      </c>
      <c r="L233" s="89">
        <f t="shared" ref="L233" si="0">SUM(L226:L232)</f>
        <v>24.1</v>
      </c>
      <c r="M233" s="447">
        <f>SUM(M226:M232)</f>
        <v>7146</v>
      </c>
      <c r="N233" s="447">
        <f>SUM(N226:N232)</f>
        <v>7146</v>
      </c>
      <c r="O233" s="85"/>
      <c r="P233" s="88"/>
    </row>
    <row r="234" spans="1:26" s="100" customFormat="1" x14ac:dyDescent="0.25">
      <c r="D234" s="103"/>
      <c r="E234" s="448"/>
      <c r="F234" s="103"/>
      <c r="G234" s="103"/>
      <c r="I234" s="103"/>
    </row>
    <row r="235" spans="1:26" s="100" customFormat="1" x14ac:dyDescent="0.25">
      <c r="B235" s="1569" t="s">
        <v>60</v>
      </c>
      <c r="C235" s="1569" t="s">
        <v>61</v>
      </c>
      <c r="D235" s="1571" t="s">
        <v>62</v>
      </c>
      <c r="E235" s="1571"/>
      <c r="F235" s="103"/>
      <c r="G235" s="103"/>
      <c r="I235" s="103"/>
    </row>
    <row r="236" spans="1:26" s="100" customFormat="1" x14ac:dyDescent="0.25">
      <c r="B236" s="1570"/>
      <c r="C236" s="1570"/>
      <c r="D236" s="699" t="s">
        <v>19</v>
      </c>
      <c r="E236" s="105" t="s">
        <v>20</v>
      </c>
      <c r="F236" s="103"/>
      <c r="G236" s="103"/>
      <c r="I236" s="103"/>
    </row>
    <row r="237" spans="1:26" s="100" customFormat="1" ht="18.75" x14ac:dyDescent="0.25">
      <c r="B237" s="106" t="s">
        <v>65</v>
      </c>
      <c r="C237" s="107" t="s">
        <v>1956</v>
      </c>
      <c r="D237" s="771" t="s">
        <v>22</v>
      </c>
      <c r="E237" s="771"/>
      <c r="F237" s="111"/>
      <c r="G237" s="111"/>
      <c r="H237" s="110"/>
      <c r="I237" s="111"/>
      <c r="J237" s="110"/>
      <c r="K237" s="110"/>
      <c r="L237" s="110"/>
      <c r="M237" s="110"/>
    </row>
    <row r="238" spans="1:26" s="100" customFormat="1" x14ac:dyDescent="0.25">
      <c r="B238" s="106" t="s">
        <v>66</v>
      </c>
      <c r="C238" s="107" t="s">
        <v>1957</v>
      </c>
      <c r="D238" s="771" t="s">
        <v>22</v>
      </c>
      <c r="E238" s="771"/>
      <c r="F238" s="103"/>
      <c r="G238" s="103"/>
      <c r="I238" s="103"/>
    </row>
    <row r="239" spans="1:26" s="100" customFormat="1" x14ac:dyDescent="0.25">
      <c r="B239" s="449"/>
      <c r="C239" s="450"/>
      <c r="D239" s="252"/>
      <c r="E239" s="252"/>
      <c r="F239" s="103"/>
      <c r="G239" s="103"/>
      <c r="I239" s="103"/>
    </row>
    <row r="240" spans="1:26" s="100" customFormat="1" x14ac:dyDescent="0.25">
      <c r="B240" s="449"/>
      <c r="C240" s="450"/>
      <c r="D240" s="252"/>
      <c r="E240" s="252"/>
      <c r="F240" s="103"/>
      <c r="G240" s="103"/>
      <c r="I240" s="103"/>
    </row>
    <row r="241" spans="1:26" ht="18.75" x14ac:dyDescent="0.25">
      <c r="B241" s="1901" t="s">
        <v>1958</v>
      </c>
      <c r="C241" s="1901"/>
      <c r="D241" s="1901"/>
      <c r="E241" s="1901"/>
      <c r="F241" s="1901"/>
      <c r="G241" s="1901"/>
      <c r="H241" s="1901"/>
      <c r="I241" s="1901"/>
      <c r="J241" s="1901"/>
      <c r="K241" s="1901"/>
      <c r="L241" s="1901"/>
      <c r="M241" s="1901"/>
      <c r="N241" s="1901"/>
      <c r="O241" s="1901"/>
      <c r="P241" s="1901"/>
    </row>
    <row r="242" spans="1:26" ht="15.75" thickBot="1" x14ac:dyDescent="0.3">
      <c r="M242" s="58"/>
      <c r="N242" s="58"/>
    </row>
    <row r="243" spans="1:26" s="753" customFormat="1" ht="60" x14ac:dyDescent="0.25">
      <c r="B243" s="156" t="s">
        <v>34</v>
      </c>
      <c r="C243" s="156" t="s">
        <v>35</v>
      </c>
      <c r="D243" s="156" t="s">
        <v>36</v>
      </c>
      <c r="E243" s="156" t="s">
        <v>37</v>
      </c>
      <c r="F243" s="156" t="s">
        <v>38</v>
      </c>
      <c r="G243" s="156" t="s">
        <v>39</v>
      </c>
      <c r="H243" s="156" t="s">
        <v>40</v>
      </c>
      <c r="I243" s="156" t="s">
        <v>41</v>
      </c>
      <c r="J243" s="156" t="s">
        <v>42</v>
      </c>
      <c r="K243" s="156" t="s">
        <v>43</v>
      </c>
      <c r="L243" s="156" t="s">
        <v>44</v>
      </c>
      <c r="M243" s="158" t="s">
        <v>45</v>
      </c>
      <c r="N243" s="156" t="s">
        <v>46</v>
      </c>
      <c r="O243" s="156" t="s">
        <v>47</v>
      </c>
      <c r="P243" s="701" t="s">
        <v>49</v>
      </c>
    </row>
    <row r="244" spans="1:26" s="76" customFormat="1" ht="45" x14ac:dyDescent="0.25">
      <c r="A244" s="62">
        <v>1</v>
      </c>
      <c r="B244" s="163" t="s">
        <v>1942</v>
      </c>
      <c r="C244" s="79" t="s">
        <v>1942</v>
      </c>
      <c r="D244" s="77" t="s">
        <v>1943</v>
      </c>
      <c r="E244" s="78" t="s">
        <v>1944</v>
      </c>
      <c r="F244" s="79" t="s">
        <v>19</v>
      </c>
      <c r="G244" s="160">
        <v>1</v>
      </c>
      <c r="H244" s="80">
        <v>41540</v>
      </c>
      <c r="I244" s="442">
        <v>41988</v>
      </c>
      <c r="J244" s="82" t="s">
        <v>20</v>
      </c>
      <c r="K244" s="83">
        <v>12.2</v>
      </c>
      <c r="L244" s="83">
        <v>0</v>
      </c>
      <c r="M244" s="84">
        <v>1496</v>
      </c>
      <c r="N244" s="84">
        <v>1496</v>
      </c>
      <c r="O244" s="443">
        <v>2573184753</v>
      </c>
      <c r="P244" s="451" t="s">
        <v>1959</v>
      </c>
      <c r="Q244" s="74"/>
      <c r="R244" s="75"/>
      <c r="S244" s="75"/>
      <c r="T244" s="75"/>
      <c r="U244" s="75"/>
      <c r="V244" s="75"/>
      <c r="W244" s="75"/>
      <c r="X244" s="75"/>
      <c r="Y244" s="75"/>
      <c r="Z244" s="75"/>
    </row>
    <row r="245" spans="1:26" s="76" customFormat="1" ht="45" x14ac:dyDescent="0.25">
      <c r="A245" s="62">
        <f>+A244+1</f>
        <v>2</v>
      </c>
      <c r="B245" s="163" t="s">
        <v>1942</v>
      </c>
      <c r="C245" s="79" t="s">
        <v>1942</v>
      </c>
      <c r="D245" s="77" t="s">
        <v>1945</v>
      </c>
      <c r="E245" s="78" t="s">
        <v>1946</v>
      </c>
      <c r="F245" s="79" t="s">
        <v>19</v>
      </c>
      <c r="G245" s="78">
        <v>1</v>
      </c>
      <c r="H245" s="80">
        <v>41537</v>
      </c>
      <c r="I245" s="442">
        <v>41988</v>
      </c>
      <c r="J245" s="82" t="s">
        <v>20</v>
      </c>
      <c r="K245" s="83">
        <v>0</v>
      </c>
      <c r="L245" s="83">
        <v>12.2</v>
      </c>
      <c r="M245" s="84">
        <v>844</v>
      </c>
      <c r="N245" s="84">
        <v>844</v>
      </c>
      <c r="O245" s="443">
        <v>1660607852</v>
      </c>
      <c r="P245" s="451" t="s">
        <v>1959</v>
      </c>
      <c r="Q245" s="1854"/>
      <c r="R245" s="75"/>
      <c r="S245" s="75"/>
      <c r="T245" s="75"/>
      <c r="U245" s="75"/>
      <c r="V245" s="75"/>
      <c r="W245" s="75"/>
      <c r="X245" s="75"/>
      <c r="Y245" s="75"/>
      <c r="Z245" s="75"/>
    </row>
    <row r="246" spans="1:26" s="76" customFormat="1" ht="45" x14ac:dyDescent="0.25">
      <c r="A246" s="62">
        <v>3</v>
      </c>
      <c r="B246" s="163" t="s">
        <v>1942</v>
      </c>
      <c r="C246" s="79" t="s">
        <v>1942</v>
      </c>
      <c r="D246" s="77" t="s">
        <v>1948</v>
      </c>
      <c r="E246" s="78" t="s">
        <v>1949</v>
      </c>
      <c r="F246" s="79" t="s">
        <v>19</v>
      </c>
      <c r="G246" s="78">
        <v>1</v>
      </c>
      <c r="H246" s="80">
        <v>41548</v>
      </c>
      <c r="I246" s="442">
        <v>41988</v>
      </c>
      <c r="J246" s="82" t="s">
        <v>20</v>
      </c>
      <c r="K246" s="83">
        <v>0</v>
      </c>
      <c r="L246" s="83">
        <v>11.9</v>
      </c>
      <c r="M246" s="84">
        <v>1366</v>
      </c>
      <c r="N246" s="84">
        <v>1366</v>
      </c>
      <c r="O246" s="443">
        <v>2292317032</v>
      </c>
      <c r="P246" s="451" t="s">
        <v>1959</v>
      </c>
      <c r="Q246" s="1854"/>
      <c r="R246" s="75"/>
      <c r="S246" s="75"/>
      <c r="T246" s="75"/>
      <c r="U246" s="75"/>
      <c r="V246" s="75"/>
      <c r="W246" s="75"/>
      <c r="X246" s="75"/>
      <c r="Y246" s="75"/>
      <c r="Z246" s="75"/>
    </row>
    <row r="247" spans="1:26" s="76" customFormat="1" ht="45" x14ac:dyDescent="0.25">
      <c r="A247" s="62">
        <v>4</v>
      </c>
      <c r="B247" s="163" t="s">
        <v>1942</v>
      </c>
      <c r="C247" s="79" t="s">
        <v>1942</v>
      </c>
      <c r="D247" s="77" t="s">
        <v>1951</v>
      </c>
      <c r="E247" s="445">
        <v>2111591</v>
      </c>
      <c r="F247" s="79" t="s">
        <v>19</v>
      </c>
      <c r="G247" s="78">
        <v>1</v>
      </c>
      <c r="H247" s="80">
        <v>40816</v>
      </c>
      <c r="I247" s="442">
        <v>40960</v>
      </c>
      <c r="J247" s="82" t="s">
        <v>20</v>
      </c>
      <c r="K247" s="83">
        <v>4.7</v>
      </c>
      <c r="L247" s="83">
        <v>0</v>
      </c>
      <c r="M247" s="84">
        <v>860</v>
      </c>
      <c r="N247" s="84">
        <v>860</v>
      </c>
      <c r="O247" s="443">
        <v>346082714</v>
      </c>
      <c r="P247" s="451" t="s">
        <v>1959</v>
      </c>
      <c r="Q247" s="446"/>
      <c r="R247" s="75"/>
      <c r="S247" s="75"/>
      <c r="T247" s="75"/>
      <c r="U247" s="75"/>
      <c r="V247" s="75"/>
      <c r="W247" s="75"/>
      <c r="X247" s="75"/>
      <c r="Y247" s="75"/>
      <c r="Z247" s="75"/>
    </row>
    <row r="248" spans="1:26" s="76" customFormat="1" ht="45" x14ac:dyDescent="0.25">
      <c r="A248" s="62">
        <v>5</v>
      </c>
      <c r="B248" s="163" t="s">
        <v>1942</v>
      </c>
      <c r="C248" s="79" t="s">
        <v>1942</v>
      </c>
      <c r="D248" s="77" t="s">
        <v>1951</v>
      </c>
      <c r="E248" s="445">
        <v>2121352</v>
      </c>
      <c r="F248" s="79" t="s">
        <v>19</v>
      </c>
      <c r="G248" s="78">
        <v>1</v>
      </c>
      <c r="H248" s="80">
        <v>41031</v>
      </c>
      <c r="I248" s="442">
        <v>41182</v>
      </c>
      <c r="J248" s="82" t="s">
        <v>20</v>
      </c>
      <c r="K248" s="83">
        <v>4.9000000000000004</v>
      </c>
      <c r="L248" s="83">
        <v>0</v>
      </c>
      <c r="M248" s="84">
        <v>860</v>
      </c>
      <c r="N248" s="84">
        <v>860</v>
      </c>
      <c r="O248" s="443">
        <v>522444094</v>
      </c>
      <c r="P248" s="451" t="s">
        <v>1959</v>
      </c>
      <c r="Q248" s="74"/>
      <c r="R248" s="75"/>
      <c r="S248" s="75"/>
      <c r="T248" s="75"/>
      <c r="U248" s="75"/>
      <c r="V248" s="75"/>
      <c r="W248" s="75"/>
      <c r="X248" s="75"/>
      <c r="Y248" s="75"/>
      <c r="Z248" s="75"/>
    </row>
    <row r="249" spans="1:26" s="76" customFormat="1" ht="45" x14ac:dyDescent="0.25">
      <c r="A249" s="62">
        <v>6</v>
      </c>
      <c r="B249" s="163" t="s">
        <v>1942</v>
      </c>
      <c r="C249" s="79" t="s">
        <v>1942</v>
      </c>
      <c r="D249" s="77" t="s">
        <v>1951</v>
      </c>
      <c r="E249" s="445">
        <v>2130818</v>
      </c>
      <c r="F249" s="79" t="s">
        <v>19</v>
      </c>
      <c r="G249" s="78">
        <v>1</v>
      </c>
      <c r="H249" s="80">
        <v>41354</v>
      </c>
      <c r="I249" s="442">
        <v>41453</v>
      </c>
      <c r="J249" s="82" t="s">
        <v>20</v>
      </c>
      <c r="K249" s="83">
        <v>3.16</v>
      </c>
      <c r="L249" s="83">
        <v>0</v>
      </c>
      <c r="M249" s="84">
        <v>860</v>
      </c>
      <c r="N249" s="84">
        <v>860</v>
      </c>
      <c r="O249" s="443">
        <v>312692101</v>
      </c>
      <c r="P249" s="451" t="s">
        <v>1959</v>
      </c>
      <c r="Q249" s="1809"/>
      <c r="R249" s="75"/>
      <c r="S249" s="75"/>
      <c r="T249" s="75"/>
      <c r="U249" s="75"/>
      <c r="V249" s="75"/>
      <c r="W249" s="75"/>
      <c r="X249" s="75"/>
      <c r="Y249" s="75"/>
      <c r="Z249" s="75"/>
    </row>
    <row r="250" spans="1:26" s="76" customFormat="1" ht="45" x14ac:dyDescent="0.25">
      <c r="A250" s="62">
        <v>7</v>
      </c>
      <c r="B250" s="163" t="s">
        <v>1942</v>
      </c>
      <c r="C250" s="79" t="s">
        <v>1942</v>
      </c>
      <c r="D250" s="77" t="s">
        <v>1951</v>
      </c>
      <c r="E250" s="445">
        <v>2123679</v>
      </c>
      <c r="F250" s="79" t="s">
        <v>19</v>
      </c>
      <c r="G250" s="78">
        <v>1</v>
      </c>
      <c r="H250" s="80">
        <v>41193</v>
      </c>
      <c r="I250" s="442">
        <v>41258</v>
      </c>
      <c r="J250" s="82" t="s">
        <v>20</v>
      </c>
      <c r="K250" s="83">
        <v>2.1</v>
      </c>
      <c r="L250" s="83">
        <v>0</v>
      </c>
      <c r="M250" s="84">
        <v>860</v>
      </c>
      <c r="N250" s="84">
        <v>860</v>
      </c>
      <c r="O250" s="443">
        <v>262951995</v>
      </c>
      <c r="P250" s="451" t="s">
        <v>1959</v>
      </c>
      <c r="Q250" s="1810"/>
      <c r="R250" s="75"/>
      <c r="S250" s="75"/>
      <c r="T250" s="75"/>
      <c r="U250" s="75"/>
      <c r="V250" s="75"/>
      <c r="W250" s="75"/>
      <c r="X250" s="75"/>
      <c r="Y250" s="75"/>
      <c r="Z250" s="75"/>
    </row>
    <row r="251" spans="1:26" s="76" customFormat="1" x14ac:dyDescent="0.25">
      <c r="A251" s="62"/>
      <c r="B251" s="163" t="s">
        <v>29</v>
      </c>
      <c r="C251" s="79"/>
      <c r="D251" s="77"/>
      <c r="E251" s="84"/>
      <c r="F251" s="79"/>
      <c r="G251" s="79"/>
      <c r="H251" s="81"/>
      <c r="I251" s="81"/>
      <c r="J251" s="82"/>
      <c r="K251" s="447">
        <f>SUM(K244:K250)</f>
        <v>27.06</v>
      </c>
      <c r="L251" s="447">
        <f t="shared" ref="L251" si="1">SUM(L244:L250)</f>
        <v>24.1</v>
      </c>
      <c r="M251" s="447">
        <f>SUM(M244:M250)</f>
        <v>7146</v>
      </c>
      <c r="N251" s="447">
        <f>SUM(N244:N250)</f>
        <v>7146</v>
      </c>
      <c r="O251" s="85"/>
      <c r="P251" s="88"/>
    </row>
    <row r="252" spans="1:26" s="100" customFormat="1" x14ac:dyDescent="0.25">
      <c r="D252" s="103"/>
      <c r="E252" s="448"/>
      <c r="F252" s="103"/>
      <c r="G252" s="103"/>
      <c r="I252" s="103"/>
    </row>
    <row r="253" spans="1:26" s="100" customFormat="1" x14ac:dyDescent="0.25">
      <c r="B253" s="1569" t="s">
        <v>60</v>
      </c>
      <c r="C253" s="1569" t="s">
        <v>61</v>
      </c>
      <c r="D253" s="1571" t="s">
        <v>62</v>
      </c>
      <c r="E253" s="1571"/>
      <c r="F253" s="103"/>
      <c r="G253" s="103"/>
      <c r="I253" s="103"/>
    </row>
    <row r="254" spans="1:26" s="100" customFormat="1" x14ac:dyDescent="0.25">
      <c r="B254" s="1570"/>
      <c r="C254" s="1570"/>
      <c r="D254" s="699" t="s">
        <v>19</v>
      </c>
      <c r="E254" s="105" t="s">
        <v>20</v>
      </c>
      <c r="F254" s="103"/>
      <c r="G254" s="103"/>
      <c r="I254" s="103"/>
    </row>
    <row r="255" spans="1:26" s="100" customFormat="1" ht="18.75" x14ac:dyDescent="0.25">
      <c r="B255" s="106" t="s">
        <v>65</v>
      </c>
      <c r="C255" s="107" t="s">
        <v>1956</v>
      </c>
      <c r="D255" s="771"/>
      <c r="E255" s="771" t="s">
        <v>22</v>
      </c>
      <c r="F255" s="111"/>
      <c r="G255" s="111"/>
      <c r="H255" s="110"/>
      <c r="I255" s="111"/>
      <c r="J255" s="110"/>
      <c r="K255" s="110"/>
      <c r="L255" s="110"/>
      <c r="M255" s="110"/>
    </row>
    <row r="256" spans="1:26" s="100" customFormat="1" x14ac:dyDescent="0.25">
      <c r="B256" s="106" t="s">
        <v>66</v>
      </c>
      <c r="C256" s="107" t="s">
        <v>1957</v>
      </c>
      <c r="D256" s="771" t="s">
        <v>22</v>
      </c>
      <c r="E256" s="771"/>
      <c r="F256" s="103"/>
      <c r="G256" s="103"/>
      <c r="I256" s="103"/>
    </row>
    <row r="257" spans="1:26" s="100" customFormat="1" x14ac:dyDescent="0.25">
      <c r="B257" s="449"/>
      <c r="C257" s="450"/>
      <c r="D257" s="252"/>
      <c r="E257" s="252"/>
      <c r="F257" s="103"/>
      <c r="G257" s="103"/>
      <c r="I257" s="103"/>
    </row>
    <row r="258" spans="1:26" s="100" customFormat="1" x14ac:dyDescent="0.25">
      <c r="B258" s="449"/>
      <c r="C258" s="450"/>
      <c r="D258" s="252"/>
      <c r="E258" s="252"/>
      <c r="F258" s="103"/>
      <c r="G258" s="103"/>
      <c r="I258" s="103"/>
    </row>
    <row r="259" spans="1:26" ht="18.75" x14ac:dyDescent="0.25">
      <c r="B259" s="1901" t="s">
        <v>1960</v>
      </c>
      <c r="C259" s="1901"/>
      <c r="D259" s="1901"/>
      <c r="E259" s="1901"/>
      <c r="F259" s="1901"/>
      <c r="G259" s="1901"/>
      <c r="H259" s="1901"/>
      <c r="I259" s="1901"/>
      <c r="J259" s="1901"/>
      <c r="K259" s="1901"/>
      <c r="L259" s="1901"/>
      <c r="M259" s="1901"/>
      <c r="N259" s="1901"/>
      <c r="O259" s="1901"/>
      <c r="P259" s="1901"/>
    </row>
    <row r="260" spans="1:26" ht="15.75" thickBot="1" x14ac:dyDescent="0.3">
      <c r="M260" s="58"/>
      <c r="N260" s="58"/>
    </row>
    <row r="261" spans="1:26" s="753" customFormat="1" ht="60" x14ac:dyDescent="0.25">
      <c r="B261" s="156" t="s">
        <v>34</v>
      </c>
      <c r="C261" s="156" t="s">
        <v>35</v>
      </c>
      <c r="D261" s="156" t="s">
        <v>36</v>
      </c>
      <c r="E261" s="156" t="s">
        <v>37</v>
      </c>
      <c r="F261" s="156" t="s">
        <v>38</v>
      </c>
      <c r="G261" s="156" t="s">
        <v>39</v>
      </c>
      <c r="H261" s="156" t="s">
        <v>40</v>
      </c>
      <c r="I261" s="156" t="s">
        <v>41</v>
      </c>
      <c r="J261" s="156" t="s">
        <v>42</v>
      </c>
      <c r="K261" s="156" t="s">
        <v>43</v>
      </c>
      <c r="L261" s="156" t="s">
        <v>44</v>
      </c>
      <c r="M261" s="158" t="s">
        <v>45</v>
      </c>
      <c r="N261" s="156" t="s">
        <v>46</v>
      </c>
      <c r="O261" s="156" t="s">
        <v>47</v>
      </c>
      <c r="P261" s="701" t="s">
        <v>49</v>
      </c>
    </row>
    <row r="262" spans="1:26" s="76" customFormat="1" ht="45" x14ac:dyDescent="0.25">
      <c r="A262" s="62">
        <v>1</v>
      </c>
      <c r="B262" s="163" t="s">
        <v>1942</v>
      </c>
      <c r="C262" s="79" t="s">
        <v>1942</v>
      </c>
      <c r="D262" s="77" t="s">
        <v>1943</v>
      </c>
      <c r="E262" s="78" t="s">
        <v>1944</v>
      </c>
      <c r="F262" s="79" t="s">
        <v>19</v>
      </c>
      <c r="G262" s="160">
        <v>1</v>
      </c>
      <c r="H262" s="80">
        <v>41540</v>
      </c>
      <c r="I262" s="442">
        <v>41988</v>
      </c>
      <c r="J262" s="82" t="s">
        <v>20</v>
      </c>
      <c r="K262" s="83">
        <v>12.2</v>
      </c>
      <c r="L262" s="83">
        <v>0</v>
      </c>
      <c r="M262" s="84">
        <v>1496</v>
      </c>
      <c r="N262" s="84">
        <v>1496</v>
      </c>
      <c r="O262" s="443">
        <v>2573184753</v>
      </c>
      <c r="P262" s="451" t="s">
        <v>1959</v>
      </c>
      <c r="Q262" s="74"/>
      <c r="R262" s="75"/>
      <c r="S262" s="75"/>
      <c r="T262" s="75"/>
      <c r="U262" s="75"/>
      <c r="V262" s="75"/>
      <c r="W262" s="75"/>
      <c r="X262" s="75"/>
      <c r="Y262" s="75"/>
      <c r="Z262" s="75"/>
    </row>
    <row r="263" spans="1:26" s="76" customFormat="1" ht="45" x14ac:dyDescent="0.25">
      <c r="A263" s="62">
        <f>+A262+1</f>
        <v>2</v>
      </c>
      <c r="B263" s="163" t="s">
        <v>1942</v>
      </c>
      <c r="C263" s="79" t="s">
        <v>1942</v>
      </c>
      <c r="D263" s="77" t="s">
        <v>1945</v>
      </c>
      <c r="E263" s="78" t="s">
        <v>1946</v>
      </c>
      <c r="F263" s="79" t="s">
        <v>19</v>
      </c>
      <c r="G263" s="78">
        <v>1</v>
      </c>
      <c r="H263" s="80">
        <v>41537</v>
      </c>
      <c r="I263" s="442">
        <v>41988</v>
      </c>
      <c r="J263" s="82" t="s">
        <v>20</v>
      </c>
      <c r="K263" s="83">
        <v>0</v>
      </c>
      <c r="L263" s="83">
        <v>12.2</v>
      </c>
      <c r="M263" s="84">
        <v>844</v>
      </c>
      <c r="N263" s="84">
        <v>844</v>
      </c>
      <c r="O263" s="443">
        <v>1660607852</v>
      </c>
      <c r="P263" s="451" t="s">
        <v>1959</v>
      </c>
      <c r="Q263" s="1854"/>
      <c r="R263" s="75"/>
      <c r="S263" s="75"/>
      <c r="T263" s="75"/>
      <c r="U263" s="75"/>
      <c r="V263" s="75"/>
      <c r="W263" s="75"/>
      <c r="X263" s="75"/>
      <c r="Y263" s="75"/>
      <c r="Z263" s="75"/>
    </row>
    <row r="264" spans="1:26" s="76" customFormat="1" ht="45" x14ac:dyDescent="0.25">
      <c r="A264" s="62">
        <v>3</v>
      </c>
      <c r="B264" s="163" t="s">
        <v>1942</v>
      </c>
      <c r="C264" s="79" t="s">
        <v>1942</v>
      </c>
      <c r="D264" s="77" t="s">
        <v>1948</v>
      </c>
      <c r="E264" s="78" t="s">
        <v>1949</v>
      </c>
      <c r="F264" s="79" t="s">
        <v>19</v>
      </c>
      <c r="G264" s="78">
        <v>1</v>
      </c>
      <c r="H264" s="80">
        <v>41548</v>
      </c>
      <c r="I264" s="442">
        <v>41988</v>
      </c>
      <c r="J264" s="82" t="s">
        <v>20</v>
      </c>
      <c r="K264" s="83">
        <v>0</v>
      </c>
      <c r="L264" s="83">
        <v>11.9</v>
      </c>
      <c r="M264" s="84">
        <v>1366</v>
      </c>
      <c r="N264" s="84">
        <v>1366</v>
      </c>
      <c r="O264" s="443">
        <v>2292317032</v>
      </c>
      <c r="P264" s="451" t="s">
        <v>1959</v>
      </c>
      <c r="Q264" s="1854"/>
      <c r="R264" s="75"/>
      <c r="S264" s="75"/>
      <c r="T264" s="75"/>
      <c r="U264" s="75"/>
      <c r="V264" s="75"/>
      <c r="W264" s="75"/>
      <c r="X264" s="75"/>
      <c r="Y264" s="75"/>
      <c r="Z264" s="75"/>
    </row>
    <row r="265" spans="1:26" s="76" customFormat="1" ht="45" x14ac:dyDescent="0.25">
      <c r="A265" s="62">
        <v>4</v>
      </c>
      <c r="B265" s="163" t="s">
        <v>1942</v>
      </c>
      <c r="C265" s="79" t="s">
        <v>1942</v>
      </c>
      <c r="D265" s="77" t="s">
        <v>1951</v>
      </c>
      <c r="E265" s="445">
        <v>2111591</v>
      </c>
      <c r="F265" s="79" t="s">
        <v>19</v>
      </c>
      <c r="G265" s="78">
        <v>1</v>
      </c>
      <c r="H265" s="80">
        <v>40816</v>
      </c>
      <c r="I265" s="442">
        <v>40960</v>
      </c>
      <c r="J265" s="82" t="s">
        <v>20</v>
      </c>
      <c r="K265" s="83">
        <v>4.7</v>
      </c>
      <c r="L265" s="83">
        <v>0</v>
      </c>
      <c r="M265" s="84">
        <v>860</v>
      </c>
      <c r="N265" s="84">
        <v>860</v>
      </c>
      <c r="O265" s="443">
        <v>346082714</v>
      </c>
      <c r="P265" s="451" t="s">
        <v>1959</v>
      </c>
      <c r="Q265" s="446"/>
      <c r="R265" s="75"/>
      <c r="S265" s="75"/>
      <c r="T265" s="75"/>
      <c r="U265" s="75"/>
      <c r="V265" s="75"/>
      <c r="W265" s="75"/>
      <c r="X265" s="75"/>
      <c r="Y265" s="75"/>
      <c r="Z265" s="75"/>
    </row>
    <row r="266" spans="1:26" s="76" customFormat="1" ht="45" x14ac:dyDescent="0.25">
      <c r="A266" s="62">
        <v>5</v>
      </c>
      <c r="B266" s="163" t="s">
        <v>1942</v>
      </c>
      <c r="C266" s="79" t="s">
        <v>1942</v>
      </c>
      <c r="D266" s="77" t="s">
        <v>1951</v>
      </c>
      <c r="E266" s="445">
        <v>2121352</v>
      </c>
      <c r="F266" s="79" t="s">
        <v>19</v>
      </c>
      <c r="G266" s="78">
        <v>1</v>
      </c>
      <c r="H266" s="80">
        <v>41031</v>
      </c>
      <c r="I266" s="442">
        <v>41182</v>
      </c>
      <c r="J266" s="82" t="s">
        <v>20</v>
      </c>
      <c r="K266" s="83">
        <v>4.9000000000000004</v>
      </c>
      <c r="L266" s="83">
        <v>0</v>
      </c>
      <c r="M266" s="84">
        <v>860</v>
      </c>
      <c r="N266" s="84">
        <v>860</v>
      </c>
      <c r="O266" s="443">
        <v>522444094</v>
      </c>
      <c r="P266" s="451" t="s">
        <v>1959</v>
      </c>
      <c r="Q266" s="74"/>
      <c r="R266" s="75"/>
      <c r="S266" s="75"/>
      <c r="T266" s="75"/>
      <c r="U266" s="75"/>
      <c r="V266" s="75"/>
      <c r="W266" s="75"/>
      <c r="X266" s="75"/>
      <c r="Y266" s="75"/>
      <c r="Z266" s="75"/>
    </row>
    <row r="267" spans="1:26" s="76" customFormat="1" ht="45" x14ac:dyDescent="0.25">
      <c r="A267" s="62">
        <v>6</v>
      </c>
      <c r="B267" s="163" t="s">
        <v>1942</v>
      </c>
      <c r="C267" s="79" t="s">
        <v>1942</v>
      </c>
      <c r="D267" s="77" t="s">
        <v>1951</v>
      </c>
      <c r="E267" s="445">
        <v>2130818</v>
      </c>
      <c r="F267" s="79" t="s">
        <v>19</v>
      </c>
      <c r="G267" s="78">
        <v>1</v>
      </c>
      <c r="H267" s="80">
        <v>41354</v>
      </c>
      <c r="I267" s="442">
        <v>41453</v>
      </c>
      <c r="J267" s="82" t="s">
        <v>20</v>
      </c>
      <c r="K267" s="83">
        <v>3.16</v>
      </c>
      <c r="L267" s="83">
        <v>0</v>
      </c>
      <c r="M267" s="84">
        <v>860</v>
      </c>
      <c r="N267" s="84">
        <v>860</v>
      </c>
      <c r="O267" s="443">
        <v>312692101</v>
      </c>
      <c r="P267" s="451" t="s">
        <v>1959</v>
      </c>
      <c r="Q267" s="1809"/>
      <c r="R267" s="75"/>
      <c r="S267" s="75"/>
      <c r="T267" s="75"/>
      <c r="U267" s="75"/>
      <c r="V267" s="75"/>
      <c r="W267" s="75"/>
      <c r="X267" s="75"/>
      <c r="Y267" s="75"/>
      <c r="Z267" s="75"/>
    </row>
    <row r="268" spans="1:26" s="76" customFormat="1" ht="45" x14ac:dyDescent="0.25">
      <c r="A268" s="62">
        <v>7</v>
      </c>
      <c r="B268" s="163" t="s">
        <v>1942</v>
      </c>
      <c r="C268" s="79" t="s">
        <v>1942</v>
      </c>
      <c r="D268" s="77" t="s">
        <v>1951</v>
      </c>
      <c r="E268" s="445">
        <v>2123679</v>
      </c>
      <c r="F268" s="79" t="s">
        <v>19</v>
      </c>
      <c r="G268" s="78">
        <v>1</v>
      </c>
      <c r="H268" s="80">
        <v>41193</v>
      </c>
      <c r="I268" s="442">
        <v>41258</v>
      </c>
      <c r="J268" s="82" t="s">
        <v>20</v>
      </c>
      <c r="K268" s="83">
        <v>2.1</v>
      </c>
      <c r="L268" s="83">
        <v>0</v>
      </c>
      <c r="M268" s="84">
        <v>860</v>
      </c>
      <c r="N268" s="84">
        <v>860</v>
      </c>
      <c r="O268" s="443">
        <v>262951995</v>
      </c>
      <c r="P268" s="451" t="s">
        <v>1959</v>
      </c>
      <c r="Q268" s="1810"/>
      <c r="R268" s="75"/>
      <c r="S268" s="75"/>
      <c r="T268" s="75"/>
      <c r="U268" s="75"/>
      <c r="V268" s="75"/>
      <c r="W268" s="75"/>
      <c r="X268" s="75"/>
      <c r="Y268" s="75"/>
      <c r="Z268" s="75"/>
    </row>
    <row r="269" spans="1:26" s="76" customFormat="1" x14ac:dyDescent="0.25">
      <c r="A269" s="62"/>
      <c r="B269" s="163" t="s">
        <v>29</v>
      </c>
      <c r="C269" s="79"/>
      <c r="D269" s="77"/>
      <c r="E269" s="84"/>
      <c r="F269" s="79"/>
      <c r="G269" s="79"/>
      <c r="H269" s="81"/>
      <c r="I269" s="81"/>
      <c r="J269" s="82"/>
      <c r="K269" s="447">
        <f>SUM(K262:K268)</f>
        <v>27.06</v>
      </c>
      <c r="L269" s="447">
        <f t="shared" ref="L269" si="2">SUM(L262:L268)</f>
        <v>24.1</v>
      </c>
      <c r="M269" s="447">
        <f>SUM(M262:M268)</f>
        <v>7146</v>
      </c>
      <c r="N269" s="447">
        <f>SUM(N262:N268)</f>
        <v>7146</v>
      </c>
      <c r="O269" s="85"/>
      <c r="P269" s="88"/>
    </row>
    <row r="270" spans="1:26" s="100" customFormat="1" x14ac:dyDescent="0.25">
      <c r="D270" s="103"/>
      <c r="E270" s="448"/>
      <c r="F270" s="103"/>
      <c r="G270" s="103"/>
      <c r="I270" s="103"/>
    </row>
    <row r="271" spans="1:26" s="100" customFormat="1" x14ac:dyDescent="0.25">
      <c r="B271" s="1569" t="s">
        <v>60</v>
      </c>
      <c r="C271" s="1569" t="s">
        <v>61</v>
      </c>
      <c r="D271" s="1571" t="s">
        <v>62</v>
      </c>
      <c r="E271" s="1571"/>
      <c r="F271" s="103"/>
      <c r="G271" s="103"/>
      <c r="I271" s="103"/>
    </row>
    <row r="272" spans="1:26" s="100" customFormat="1" x14ac:dyDescent="0.25">
      <c r="B272" s="1570"/>
      <c r="C272" s="1570"/>
      <c r="D272" s="699" t="s">
        <v>19</v>
      </c>
      <c r="E272" s="105" t="s">
        <v>20</v>
      </c>
      <c r="F272" s="103"/>
      <c r="G272" s="103"/>
      <c r="I272" s="103"/>
    </row>
    <row r="273" spans="1:26" s="100" customFormat="1" ht="18.75" x14ac:dyDescent="0.25">
      <c r="B273" s="106" t="s">
        <v>65</v>
      </c>
      <c r="C273" s="107" t="s">
        <v>1956</v>
      </c>
      <c r="D273" s="771"/>
      <c r="E273" s="771" t="s">
        <v>22</v>
      </c>
      <c r="F273" s="111"/>
      <c r="G273" s="111"/>
      <c r="H273" s="110"/>
      <c r="I273" s="111"/>
      <c r="J273" s="110"/>
      <c r="K273" s="110"/>
      <c r="L273" s="110"/>
      <c r="M273" s="110"/>
    </row>
    <row r="274" spans="1:26" s="100" customFormat="1" x14ac:dyDescent="0.25">
      <c r="B274" s="106" t="s">
        <v>66</v>
      </c>
      <c r="C274" s="107" t="s">
        <v>1957</v>
      </c>
      <c r="D274" s="771" t="s">
        <v>22</v>
      </c>
      <c r="E274" s="771"/>
      <c r="F274" s="103"/>
      <c r="G274" s="103"/>
      <c r="I274" s="103"/>
    </row>
    <row r="275" spans="1:26" s="100" customFormat="1" x14ac:dyDescent="0.25">
      <c r="B275" s="449"/>
      <c r="C275" s="450"/>
      <c r="D275" s="252"/>
      <c r="E275" s="252"/>
      <c r="F275" s="103"/>
      <c r="G275" s="103"/>
      <c r="I275" s="103"/>
    </row>
    <row r="276" spans="1:26" s="100" customFormat="1" x14ac:dyDescent="0.25">
      <c r="B276" s="449"/>
      <c r="C276" s="450"/>
      <c r="D276" s="252"/>
      <c r="E276" s="252"/>
      <c r="F276" s="103"/>
      <c r="G276" s="103"/>
      <c r="I276" s="103"/>
    </row>
    <row r="277" spans="1:26" s="100" customFormat="1" x14ac:dyDescent="0.25">
      <c r="B277" s="449"/>
      <c r="C277" s="450"/>
      <c r="D277" s="252"/>
      <c r="E277" s="252"/>
      <c r="F277" s="103"/>
      <c r="G277" s="103"/>
      <c r="I277" s="103"/>
    </row>
    <row r="278" spans="1:26" ht="18.75" x14ac:dyDescent="0.25">
      <c r="B278" s="1901" t="s">
        <v>1961</v>
      </c>
      <c r="C278" s="1901"/>
      <c r="D278" s="1901"/>
      <c r="E278" s="1901"/>
      <c r="F278" s="1901"/>
      <c r="G278" s="1901"/>
      <c r="H278" s="1901"/>
      <c r="I278" s="1901"/>
      <c r="J278" s="1901"/>
      <c r="K278" s="1901"/>
      <c r="L278" s="1901"/>
      <c r="M278" s="1901"/>
      <c r="N278" s="1901"/>
      <c r="O278" s="1901"/>
      <c r="P278" s="1901"/>
    </row>
    <row r="279" spans="1:26" ht="15.75" thickBot="1" x14ac:dyDescent="0.3">
      <c r="M279" s="58"/>
      <c r="N279" s="58"/>
    </row>
    <row r="280" spans="1:26" s="753" customFormat="1" ht="60" x14ac:dyDescent="0.25">
      <c r="B280" s="156" t="s">
        <v>34</v>
      </c>
      <c r="C280" s="156" t="s">
        <v>35</v>
      </c>
      <c r="D280" s="156" t="s">
        <v>36</v>
      </c>
      <c r="E280" s="156" t="s">
        <v>37</v>
      </c>
      <c r="F280" s="156" t="s">
        <v>38</v>
      </c>
      <c r="G280" s="156" t="s">
        <v>39</v>
      </c>
      <c r="H280" s="156" t="s">
        <v>40</v>
      </c>
      <c r="I280" s="156" t="s">
        <v>41</v>
      </c>
      <c r="J280" s="156" t="s">
        <v>42</v>
      </c>
      <c r="K280" s="156" t="s">
        <v>43</v>
      </c>
      <c r="L280" s="156" t="s">
        <v>44</v>
      </c>
      <c r="M280" s="158" t="s">
        <v>45</v>
      </c>
      <c r="N280" s="156" t="s">
        <v>46</v>
      </c>
      <c r="O280" s="156" t="s">
        <v>47</v>
      </c>
      <c r="P280" s="701" t="s">
        <v>49</v>
      </c>
    </row>
    <row r="281" spans="1:26" s="76" customFormat="1" ht="45" x14ac:dyDescent="0.25">
      <c r="A281" s="62">
        <v>1</v>
      </c>
      <c r="B281" s="163" t="s">
        <v>1942</v>
      </c>
      <c r="C281" s="79" t="s">
        <v>1942</v>
      </c>
      <c r="D281" s="77" t="s">
        <v>1943</v>
      </c>
      <c r="E281" s="78" t="s">
        <v>1944</v>
      </c>
      <c r="F281" s="79" t="s">
        <v>19</v>
      </c>
      <c r="G281" s="160">
        <v>1</v>
      </c>
      <c r="H281" s="80">
        <v>41540</v>
      </c>
      <c r="I281" s="442">
        <v>41988</v>
      </c>
      <c r="J281" s="82" t="s">
        <v>20</v>
      </c>
      <c r="K281" s="83">
        <v>12.2</v>
      </c>
      <c r="L281" s="83">
        <v>0</v>
      </c>
      <c r="M281" s="84">
        <v>1496</v>
      </c>
      <c r="N281" s="84">
        <v>1496</v>
      </c>
      <c r="O281" s="443">
        <v>2573184753</v>
      </c>
      <c r="P281" s="451" t="s">
        <v>1959</v>
      </c>
      <c r="Q281" s="74"/>
      <c r="R281" s="75"/>
      <c r="S281" s="75"/>
      <c r="T281" s="75"/>
      <c r="U281" s="75"/>
      <c r="V281" s="75"/>
      <c r="W281" s="75"/>
      <c r="X281" s="75"/>
      <c r="Y281" s="75"/>
      <c r="Z281" s="75"/>
    </row>
    <row r="282" spans="1:26" s="76" customFormat="1" ht="45" x14ac:dyDescent="0.25">
      <c r="A282" s="62">
        <f>+A281+1</f>
        <v>2</v>
      </c>
      <c r="B282" s="163" t="s">
        <v>1942</v>
      </c>
      <c r="C282" s="79" t="s">
        <v>1942</v>
      </c>
      <c r="D282" s="77" t="s">
        <v>1945</v>
      </c>
      <c r="E282" s="78" t="s">
        <v>1946</v>
      </c>
      <c r="F282" s="79" t="s">
        <v>19</v>
      </c>
      <c r="G282" s="78">
        <v>1</v>
      </c>
      <c r="H282" s="80">
        <v>41537</v>
      </c>
      <c r="I282" s="442">
        <v>41988</v>
      </c>
      <c r="J282" s="82" t="s">
        <v>20</v>
      </c>
      <c r="K282" s="83">
        <v>0</v>
      </c>
      <c r="L282" s="83">
        <v>12.2</v>
      </c>
      <c r="M282" s="84">
        <v>844</v>
      </c>
      <c r="N282" s="84">
        <v>844</v>
      </c>
      <c r="O282" s="443">
        <v>1660607852</v>
      </c>
      <c r="P282" s="451" t="s">
        <v>1959</v>
      </c>
      <c r="Q282" s="1854"/>
      <c r="R282" s="75"/>
      <c r="S282" s="75"/>
      <c r="T282" s="75"/>
      <c r="U282" s="75"/>
      <c r="V282" s="75"/>
      <c r="W282" s="75"/>
      <c r="X282" s="75"/>
      <c r="Y282" s="75"/>
      <c r="Z282" s="75"/>
    </row>
    <row r="283" spans="1:26" s="76" customFormat="1" ht="45" x14ac:dyDescent="0.25">
      <c r="A283" s="62">
        <v>3</v>
      </c>
      <c r="B283" s="163" t="s">
        <v>1942</v>
      </c>
      <c r="C283" s="79" t="s">
        <v>1942</v>
      </c>
      <c r="D283" s="77" t="s">
        <v>1948</v>
      </c>
      <c r="E283" s="78" t="s">
        <v>1949</v>
      </c>
      <c r="F283" s="79" t="s">
        <v>19</v>
      </c>
      <c r="G283" s="78">
        <v>1</v>
      </c>
      <c r="H283" s="80">
        <v>41548</v>
      </c>
      <c r="I283" s="442">
        <v>41988</v>
      </c>
      <c r="J283" s="82" t="s">
        <v>20</v>
      </c>
      <c r="K283" s="83">
        <v>0</v>
      </c>
      <c r="L283" s="83">
        <v>11.9</v>
      </c>
      <c r="M283" s="84">
        <v>1366</v>
      </c>
      <c r="N283" s="84">
        <v>1366</v>
      </c>
      <c r="O283" s="443">
        <v>2292317032</v>
      </c>
      <c r="P283" s="451" t="s">
        <v>1959</v>
      </c>
      <c r="Q283" s="1854"/>
      <c r="R283" s="75"/>
      <c r="S283" s="75"/>
      <c r="T283" s="75"/>
      <c r="U283" s="75"/>
      <c r="V283" s="75"/>
      <c r="W283" s="75"/>
      <c r="X283" s="75"/>
      <c r="Y283" s="75"/>
      <c r="Z283" s="75"/>
    </row>
    <row r="284" spans="1:26" s="76" customFormat="1" ht="45" x14ac:dyDescent="0.25">
      <c r="A284" s="62">
        <v>4</v>
      </c>
      <c r="B284" s="163" t="s">
        <v>1942</v>
      </c>
      <c r="C284" s="79" t="s">
        <v>1942</v>
      </c>
      <c r="D284" s="77" t="s">
        <v>1951</v>
      </c>
      <c r="E284" s="445">
        <v>2111591</v>
      </c>
      <c r="F284" s="79" t="s">
        <v>19</v>
      </c>
      <c r="G284" s="78">
        <v>1</v>
      </c>
      <c r="H284" s="80">
        <v>40816</v>
      </c>
      <c r="I284" s="442">
        <v>40960</v>
      </c>
      <c r="J284" s="82" t="s">
        <v>20</v>
      </c>
      <c r="K284" s="83">
        <v>4.7</v>
      </c>
      <c r="L284" s="83">
        <v>0</v>
      </c>
      <c r="M284" s="84">
        <v>860</v>
      </c>
      <c r="N284" s="84">
        <v>860</v>
      </c>
      <c r="O284" s="443">
        <v>346082714</v>
      </c>
      <c r="P284" s="451" t="s">
        <v>1959</v>
      </c>
      <c r="Q284" s="446"/>
      <c r="R284" s="75"/>
      <c r="S284" s="75"/>
      <c r="T284" s="75"/>
      <c r="U284" s="75"/>
      <c r="V284" s="75"/>
      <c r="W284" s="75"/>
      <c r="X284" s="75"/>
      <c r="Y284" s="75"/>
      <c r="Z284" s="75"/>
    </row>
    <row r="285" spans="1:26" s="76" customFormat="1" ht="45" x14ac:dyDescent="0.25">
      <c r="A285" s="62">
        <v>5</v>
      </c>
      <c r="B285" s="163" t="s">
        <v>1942</v>
      </c>
      <c r="C285" s="79" t="s">
        <v>1942</v>
      </c>
      <c r="D285" s="77" t="s">
        <v>1951</v>
      </c>
      <c r="E285" s="445">
        <v>2121352</v>
      </c>
      <c r="F285" s="79" t="s">
        <v>19</v>
      </c>
      <c r="G285" s="78">
        <v>1</v>
      </c>
      <c r="H285" s="80">
        <v>41031</v>
      </c>
      <c r="I285" s="442">
        <v>41182</v>
      </c>
      <c r="J285" s="82" t="s">
        <v>20</v>
      </c>
      <c r="K285" s="83">
        <v>4.9000000000000004</v>
      </c>
      <c r="L285" s="83">
        <v>0</v>
      </c>
      <c r="M285" s="84">
        <v>860</v>
      </c>
      <c r="N285" s="84">
        <v>860</v>
      </c>
      <c r="O285" s="443">
        <v>522444094</v>
      </c>
      <c r="P285" s="451" t="s">
        <v>1959</v>
      </c>
      <c r="Q285" s="74"/>
      <c r="R285" s="75"/>
      <c r="S285" s="75"/>
      <c r="T285" s="75"/>
      <c r="U285" s="75"/>
      <c r="V285" s="75"/>
      <c r="W285" s="75"/>
      <c r="X285" s="75"/>
      <c r="Y285" s="75"/>
      <c r="Z285" s="75"/>
    </row>
    <row r="286" spans="1:26" s="76" customFormat="1" ht="45" x14ac:dyDescent="0.25">
      <c r="A286" s="62">
        <v>6</v>
      </c>
      <c r="B286" s="163" t="s">
        <v>1942</v>
      </c>
      <c r="C286" s="79" t="s">
        <v>1942</v>
      </c>
      <c r="D286" s="77" t="s">
        <v>1951</v>
      </c>
      <c r="E286" s="445">
        <v>2130818</v>
      </c>
      <c r="F286" s="79" t="s">
        <v>19</v>
      </c>
      <c r="G286" s="78">
        <v>1</v>
      </c>
      <c r="H286" s="80">
        <v>41354</v>
      </c>
      <c r="I286" s="442">
        <v>41453</v>
      </c>
      <c r="J286" s="82" t="s">
        <v>20</v>
      </c>
      <c r="K286" s="83">
        <v>3.16</v>
      </c>
      <c r="L286" s="83">
        <v>0</v>
      </c>
      <c r="M286" s="84">
        <v>860</v>
      </c>
      <c r="N286" s="84">
        <v>860</v>
      </c>
      <c r="O286" s="443">
        <v>312692101</v>
      </c>
      <c r="P286" s="451" t="s">
        <v>1959</v>
      </c>
      <c r="Q286" s="1809"/>
      <c r="R286" s="75"/>
      <c r="S286" s="75"/>
      <c r="T286" s="75"/>
      <c r="U286" s="75"/>
      <c r="V286" s="75"/>
      <c r="W286" s="75"/>
      <c r="X286" s="75"/>
      <c r="Y286" s="75"/>
      <c r="Z286" s="75"/>
    </row>
    <row r="287" spans="1:26" s="76" customFormat="1" ht="45" x14ac:dyDescent="0.25">
      <c r="A287" s="62">
        <v>7</v>
      </c>
      <c r="B287" s="163" t="s">
        <v>1942</v>
      </c>
      <c r="C287" s="79" t="s">
        <v>1942</v>
      </c>
      <c r="D287" s="77" t="s">
        <v>1951</v>
      </c>
      <c r="E287" s="445">
        <v>2123679</v>
      </c>
      <c r="F287" s="79" t="s">
        <v>19</v>
      </c>
      <c r="G287" s="78">
        <v>1</v>
      </c>
      <c r="H287" s="80">
        <v>41193</v>
      </c>
      <c r="I287" s="442">
        <v>41258</v>
      </c>
      <c r="J287" s="82" t="s">
        <v>20</v>
      </c>
      <c r="K287" s="83">
        <v>2.1</v>
      </c>
      <c r="L287" s="83">
        <v>0</v>
      </c>
      <c r="M287" s="84">
        <v>860</v>
      </c>
      <c r="N287" s="84">
        <v>860</v>
      </c>
      <c r="O287" s="443">
        <v>262951995</v>
      </c>
      <c r="P287" s="451" t="s">
        <v>1959</v>
      </c>
      <c r="Q287" s="1810"/>
      <c r="R287" s="75"/>
      <c r="S287" s="75"/>
      <c r="T287" s="75"/>
      <c r="U287" s="75"/>
      <c r="V287" s="75"/>
      <c r="W287" s="75"/>
      <c r="X287" s="75"/>
      <c r="Y287" s="75"/>
      <c r="Z287" s="75"/>
    </row>
    <row r="288" spans="1:26" s="76" customFormat="1" x14ac:dyDescent="0.25">
      <c r="A288" s="62"/>
      <c r="B288" s="163" t="s">
        <v>29</v>
      </c>
      <c r="C288" s="79"/>
      <c r="D288" s="77"/>
      <c r="E288" s="84"/>
      <c r="F288" s="79"/>
      <c r="G288" s="79"/>
      <c r="H288" s="81"/>
      <c r="I288" s="81"/>
      <c r="J288" s="82"/>
      <c r="K288" s="447">
        <f>SUM(K281:K287)</f>
        <v>27.06</v>
      </c>
      <c r="L288" s="447">
        <f t="shared" ref="L288" si="3">SUM(L281:L287)</f>
        <v>24.1</v>
      </c>
      <c r="M288" s="447">
        <f>SUM(M281:M287)</f>
        <v>7146</v>
      </c>
      <c r="N288" s="447">
        <f>SUM(N281:N287)</f>
        <v>7146</v>
      </c>
      <c r="O288" s="85"/>
      <c r="P288" s="88"/>
    </row>
    <row r="289" spans="1:26" s="100" customFormat="1" x14ac:dyDescent="0.25">
      <c r="D289" s="103"/>
      <c r="E289" s="448"/>
      <c r="F289" s="103"/>
      <c r="G289" s="103"/>
      <c r="I289" s="103"/>
    </row>
    <row r="290" spans="1:26" s="100" customFormat="1" x14ac:dyDescent="0.25">
      <c r="B290" s="1569" t="s">
        <v>60</v>
      </c>
      <c r="C290" s="1569" t="s">
        <v>61</v>
      </c>
      <c r="D290" s="1571" t="s">
        <v>62</v>
      </c>
      <c r="E290" s="1571"/>
      <c r="F290" s="103"/>
      <c r="G290" s="103"/>
      <c r="I290" s="103"/>
    </row>
    <row r="291" spans="1:26" s="100" customFormat="1" x14ac:dyDescent="0.25">
      <c r="B291" s="1570"/>
      <c r="C291" s="1570"/>
      <c r="D291" s="699" t="s">
        <v>19</v>
      </c>
      <c r="E291" s="105" t="s">
        <v>20</v>
      </c>
      <c r="F291" s="103"/>
      <c r="G291" s="103"/>
      <c r="I291" s="103"/>
    </row>
    <row r="292" spans="1:26" s="100" customFormat="1" ht="18.75" x14ac:dyDescent="0.25">
      <c r="B292" s="106" t="s">
        <v>65</v>
      </c>
      <c r="C292" s="107" t="s">
        <v>1956</v>
      </c>
      <c r="D292" s="771"/>
      <c r="E292" s="771" t="s">
        <v>22</v>
      </c>
      <c r="F292" s="111"/>
      <c r="G292" s="111"/>
      <c r="H292" s="110"/>
      <c r="I292" s="111"/>
      <c r="J292" s="110"/>
      <c r="K292" s="110"/>
      <c r="L292" s="110"/>
      <c r="M292" s="110"/>
    </row>
    <row r="293" spans="1:26" s="100" customFormat="1" x14ac:dyDescent="0.25">
      <c r="B293" s="106" t="s">
        <v>66</v>
      </c>
      <c r="C293" s="107" t="s">
        <v>1957</v>
      </c>
      <c r="D293" s="771" t="s">
        <v>22</v>
      </c>
      <c r="E293" s="771"/>
      <c r="F293" s="103"/>
      <c r="G293" s="103"/>
      <c r="I293" s="103"/>
    </row>
    <row r="294" spans="1:26" s="100" customFormat="1" x14ac:dyDescent="0.25">
      <c r="B294" s="449"/>
      <c r="C294" s="450"/>
      <c r="D294" s="252"/>
      <c r="E294" s="252"/>
      <c r="F294" s="103"/>
      <c r="G294" s="103"/>
      <c r="I294" s="103"/>
    </row>
    <row r="295" spans="1:26" s="100" customFormat="1" x14ac:dyDescent="0.25">
      <c r="B295" s="449"/>
      <c r="C295" s="450"/>
      <c r="D295" s="252"/>
      <c r="E295" s="252"/>
      <c r="F295" s="103"/>
      <c r="G295" s="103"/>
      <c r="I295" s="103"/>
    </row>
    <row r="296" spans="1:26" ht="18.75" x14ac:dyDescent="0.25">
      <c r="B296" s="1901" t="s">
        <v>1962</v>
      </c>
      <c r="C296" s="1901"/>
      <c r="D296" s="1901"/>
      <c r="E296" s="1901"/>
      <c r="F296" s="1901"/>
      <c r="G296" s="1901"/>
      <c r="H296" s="1901"/>
      <c r="I296" s="1901"/>
      <c r="J296" s="1901"/>
      <c r="K296" s="1901"/>
      <c r="L296" s="1901"/>
      <c r="M296" s="1901"/>
      <c r="N296" s="1901"/>
      <c r="O296" s="1901"/>
      <c r="P296" s="1901"/>
    </row>
    <row r="297" spans="1:26" ht="15.75" thickBot="1" x14ac:dyDescent="0.3">
      <c r="M297" s="58"/>
      <c r="N297" s="58"/>
    </row>
    <row r="298" spans="1:26" s="753" customFormat="1" ht="60" x14ac:dyDescent="0.25">
      <c r="B298" s="156" t="s">
        <v>34</v>
      </c>
      <c r="C298" s="156" t="s">
        <v>35</v>
      </c>
      <c r="D298" s="156" t="s">
        <v>36</v>
      </c>
      <c r="E298" s="156" t="s">
        <v>37</v>
      </c>
      <c r="F298" s="156" t="s">
        <v>38</v>
      </c>
      <c r="G298" s="156" t="s">
        <v>39</v>
      </c>
      <c r="H298" s="156" t="s">
        <v>40</v>
      </c>
      <c r="I298" s="156" t="s">
        <v>41</v>
      </c>
      <c r="J298" s="156" t="s">
        <v>42</v>
      </c>
      <c r="K298" s="156" t="s">
        <v>43</v>
      </c>
      <c r="L298" s="156" t="s">
        <v>44</v>
      </c>
      <c r="M298" s="158" t="s">
        <v>45</v>
      </c>
      <c r="N298" s="156" t="s">
        <v>46</v>
      </c>
      <c r="O298" s="156" t="s">
        <v>47</v>
      </c>
      <c r="P298" s="701" t="s">
        <v>49</v>
      </c>
    </row>
    <row r="299" spans="1:26" s="76" customFormat="1" ht="45" x14ac:dyDescent="0.25">
      <c r="A299" s="62">
        <v>1</v>
      </c>
      <c r="B299" s="163" t="s">
        <v>1942</v>
      </c>
      <c r="C299" s="79" t="s">
        <v>1942</v>
      </c>
      <c r="D299" s="77" t="s">
        <v>1943</v>
      </c>
      <c r="E299" s="78" t="s">
        <v>1944</v>
      </c>
      <c r="F299" s="79" t="s">
        <v>19</v>
      </c>
      <c r="G299" s="160">
        <v>1</v>
      </c>
      <c r="H299" s="80">
        <v>41540</v>
      </c>
      <c r="I299" s="442">
        <v>41988</v>
      </c>
      <c r="J299" s="82" t="s">
        <v>20</v>
      </c>
      <c r="K299" s="83">
        <v>12.2</v>
      </c>
      <c r="L299" s="83">
        <v>0</v>
      </c>
      <c r="M299" s="84">
        <v>1496</v>
      </c>
      <c r="N299" s="84">
        <v>1496</v>
      </c>
      <c r="O299" s="443">
        <v>2573184753</v>
      </c>
      <c r="P299" s="451" t="s">
        <v>1959</v>
      </c>
      <c r="Q299" s="74"/>
      <c r="R299" s="75"/>
      <c r="S299" s="75"/>
      <c r="T299" s="75"/>
      <c r="U299" s="75"/>
      <c r="V299" s="75"/>
      <c r="W299" s="75"/>
      <c r="X299" s="75"/>
      <c r="Y299" s="75"/>
      <c r="Z299" s="75"/>
    </row>
    <row r="300" spans="1:26" s="76" customFormat="1" ht="45" x14ac:dyDescent="0.25">
      <c r="A300" s="62">
        <f>+A299+1</f>
        <v>2</v>
      </c>
      <c r="B300" s="163" t="s">
        <v>1942</v>
      </c>
      <c r="C300" s="79" t="s">
        <v>1942</v>
      </c>
      <c r="D300" s="77" t="s">
        <v>1945</v>
      </c>
      <c r="E300" s="78" t="s">
        <v>1946</v>
      </c>
      <c r="F300" s="79" t="s">
        <v>19</v>
      </c>
      <c r="G300" s="78">
        <v>1</v>
      </c>
      <c r="H300" s="80">
        <v>41537</v>
      </c>
      <c r="I300" s="442">
        <v>41988</v>
      </c>
      <c r="J300" s="82" t="s">
        <v>20</v>
      </c>
      <c r="K300" s="83">
        <v>0</v>
      </c>
      <c r="L300" s="83">
        <v>12.2</v>
      </c>
      <c r="M300" s="84">
        <v>844</v>
      </c>
      <c r="N300" s="84">
        <v>844</v>
      </c>
      <c r="O300" s="443">
        <v>1660607852</v>
      </c>
      <c r="P300" s="451" t="s">
        <v>1959</v>
      </c>
      <c r="Q300" s="1854"/>
      <c r="R300" s="75"/>
      <c r="S300" s="75"/>
      <c r="T300" s="75"/>
      <c r="U300" s="75"/>
      <c r="V300" s="75"/>
      <c r="W300" s="75"/>
      <c r="X300" s="75"/>
      <c r="Y300" s="75"/>
      <c r="Z300" s="75"/>
    </row>
    <row r="301" spans="1:26" s="76" customFormat="1" ht="45" x14ac:dyDescent="0.25">
      <c r="A301" s="62">
        <v>3</v>
      </c>
      <c r="B301" s="163" t="s">
        <v>1942</v>
      </c>
      <c r="C301" s="79" t="s">
        <v>1942</v>
      </c>
      <c r="D301" s="77" t="s">
        <v>1948</v>
      </c>
      <c r="E301" s="78" t="s">
        <v>1949</v>
      </c>
      <c r="F301" s="79" t="s">
        <v>19</v>
      </c>
      <c r="G301" s="78">
        <v>1</v>
      </c>
      <c r="H301" s="80">
        <v>41548</v>
      </c>
      <c r="I301" s="442">
        <v>41988</v>
      </c>
      <c r="J301" s="82" t="s">
        <v>20</v>
      </c>
      <c r="K301" s="83">
        <v>0</v>
      </c>
      <c r="L301" s="83">
        <v>11.9</v>
      </c>
      <c r="M301" s="84">
        <v>1366</v>
      </c>
      <c r="N301" s="84">
        <v>1366</v>
      </c>
      <c r="O301" s="443">
        <v>2292317032</v>
      </c>
      <c r="P301" s="451" t="s">
        <v>1959</v>
      </c>
      <c r="Q301" s="1854"/>
      <c r="R301" s="75"/>
      <c r="S301" s="75"/>
      <c r="T301" s="75"/>
      <c r="U301" s="75"/>
      <c r="V301" s="75"/>
      <c r="W301" s="75"/>
      <c r="X301" s="75"/>
      <c r="Y301" s="75"/>
      <c r="Z301" s="75"/>
    </row>
    <row r="302" spans="1:26" s="76" customFormat="1" ht="45" x14ac:dyDescent="0.25">
      <c r="A302" s="62">
        <v>4</v>
      </c>
      <c r="B302" s="163" t="s">
        <v>1942</v>
      </c>
      <c r="C302" s="79" t="s">
        <v>1942</v>
      </c>
      <c r="D302" s="77" t="s">
        <v>1951</v>
      </c>
      <c r="E302" s="445">
        <v>2111591</v>
      </c>
      <c r="F302" s="79" t="s">
        <v>19</v>
      </c>
      <c r="G302" s="78">
        <v>1</v>
      </c>
      <c r="H302" s="80">
        <v>40816</v>
      </c>
      <c r="I302" s="442">
        <v>40960</v>
      </c>
      <c r="J302" s="82" t="s">
        <v>20</v>
      </c>
      <c r="K302" s="83">
        <v>4.7</v>
      </c>
      <c r="L302" s="83">
        <v>0</v>
      </c>
      <c r="M302" s="84">
        <v>860</v>
      </c>
      <c r="N302" s="84">
        <v>860</v>
      </c>
      <c r="O302" s="443">
        <v>346082714</v>
      </c>
      <c r="P302" s="451" t="s">
        <v>1959</v>
      </c>
      <c r="Q302" s="446"/>
      <c r="R302" s="75"/>
      <c r="S302" s="75"/>
      <c r="T302" s="75"/>
      <c r="U302" s="75"/>
      <c r="V302" s="75"/>
      <c r="W302" s="75"/>
      <c r="X302" s="75"/>
      <c r="Y302" s="75"/>
      <c r="Z302" s="75"/>
    </row>
    <row r="303" spans="1:26" s="76" customFormat="1" ht="45" x14ac:dyDescent="0.25">
      <c r="A303" s="62">
        <v>5</v>
      </c>
      <c r="B303" s="163" t="s">
        <v>1942</v>
      </c>
      <c r="C303" s="79" t="s">
        <v>1942</v>
      </c>
      <c r="D303" s="77" t="s">
        <v>1951</v>
      </c>
      <c r="E303" s="445">
        <v>2121352</v>
      </c>
      <c r="F303" s="79" t="s">
        <v>19</v>
      </c>
      <c r="G303" s="78">
        <v>1</v>
      </c>
      <c r="H303" s="80">
        <v>41031</v>
      </c>
      <c r="I303" s="442">
        <v>41182</v>
      </c>
      <c r="J303" s="82" t="s">
        <v>20</v>
      </c>
      <c r="K303" s="83">
        <v>4.9000000000000004</v>
      </c>
      <c r="L303" s="83">
        <v>0</v>
      </c>
      <c r="M303" s="84">
        <v>860</v>
      </c>
      <c r="N303" s="84">
        <v>860</v>
      </c>
      <c r="O303" s="443">
        <v>522444094</v>
      </c>
      <c r="P303" s="451" t="s">
        <v>1959</v>
      </c>
      <c r="Q303" s="74"/>
      <c r="R303" s="75"/>
      <c r="S303" s="75"/>
      <c r="T303" s="75"/>
      <c r="U303" s="75"/>
      <c r="V303" s="75"/>
      <c r="W303" s="75"/>
      <c r="X303" s="75"/>
      <c r="Y303" s="75"/>
      <c r="Z303" s="75"/>
    </row>
    <row r="304" spans="1:26" s="76" customFormat="1" ht="45" x14ac:dyDescent="0.25">
      <c r="A304" s="62">
        <v>6</v>
      </c>
      <c r="B304" s="163" t="s">
        <v>1942</v>
      </c>
      <c r="C304" s="79" t="s">
        <v>1942</v>
      </c>
      <c r="D304" s="77" t="s">
        <v>1951</v>
      </c>
      <c r="E304" s="445">
        <v>2130818</v>
      </c>
      <c r="F304" s="79" t="s">
        <v>19</v>
      </c>
      <c r="G304" s="78">
        <v>1</v>
      </c>
      <c r="H304" s="80">
        <v>41354</v>
      </c>
      <c r="I304" s="442">
        <v>41453</v>
      </c>
      <c r="J304" s="82" t="s">
        <v>20</v>
      </c>
      <c r="K304" s="83">
        <v>3.16</v>
      </c>
      <c r="L304" s="83">
        <v>0</v>
      </c>
      <c r="M304" s="84">
        <v>860</v>
      </c>
      <c r="N304" s="84">
        <v>860</v>
      </c>
      <c r="O304" s="443">
        <v>312692101</v>
      </c>
      <c r="P304" s="451" t="s">
        <v>1959</v>
      </c>
      <c r="Q304" s="1809"/>
      <c r="R304" s="75"/>
      <c r="S304" s="75"/>
      <c r="T304" s="75"/>
      <c r="U304" s="75"/>
      <c r="V304" s="75"/>
      <c r="W304" s="75"/>
      <c r="X304" s="75"/>
      <c r="Y304" s="75"/>
      <c r="Z304" s="75"/>
    </row>
    <row r="305" spans="1:26" s="76" customFormat="1" ht="45" x14ac:dyDescent="0.25">
      <c r="A305" s="62">
        <v>7</v>
      </c>
      <c r="B305" s="163" t="s">
        <v>1942</v>
      </c>
      <c r="C305" s="79" t="s">
        <v>1942</v>
      </c>
      <c r="D305" s="77" t="s">
        <v>1951</v>
      </c>
      <c r="E305" s="445">
        <v>2123679</v>
      </c>
      <c r="F305" s="79" t="s">
        <v>19</v>
      </c>
      <c r="G305" s="78">
        <v>1</v>
      </c>
      <c r="H305" s="80">
        <v>41193</v>
      </c>
      <c r="I305" s="442">
        <v>41258</v>
      </c>
      <c r="J305" s="82" t="s">
        <v>20</v>
      </c>
      <c r="K305" s="83">
        <v>2.1</v>
      </c>
      <c r="L305" s="83">
        <v>0</v>
      </c>
      <c r="M305" s="84">
        <v>860</v>
      </c>
      <c r="N305" s="84">
        <v>860</v>
      </c>
      <c r="O305" s="443">
        <v>262951995</v>
      </c>
      <c r="P305" s="451" t="s">
        <v>1959</v>
      </c>
      <c r="Q305" s="1810"/>
      <c r="R305" s="75"/>
      <c r="S305" s="75"/>
      <c r="T305" s="75"/>
      <c r="U305" s="75"/>
      <c r="V305" s="75"/>
      <c r="W305" s="75"/>
      <c r="X305" s="75"/>
      <c r="Y305" s="75"/>
      <c r="Z305" s="75"/>
    </row>
    <row r="306" spans="1:26" s="76" customFormat="1" x14ac:dyDescent="0.25">
      <c r="A306" s="62"/>
      <c r="B306" s="163" t="s">
        <v>29</v>
      </c>
      <c r="C306" s="79"/>
      <c r="D306" s="77"/>
      <c r="E306" s="84"/>
      <c r="F306" s="79"/>
      <c r="G306" s="79"/>
      <c r="H306" s="81"/>
      <c r="I306" s="81"/>
      <c r="J306" s="82"/>
      <c r="K306" s="447">
        <f>SUM(K299:K305)</f>
        <v>27.06</v>
      </c>
      <c r="L306" s="447">
        <f t="shared" ref="L306" si="4">SUM(L299:L305)</f>
        <v>24.1</v>
      </c>
      <c r="M306" s="447">
        <f>SUM(M299:M305)</f>
        <v>7146</v>
      </c>
      <c r="N306" s="447">
        <f>SUM(N299:N305)</f>
        <v>7146</v>
      </c>
      <c r="O306" s="85"/>
      <c r="P306" s="88"/>
    </row>
    <row r="307" spans="1:26" s="100" customFormat="1" x14ac:dyDescent="0.25">
      <c r="D307" s="103"/>
      <c r="E307" s="448"/>
      <c r="F307" s="103"/>
      <c r="G307" s="103"/>
      <c r="I307" s="103"/>
    </row>
    <row r="308" spans="1:26" s="100" customFormat="1" x14ac:dyDescent="0.25">
      <c r="B308" s="1569" t="s">
        <v>60</v>
      </c>
      <c r="C308" s="1569" t="s">
        <v>61</v>
      </c>
      <c r="D308" s="1571" t="s">
        <v>62</v>
      </c>
      <c r="E308" s="1571"/>
      <c r="F308" s="103"/>
      <c r="G308" s="103"/>
      <c r="I308" s="103"/>
    </row>
    <row r="309" spans="1:26" s="100" customFormat="1" x14ac:dyDescent="0.25">
      <c r="B309" s="1570"/>
      <c r="C309" s="1570"/>
      <c r="D309" s="699" t="s">
        <v>19</v>
      </c>
      <c r="E309" s="105" t="s">
        <v>20</v>
      </c>
      <c r="F309" s="103"/>
      <c r="G309" s="103"/>
      <c r="I309" s="103"/>
    </row>
    <row r="310" spans="1:26" s="100" customFormat="1" ht="18.75" x14ac:dyDescent="0.25">
      <c r="B310" s="106" t="s">
        <v>65</v>
      </c>
      <c r="C310" s="107" t="s">
        <v>1956</v>
      </c>
      <c r="D310" s="771"/>
      <c r="E310" s="771" t="s">
        <v>22</v>
      </c>
      <c r="F310" s="111"/>
      <c r="G310" s="111"/>
      <c r="H310" s="110"/>
      <c r="I310" s="111"/>
      <c r="J310" s="110"/>
      <c r="K310" s="110"/>
      <c r="L310" s="110"/>
      <c r="M310" s="110"/>
    </row>
    <row r="311" spans="1:26" s="100" customFormat="1" x14ac:dyDescent="0.25">
      <c r="B311" s="106" t="s">
        <v>66</v>
      </c>
      <c r="C311" s="107" t="s">
        <v>1957</v>
      </c>
      <c r="D311" s="771" t="s">
        <v>22</v>
      </c>
      <c r="E311" s="771"/>
      <c r="F311" s="103"/>
      <c r="G311" s="103"/>
      <c r="I311" s="103"/>
    </row>
    <row r="312" spans="1:26" s="100" customFormat="1" x14ac:dyDescent="0.25">
      <c r="B312" s="449"/>
      <c r="C312" s="450"/>
      <c r="D312" s="252"/>
      <c r="E312" s="252"/>
      <c r="F312" s="103"/>
      <c r="G312" s="103"/>
      <c r="I312" s="103"/>
    </row>
    <row r="313" spans="1:26" s="100" customFormat="1" x14ac:dyDescent="0.25">
      <c r="B313" s="449"/>
      <c r="C313" s="450"/>
      <c r="D313" s="252"/>
      <c r="E313" s="252"/>
      <c r="F313" s="103"/>
      <c r="G313" s="103"/>
      <c r="I313" s="103"/>
    </row>
    <row r="314" spans="1:26" x14ac:dyDescent="0.25">
      <c r="B314" s="47" t="s">
        <v>1963</v>
      </c>
      <c r="M314" s="58"/>
      <c r="N314" s="58"/>
    </row>
    <row r="315" spans="1:26" ht="15.75" thickBot="1" x14ac:dyDescent="0.3">
      <c r="M315" s="58"/>
      <c r="N315" s="58"/>
    </row>
    <row r="316" spans="1:26" s="753" customFormat="1" ht="60" x14ac:dyDescent="0.25">
      <c r="B316" s="156" t="s">
        <v>34</v>
      </c>
      <c r="C316" s="156" t="s">
        <v>35</v>
      </c>
      <c r="D316" s="156" t="s">
        <v>36</v>
      </c>
      <c r="E316" s="156" t="s">
        <v>37</v>
      </c>
      <c r="F316" s="156" t="s">
        <v>38</v>
      </c>
      <c r="G316" s="156" t="s">
        <v>39</v>
      </c>
      <c r="H316" s="156" t="s">
        <v>40</v>
      </c>
      <c r="I316" s="156" t="s">
        <v>41</v>
      </c>
      <c r="J316" s="156" t="s">
        <v>42</v>
      </c>
      <c r="K316" s="156" t="s">
        <v>43</v>
      </c>
      <c r="L316" s="156" t="s">
        <v>44</v>
      </c>
      <c r="M316" s="158" t="s">
        <v>45</v>
      </c>
      <c r="N316" s="156" t="s">
        <v>46</v>
      </c>
      <c r="O316" s="156" t="s">
        <v>47</v>
      </c>
      <c r="P316" s="701" t="s">
        <v>49</v>
      </c>
    </row>
    <row r="317" spans="1:26" s="76" customFormat="1" ht="45" x14ac:dyDescent="0.25">
      <c r="A317" s="62">
        <v>1</v>
      </c>
      <c r="B317" s="163" t="s">
        <v>1942</v>
      </c>
      <c r="C317" s="79" t="s">
        <v>1942</v>
      </c>
      <c r="D317" s="77" t="s">
        <v>1943</v>
      </c>
      <c r="E317" s="78" t="s">
        <v>1944</v>
      </c>
      <c r="F317" s="79" t="s">
        <v>19</v>
      </c>
      <c r="G317" s="160">
        <v>1</v>
      </c>
      <c r="H317" s="80">
        <v>41540</v>
      </c>
      <c r="I317" s="442">
        <v>41988</v>
      </c>
      <c r="J317" s="82" t="s">
        <v>20</v>
      </c>
      <c r="K317" s="83">
        <v>12.2</v>
      </c>
      <c r="L317" s="83">
        <v>0</v>
      </c>
      <c r="M317" s="84">
        <v>1496</v>
      </c>
      <c r="N317" s="84">
        <v>1496</v>
      </c>
      <c r="O317" s="443">
        <v>2573184753</v>
      </c>
      <c r="P317" s="451" t="s">
        <v>1959</v>
      </c>
      <c r="Q317" s="74"/>
      <c r="R317" s="75"/>
      <c r="S317" s="75"/>
      <c r="T317" s="75"/>
      <c r="U317" s="75"/>
      <c r="V317" s="75"/>
      <c r="W317" s="75"/>
      <c r="X317" s="75"/>
      <c r="Y317" s="75"/>
      <c r="Z317" s="75"/>
    </row>
    <row r="318" spans="1:26" s="76" customFormat="1" ht="45" x14ac:dyDescent="0.25">
      <c r="A318" s="62">
        <f>+A317+1</f>
        <v>2</v>
      </c>
      <c r="B318" s="163" t="s">
        <v>1942</v>
      </c>
      <c r="C318" s="79" t="s">
        <v>1942</v>
      </c>
      <c r="D318" s="77" t="s">
        <v>1945</v>
      </c>
      <c r="E318" s="78" t="s">
        <v>1946</v>
      </c>
      <c r="F318" s="79" t="s">
        <v>19</v>
      </c>
      <c r="G318" s="78">
        <v>1</v>
      </c>
      <c r="H318" s="80">
        <v>41537</v>
      </c>
      <c r="I318" s="442">
        <v>41988</v>
      </c>
      <c r="J318" s="82" t="s">
        <v>20</v>
      </c>
      <c r="K318" s="83">
        <v>0</v>
      </c>
      <c r="L318" s="83">
        <v>12.2</v>
      </c>
      <c r="M318" s="84">
        <v>844</v>
      </c>
      <c r="N318" s="84">
        <v>844</v>
      </c>
      <c r="O318" s="443">
        <v>1660607852</v>
      </c>
      <c r="P318" s="451" t="s">
        <v>1959</v>
      </c>
      <c r="Q318" s="1854"/>
      <c r="R318" s="75"/>
      <c r="S318" s="75"/>
      <c r="T318" s="75"/>
      <c r="U318" s="75"/>
      <c r="V318" s="75"/>
      <c r="W318" s="75"/>
      <c r="X318" s="75"/>
      <c r="Y318" s="75"/>
      <c r="Z318" s="75"/>
    </row>
    <row r="319" spans="1:26" s="76" customFormat="1" ht="45" x14ac:dyDescent="0.25">
      <c r="A319" s="62">
        <v>3</v>
      </c>
      <c r="B319" s="163" t="s">
        <v>1942</v>
      </c>
      <c r="C319" s="79" t="s">
        <v>1942</v>
      </c>
      <c r="D319" s="77" t="s">
        <v>1948</v>
      </c>
      <c r="E319" s="78" t="s">
        <v>1949</v>
      </c>
      <c r="F319" s="79" t="s">
        <v>19</v>
      </c>
      <c r="G319" s="78">
        <v>1</v>
      </c>
      <c r="H319" s="80">
        <v>41548</v>
      </c>
      <c r="I319" s="442">
        <v>41988</v>
      </c>
      <c r="J319" s="82" t="s">
        <v>20</v>
      </c>
      <c r="K319" s="83">
        <v>0</v>
      </c>
      <c r="L319" s="83">
        <v>11.9</v>
      </c>
      <c r="M319" s="84">
        <v>1366</v>
      </c>
      <c r="N319" s="84">
        <v>1366</v>
      </c>
      <c r="O319" s="443">
        <v>2292317032</v>
      </c>
      <c r="P319" s="451" t="s">
        <v>1959</v>
      </c>
      <c r="Q319" s="1854"/>
      <c r="R319" s="75"/>
      <c r="S319" s="75"/>
      <c r="T319" s="75"/>
      <c r="U319" s="75"/>
      <c r="V319" s="75"/>
      <c r="W319" s="75"/>
      <c r="X319" s="75"/>
      <c r="Y319" s="75"/>
      <c r="Z319" s="75"/>
    </row>
    <row r="320" spans="1:26" s="76" customFormat="1" ht="45" x14ac:dyDescent="0.25">
      <c r="A320" s="62">
        <v>4</v>
      </c>
      <c r="B320" s="163" t="s">
        <v>1942</v>
      </c>
      <c r="C320" s="79" t="s">
        <v>1942</v>
      </c>
      <c r="D320" s="77" t="s">
        <v>1951</v>
      </c>
      <c r="E320" s="445">
        <v>2111591</v>
      </c>
      <c r="F320" s="79" t="s">
        <v>19</v>
      </c>
      <c r="G320" s="78">
        <v>1</v>
      </c>
      <c r="H320" s="80">
        <v>40816</v>
      </c>
      <c r="I320" s="442">
        <v>40960</v>
      </c>
      <c r="J320" s="82" t="s">
        <v>20</v>
      </c>
      <c r="K320" s="83">
        <v>4.7</v>
      </c>
      <c r="L320" s="83">
        <v>0</v>
      </c>
      <c r="M320" s="84">
        <v>860</v>
      </c>
      <c r="N320" s="84">
        <v>860</v>
      </c>
      <c r="O320" s="443">
        <v>346082714</v>
      </c>
      <c r="P320" s="451" t="s">
        <v>1959</v>
      </c>
      <c r="Q320" s="446"/>
      <c r="R320" s="75"/>
      <c r="S320" s="75"/>
      <c r="T320" s="75"/>
      <c r="U320" s="75"/>
      <c r="V320" s="75"/>
      <c r="W320" s="75"/>
      <c r="X320" s="75"/>
      <c r="Y320" s="75"/>
      <c r="Z320" s="75"/>
    </row>
    <row r="321" spans="1:26" s="76" customFormat="1" ht="45" x14ac:dyDescent="0.25">
      <c r="A321" s="62">
        <v>5</v>
      </c>
      <c r="B321" s="163" t="s">
        <v>1942</v>
      </c>
      <c r="C321" s="79" t="s">
        <v>1942</v>
      </c>
      <c r="D321" s="77" t="s">
        <v>1951</v>
      </c>
      <c r="E321" s="445">
        <v>2121352</v>
      </c>
      <c r="F321" s="79" t="s">
        <v>19</v>
      </c>
      <c r="G321" s="78">
        <v>1</v>
      </c>
      <c r="H321" s="80">
        <v>41031</v>
      </c>
      <c r="I321" s="442">
        <v>41182</v>
      </c>
      <c r="J321" s="82" t="s">
        <v>20</v>
      </c>
      <c r="K321" s="83">
        <v>4.9000000000000004</v>
      </c>
      <c r="L321" s="83">
        <v>0</v>
      </c>
      <c r="M321" s="84">
        <v>860</v>
      </c>
      <c r="N321" s="84">
        <v>860</v>
      </c>
      <c r="O321" s="443">
        <v>522444094</v>
      </c>
      <c r="P321" s="451" t="s">
        <v>1959</v>
      </c>
      <c r="Q321" s="74"/>
      <c r="R321" s="75"/>
      <c r="S321" s="75"/>
      <c r="T321" s="75"/>
      <c r="U321" s="75"/>
      <c r="V321" s="75"/>
      <c r="W321" s="75"/>
      <c r="X321" s="75"/>
      <c r="Y321" s="75"/>
      <c r="Z321" s="75"/>
    </row>
    <row r="322" spans="1:26" s="76" customFormat="1" ht="45" x14ac:dyDescent="0.25">
      <c r="A322" s="62">
        <v>6</v>
      </c>
      <c r="B322" s="163" t="s">
        <v>1942</v>
      </c>
      <c r="C322" s="79" t="s">
        <v>1942</v>
      </c>
      <c r="D322" s="77" t="s">
        <v>1951</v>
      </c>
      <c r="E322" s="445">
        <v>2130818</v>
      </c>
      <c r="F322" s="79" t="s">
        <v>19</v>
      </c>
      <c r="G322" s="78">
        <v>1</v>
      </c>
      <c r="H322" s="80">
        <v>41354</v>
      </c>
      <c r="I322" s="442">
        <v>41453</v>
      </c>
      <c r="J322" s="82" t="s">
        <v>20</v>
      </c>
      <c r="K322" s="83">
        <v>3.16</v>
      </c>
      <c r="L322" s="83">
        <v>0</v>
      </c>
      <c r="M322" s="84">
        <v>860</v>
      </c>
      <c r="N322" s="84">
        <v>860</v>
      </c>
      <c r="O322" s="443">
        <v>312692101</v>
      </c>
      <c r="P322" s="451" t="s">
        <v>1959</v>
      </c>
      <c r="Q322" s="1809"/>
      <c r="R322" s="75"/>
      <c r="S322" s="75"/>
      <c r="T322" s="75"/>
      <c r="U322" s="75"/>
      <c r="V322" s="75"/>
      <c r="W322" s="75"/>
      <c r="X322" s="75"/>
      <c r="Y322" s="75"/>
      <c r="Z322" s="75"/>
    </row>
    <row r="323" spans="1:26" s="76" customFormat="1" ht="45" x14ac:dyDescent="0.25">
      <c r="A323" s="62">
        <v>7</v>
      </c>
      <c r="B323" s="163" t="s">
        <v>1942</v>
      </c>
      <c r="C323" s="79" t="s">
        <v>1942</v>
      </c>
      <c r="D323" s="77" t="s">
        <v>1951</v>
      </c>
      <c r="E323" s="445">
        <v>2123679</v>
      </c>
      <c r="F323" s="79" t="s">
        <v>19</v>
      </c>
      <c r="G323" s="78">
        <v>1</v>
      </c>
      <c r="H323" s="80">
        <v>41193</v>
      </c>
      <c r="I323" s="442">
        <v>41258</v>
      </c>
      <c r="J323" s="82" t="s">
        <v>20</v>
      </c>
      <c r="K323" s="83">
        <v>2.1</v>
      </c>
      <c r="L323" s="83">
        <v>0</v>
      </c>
      <c r="M323" s="84">
        <v>860</v>
      </c>
      <c r="N323" s="84">
        <v>860</v>
      </c>
      <c r="O323" s="443">
        <v>262951995</v>
      </c>
      <c r="P323" s="451" t="s">
        <v>1959</v>
      </c>
      <c r="Q323" s="1810"/>
      <c r="R323" s="75"/>
      <c r="S323" s="75"/>
      <c r="T323" s="75"/>
      <c r="U323" s="75"/>
      <c r="V323" s="75"/>
      <c r="W323" s="75"/>
      <c r="X323" s="75"/>
      <c r="Y323" s="75"/>
      <c r="Z323" s="75"/>
    </row>
    <row r="324" spans="1:26" s="76" customFormat="1" x14ac:dyDescent="0.25">
      <c r="A324" s="62"/>
      <c r="B324" s="163" t="s">
        <v>29</v>
      </c>
      <c r="C324" s="79"/>
      <c r="D324" s="77"/>
      <c r="E324" s="84"/>
      <c r="F324" s="79"/>
      <c r="G324" s="79"/>
      <c r="H324" s="81"/>
      <c r="I324" s="81"/>
      <c r="J324" s="82"/>
      <c r="K324" s="447">
        <f>SUM(K317:K323)</f>
        <v>27.06</v>
      </c>
      <c r="L324" s="447">
        <f t="shared" ref="L324" si="5">SUM(L317:L323)</f>
        <v>24.1</v>
      </c>
      <c r="M324" s="447">
        <f>SUM(M317:M323)</f>
        <v>7146</v>
      </c>
      <c r="N324" s="447">
        <f>SUM(N317:N323)</f>
        <v>7146</v>
      </c>
      <c r="O324" s="85"/>
      <c r="P324" s="88"/>
    </row>
    <row r="325" spans="1:26" s="100" customFormat="1" x14ac:dyDescent="0.25">
      <c r="D325" s="103"/>
      <c r="E325" s="448"/>
      <c r="F325" s="103"/>
      <c r="G325" s="103"/>
      <c r="I325" s="103"/>
    </row>
    <row r="326" spans="1:26" s="100" customFormat="1" x14ac:dyDescent="0.25">
      <c r="B326" s="1569" t="s">
        <v>60</v>
      </c>
      <c r="C326" s="1569" t="s">
        <v>61</v>
      </c>
      <c r="D326" s="1571" t="s">
        <v>62</v>
      </c>
      <c r="E326" s="1571"/>
      <c r="F326" s="103"/>
      <c r="G326" s="103"/>
      <c r="I326" s="103"/>
    </row>
    <row r="327" spans="1:26" s="100" customFormat="1" x14ac:dyDescent="0.25">
      <c r="B327" s="1570"/>
      <c r="C327" s="1570"/>
      <c r="D327" s="699" t="s">
        <v>19</v>
      </c>
      <c r="E327" s="105" t="s">
        <v>20</v>
      </c>
      <c r="F327" s="103"/>
      <c r="G327" s="103"/>
      <c r="I327" s="103"/>
    </row>
    <row r="328" spans="1:26" s="100" customFormat="1" ht="18.75" x14ac:dyDescent="0.25">
      <c r="B328" s="106" t="s">
        <v>65</v>
      </c>
      <c r="C328" s="107" t="s">
        <v>1956</v>
      </c>
      <c r="D328" s="771"/>
      <c r="E328" s="771" t="s">
        <v>22</v>
      </c>
      <c r="F328" s="111"/>
      <c r="G328" s="111"/>
      <c r="H328" s="110"/>
      <c r="I328" s="111"/>
      <c r="J328" s="110"/>
      <c r="K328" s="110"/>
      <c r="L328" s="110"/>
      <c r="M328" s="110"/>
    </row>
    <row r="329" spans="1:26" s="100" customFormat="1" x14ac:dyDescent="0.25">
      <c r="B329" s="106" t="s">
        <v>66</v>
      </c>
      <c r="C329" s="107" t="s">
        <v>1957</v>
      </c>
      <c r="D329" s="771" t="s">
        <v>22</v>
      </c>
      <c r="E329" s="771"/>
      <c r="F329" s="103"/>
      <c r="G329" s="103"/>
      <c r="I329" s="103"/>
    </row>
    <row r="330" spans="1:26" s="100" customFormat="1" x14ac:dyDescent="0.25">
      <c r="B330" s="449"/>
      <c r="C330" s="450"/>
      <c r="D330" s="252"/>
      <c r="E330" s="252"/>
      <c r="F330" s="103"/>
      <c r="G330" s="103"/>
      <c r="I330" s="103"/>
    </row>
    <row r="331" spans="1:26" s="100" customFormat="1" x14ac:dyDescent="0.25">
      <c r="B331" s="449"/>
      <c r="C331" s="450"/>
      <c r="D331" s="252"/>
      <c r="E331" s="252"/>
      <c r="F331" s="103"/>
      <c r="G331" s="103"/>
      <c r="I331" s="103"/>
    </row>
    <row r="332" spans="1:26" x14ac:dyDescent="0.25">
      <c r="B332" s="47" t="s">
        <v>1964</v>
      </c>
      <c r="M332" s="58"/>
      <c r="N332" s="58"/>
    </row>
    <row r="333" spans="1:26" ht="15.75" thickBot="1" x14ac:dyDescent="0.3">
      <c r="M333" s="58"/>
      <c r="N333" s="58"/>
    </row>
    <row r="334" spans="1:26" s="753" customFormat="1" ht="60" x14ac:dyDescent="0.25">
      <c r="B334" s="156" t="s">
        <v>34</v>
      </c>
      <c r="C334" s="156" t="s">
        <v>35</v>
      </c>
      <c r="D334" s="156" t="s">
        <v>36</v>
      </c>
      <c r="E334" s="156" t="s">
        <v>37</v>
      </c>
      <c r="F334" s="156" t="s">
        <v>38</v>
      </c>
      <c r="G334" s="156" t="s">
        <v>39</v>
      </c>
      <c r="H334" s="156" t="s">
        <v>40</v>
      </c>
      <c r="I334" s="156" t="s">
        <v>41</v>
      </c>
      <c r="J334" s="156" t="s">
        <v>42</v>
      </c>
      <c r="K334" s="156" t="s">
        <v>43</v>
      </c>
      <c r="L334" s="156" t="s">
        <v>44</v>
      </c>
      <c r="M334" s="158" t="s">
        <v>45</v>
      </c>
      <c r="N334" s="156" t="s">
        <v>46</v>
      </c>
      <c r="O334" s="156" t="s">
        <v>47</v>
      </c>
      <c r="P334" s="701" t="s">
        <v>49</v>
      </c>
    </row>
    <row r="335" spans="1:26" s="76" customFormat="1" ht="45" x14ac:dyDescent="0.25">
      <c r="A335" s="62">
        <v>1</v>
      </c>
      <c r="B335" s="163" t="s">
        <v>1942</v>
      </c>
      <c r="C335" s="79" t="s">
        <v>1942</v>
      </c>
      <c r="D335" s="77" t="s">
        <v>1943</v>
      </c>
      <c r="E335" s="78" t="s">
        <v>1944</v>
      </c>
      <c r="F335" s="79" t="s">
        <v>19</v>
      </c>
      <c r="G335" s="160">
        <v>1</v>
      </c>
      <c r="H335" s="80">
        <v>41540</v>
      </c>
      <c r="I335" s="442">
        <v>41988</v>
      </c>
      <c r="J335" s="82" t="s">
        <v>20</v>
      </c>
      <c r="K335" s="83">
        <v>12.2</v>
      </c>
      <c r="L335" s="83">
        <v>0</v>
      </c>
      <c r="M335" s="84">
        <v>1496</v>
      </c>
      <c r="N335" s="84">
        <v>1496</v>
      </c>
      <c r="O335" s="443">
        <v>2573184753</v>
      </c>
      <c r="P335" s="451" t="s">
        <v>1959</v>
      </c>
      <c r="Q335" s="74"/>
      <c r="R335" s="75"/>
      <c r="S335" s="75"/>
      <c r="T335" s="75"/>
      <c r="U335" s="75"/>
      <c r="V335" s="75"/>
      <c r="W335" s="75"/>
      <c r="X335" s="75"/>
      <c r="Y335" s="75"/>
      <c r="Z335" s="75"/>
    </row>
    <row r="336" spans="1:26" s="76" customFormat="1" ht="45" x14ac:dyDescent="0.25">
      <c r="A336" s="62">
        <f>+A335+1</f>
        <v>2</v>
      </c>
      <c r="B336" s="163" t="s">
        <v>1942</v>
      </c>
      <c r="C336" s="79" t="s">
        <v>1942</v>
      </c>
      <c r="D336" s="77" t="s">
        <v>1945</v>
      </c>
      <c r="E336" s="78" t="s">
        <v>1946</v>
      </c>
      <c r="F336" s="79" t="s">
        <v>19</v>
      </c>
      <c r="G336" s="78">
        <v>1</v>
      </c>
      <c r="H336" s="80">
        <v>41537</v>
      </c>
      <c r="I336" s="442">
        <v>41988</v>
      </c>
      <c r="J336" s="82" t="s">
        <v>20</v>
      </c>
      <c r="K336" s="83">
        <v>0</v>
      </c>
      <c r="L336" s="83">
        <v>12.2</v>
      </c>
      <c r="M336" s="84">
        <v>844</v>
      </c>
      <c r="N336" s="84">
        <v>844</v>
      </c>
      <c r="O336" s="443">
        <v>1660607852</v>
      </c>
      <c r="P336" s="451" t="s">
        <v>1959</v>
      </c>
      <c r="Q336" s="1854"/>
      <c r="R336" s="75"/>
      <c r="S336" s="75"/>
      <c r="T336" s="75"/>
      <c r="U336" s="75"/>
      <c r="V336" s="75"/>
      <c r="W336" s="75"/>
      <c r="X336" s="75"/>
      <c r="Y336" s="75"/>
      <c r="Z336" s="75"/>
    </row>
    <row r="337" spans="1:26" s="76" customFormat="1" ht="45" x14ac:dyDescent="0.25">
      <c r="A337" s="62">
        <v>3</v>
      </c>
      <c r="B337" s="163" t="s">
        <v>1942</v>
      </c>
      <c r="C337" s="79" t="s">
        <v>1942</v>
      </c>
      <c r="D337" s="77" t="s">
        <v>1948</v>
      </c>
      <c r="E337" s="78" t="s">
        <v>1949</v>
      </c>
      <c r="F337" s="79" t="s">
        <v>19</v>
      </c>
      <c r="G337" s="78">
        <v>1</v>
      </c>
      <c r="H337" s="80">
        <v>41548</v>
      </c>
      <c r="I337" s="442">
        <v>41988</v>
      </c>
      <c r="J337" s="82" t="s">
        <v>20</v>
      </c>
      <c r="K337" s="83">
        <v>0</v>
      </c>
      <c r="L337" s="83">
        <v>11.9</v>
      </c>
      <c r="M337" s="84">
        <v>1366</v>
      </c>
      <c r="N337" s="84">
        <v>1366</v>
      </c>
      <c r="O337" s="443">
        <v>2292317032</v>
      </c>
      <c r="P337" s="451" t="s">
        <v>1959</v>
      </c>
      <c r="Q337" s="1854"/>
      <c r="R337" s="75"/>
      <c r="S337" s="75"/>
      <c r="T337" s="75"/>
      <c r="U337" s="75"/>
      <c r="V337" s="75"/>
      <c r="W337" s="75"/>
      <c r="X337" s="75"/>
      <c r="Y337" s="75"/>
      <c r="Z337" s="75"/>
    </row>
    <row r="338" spans="1:26" s="76" customFormat="1" ht="45" x14ac:dyDescent="0.25">
      <c r="A338" s="62">
        <v>4</v>
      </c>
      <c r="B338" s="163" t="s">
        <v>1942</v>
      </c>
      <c r="C338" s="79" t="s">
        <v>1942</v>
      </c>
      <c r="D338" s="77" t="s">
        <v>1951</v>
      </c>
      <c r="E338" s="445">
        <v>2111591</v>
      </c>
      <c r="F338" s="79" t="s">
        <v>19</v>
      </c>
      <c r="G338" s="78">
        <v>1</v>
      </c>
      <c r="H338" s="80">
        <v>40816</v>
      </c>
      <c r="I338" s="442">
        <v>40960</v>
      </c>
      <c r="J338" s="82" t="s">
        <v>20</v>
      </c>
      <c r="K338" s="83">
        <v>4.7</v>
      </c>
      <c r="L338" s="83">
        <v>0</v>
      </c>
      <c r="M338" s="84">
        <v>860</v>
      </c>
      <c r="N338" s="84">
        <v>860</v>
      </c>
      <c r="O338" s="443">
        <v>346082714</v>
      </c>
      <c r="P338" s="451" t="s">
        <v>1959</v>
      </c>
      <c r="Q338" s="446"/>
      <c r="R338" s="75"/>
      <c r="S338" s="75"/>
      <c r="T338" s="75"/>
      <c r="U338" s="75"/>
      <c r="V338" s="75"/>
      <c r="W338" s="75"/>
      <c r="X338" s="75"/>
      <c r="Y338" s="75"/>
      <c r="Z338" s="75"/>
    </row>
    <row r="339" spans="1:26" s="76" customFormat="1" ht="45" x14ac:dyDescent="0.25">
      <c r="A339" s="62">
        <v>5</v>
      </c>
      <c r="B339" s="163" t="s">
        <v>1942</v>
      </c>
      <c r="C339" s="79" t="s">
        <v>1942</v>
      </c>
      <c r="D339" s="77" t="s">
        <v>1951</v>
      </c>
      <c r="E339" s="445">
        <v>2121352</v>
      </c>
      <c r="F339" s="79" t="s">
        <v>19</v>
      </c>
      <c r="G339" s="78">
        <v>1</v>
      </c>
      <c r="H339" s="80">
        <v>41031</v>
      </c>
      <c r="I339" s="442">
        <v>41182</v>
      </c>
      <c r="J339" s="82" t="s">
        <v>20</v>
      </c>
      <c r="K339" s="83">
        <v>4.9000000000000004</v>
      </c>
      <c r="L339" s="83">
        <v>0</v>
      </c>
      <c r="M339" s="84">
        <v>860</v>
      </c>
      <c r="N339" s="84">
        <v>860</v>
      </c>
      <c r="O339" s="443">
        <v>522444094</v>
      </c>
      <c r="P339" s="451" t="s">
        <v>1959</v>
      </c>
      <c r="Q339" s="74"/>
      <c r="R339" s="75"/>
      <c r="S339" s="75"/>
      <c r="T339" s="75"/>
      <c r="U339" s="75"/>
      <c r="V339" s="75"/>
      <c r="W339" s="75"/>
      <c r="X339" s="75"/>
      <c r="Y339" s="75"/>
      <c r="Z339" s="75"/>
    </row>
    <row r="340" spans="1:26" s="76" customFormat="1" ht="45" x14ac:dyDescent="0.25">
      <c r="A340" s="62">
        <v>6</v>
      </c>
      <c r="B340" s="163" t="s">
        <v>1942</v>
      </c>
      <c r="C340" s="79" t="s">
        <v>1942</v>
      </c>
      <c r="D340" s="77" t="s">
        <v>1951</v>
      </c>
      <c r="E340" s="445">
        <v>2130818</v>
      </c>
      <c r="F340" s="79" t="s">
        <v>19</v>
      </c>
      <c r="G340" s="78">
        <v>1</v>
      </c>
      <c r="H340" s="80">
        <v>41354</v>
      </c>
      <c r="I340" s="442">
        <v>41453</v>
      </c>
      <c r="J340" s="82" t="s">
        <v>20</v>
      </c>
      <c r="K340" s="83">
        <v>3.16</v>
      </c>
      <c r="L340" s="83">
        <v>0</v>
      </c>
      <c r="M340" s="84">
        <v>860</v>
      </c>
      <c r="N340" s="84">
        <v>860</v>
      </c>
      <c r="O340" s="443">
        <v>312692101</v>
      </c>
      <c r="P340" s="451" t="s">
        <v>1959</v>
      </c>
      <c r="Q340" s="1809"/>
      <c r="R340" s="75"/>
      <c r="S340" s="75"/>
      <c r="T340" s="75"/>
      <c r="U340" s="75"/>
      <c r="V340" s="75"/>
      <c r="W340" s="75"/>
      <c r="X340" s="75"/>
      <c r="Y340" s="75"/>
      <c r="Z340" s="75"/>
    </row>
    <row r="341" spans="1:26" s="76" customFormat="1" ht="45" x14ac:dyDescent="0.25">
      <c r="A341" s="62">
        <v>7</v>
      </c>
      <c r="B341" s="163" t="s">
        <v>1942</v>
      </c>
      <c r="C341" s="79" t="s">
        <v>1942</v>
      </c>
      <c r="D341" s="77" t="s">
        <v>1951</v>
      </c>
      <c r="E341" s="445">
        <v>2123679</v>
      </c>
      <c r="F341" s="79" t="s">
        <v>19</v>
      </c>
      <c r="G341" s="78">
        <v>1</v>
      </c>
      <c r="H341" s="80">
        <v>41193</v>
      </c>
      <c r="I341" s="442">
        <v>41258</v>
      </c>
      <c r="J341" s="82" t="s">
        <v>20</v>
      </c>
      <c r="K341" s="83">
        <v>2.1</v>
      </c>
      <c r="L341" s="83">
        <v>0</v>
      </c>
      <c r="M341" s="84">
        <v>860</v>
      </c>
      <c r="N341" s="84">
        <v>860</v>
      </c>
      <c r="O341" s="443">
        <v>262951995</v>
      </c>
      <c r="P341" s="451" t="s">
        <v>1959</v>
      </c>
      <c r="Q341" s="1810"/>
      <c r="R341" s="75"/>
      <c r="S341" s="75"/>
      <c r="T341" s="75"/>
      <c r="U341" s="75"/>
      <c r="V341" s="75"/>
      <c r="W341" s="75"/>
      <c r="X341" s="75"/>
      <c r="Y341" s="75"/>
      <c r="Z341" s="75"/>
    </row>
    <row r="342" spans="1:26" s="76" customFormat="1" x14ac:dyDescent="0.25">
      <c r="A342" s="62"/>
      <c r="B342" s="163" t="s">
        <v>29</v>
      </c>
      <c r="C342" s="79"/>
      <c r="D342" s="77"/>
      <c r="E342" s="84"/>
      <c r="F342" s="79"/>
      <c r="G342" s="79"/>
      <c r="H342" s="81"/>
      <c r="I342" s="81"/>
      <c r="J342" s="82"/>
      <c r="K342" s="447">
        <f>SUM(K335:K341)</f>
        <v>27.06</v>
      </c>
      <c r="L342" s="447">
        <f t="shared" ref="L342" si="6">SUM(L335:L341)</f>
        <v>24.1</v>
      </c>
      <c r="M342" s="447">
        <f>SUM(M335:M341)</f>
        <v>7146</v>
      </c>
      <c r="N342" s="447">
        <f>SUM(N335:N341)</f>
        <v>7146</v>
      </c>
      <c r="O342" s="85"/>
      <c r="P342" s="88"/>
    </row>
    <row r="343" spans="1:26" s="100" customFormat="1" x14ac:dyDescent="0.25">
      <c r="D343" s="103"/>
      <c r="E343" s="448"/>
      <c r="F343" s="103"/>
      <c r="G343" s="103"/>
      <c r="I343" s="103"/>
    </row>
    <row r="344" spans="1:26" s="100" customFormat="1" x14ac:dyDescent="0.25">
      <c r="B344" s="1569" t="s">
        <v>60</v>
      </c>
      <c r="C344" s="1569" t="s">
        <v>61</v>
      </c>
      <c r="D344" s="1571" t="s">
        <v>62</v>
      </c>
      <c r="E344" s="1571"/>
      <c r="F344" s="103"/>
      <c r="G344" s="103"/>
      <c r="I344" s="103"/>
    </row>
    <row r="345" spans="1:26" s="100" customFormat="1" x14ac:dyDescent="0.25">
      <c r="B345" s="1570"/>
      <c r="C345" s="1570"/>
      <c r="D345" s="699" t="s">
        <v>19</v>
      </c>
      <c r="E345" s="105" t="s">
        <v>20</v>
      </c>
      <c r="F345" s="103"/>
      <c r="G345" s="103"/>
      <c r="I345" s="103"/>
    </row>
    <row r="346" spans="1:26" s="100" customFormat="1" ht="18.75" x14ac:dyDescent="0.25">
      <c r="B346" s="106" t="s">
        <v>65</v>
      </c>
      <c r="C346" s="107" t="s">
        <v>1956</v>
      </c>
      <c r="D346" s="771"/>
      <c r="E346" s="771" t="s">
        <v>22</v>
      </c>
      <c r="F346" s="111"/>
      <c r="G346" s="111"/>
      <c r="H346" s="110"/>
      <c r="I346" s="111"/>
      <c r="J346" s="110"/>
      <c r="K346" s="110"/>
      <c r="L346" s="110"/>
      <c r="M346" s="110"/>
    </row>
    <row r="347" spans="1:26" s="100" customFormat="1" x14ac:dyDescent="0.25">
      <c r="B347" s="106" t="s">
        <v>66</v>
      </c>
      <c r="C347" s="107" t="s">
        <v>1957</v>
      </c>
      <c r="D347" s="771" t="s">
        <v>22</v>
      </c>
      <c r="E347" s="771"/>
      <c r="F347" s="103"/>
      <c r="G347" s="103"/>
      <c r="I347" s="103"/>
    </row>
    <row r="348" spans="1:26" s="100" customFormat="1" x14ac:dyDescent="0.25">
      <c r="B348" s="449"/>
      <c r="C348" s="450"/>
      <c r="D348" s="252"/>
      <c r="E348" s="252"/>
      <c r="F348" s="103"/>
      <c r="G348" s="103"/>
      <c r="I348" s="103"/>
    </row>
    <row r="349" spans="1:26" s="100" customFormat="1" x14ac:dyDescent="0.25">
      <c r="B349" s="449"/>
      <c r="C349" s="450"/>
      <c r="D349" s="252"/>
      <c r="E349" s="252"/>
      <c r="F349" s="103"/>
      <c r="G349" s="103"/>
      <c r="I349" s="103"/>
    </row>
    <row r="350" spans="1:26" ht="18.75" x14ac:dyDescent="0.25">
      <c r="B350" s="1901" t="s">
        <v>1965</v>
      </c>
      <c r="C350" s="1901"/>
      <c r="D350" s="1901"/>
      <c r="E350" s="1901"/>
      <c r="F350" s="1901"/>
      <c r="G350" s="1901"/>
      <c r="H350" s="1901"/>
      <c r="I350" s="1901"/>
      <c r="J350" s="1901"/>
      <c r="K350" s="1901"/>
      <c r="L350" s="1901"/>
      <c r="M350" s="1901"/>
      <c r="N350" s="1901"/>
      <c r="O350" s="1901"/>
      <c r="P350" s="1901"/>
    </row>
    <row r="351" spans="1:26" ht="15.75" thickBot="1" x14ac:dyDescent="0.3">
      <c r="M351" s="58"/>
      <c r="N351" s="58"/>
    </row>
    <row r="352" spans="1:26" s="753" customFormat="1" ht="60" x14ac:dyDescent="0.25">
      <c r="B352" s="156" t="s">
        <v>34</v>
      </c>
      <c r="C352" s="156" t="s">
        <v>35</v>
      </c>
      <c r="D352" s="156" t="s">
        <v>36</v>
      </c>
      <c r="E352" s="156" t="s">
        <v>37</v>
      </c>
      <c r="F352" s="156" t="s">
        <v>38</v>
      </c>
      <c r="G352" s="156" t="s">
        <v>39</v>
      </c>
      <c r="H352" s="156" t="s">
        <v>40</v>
      </c>
      <c r="I352" s="156" t="s">
        <v>41</v>
      </c>
      <c r="J352" s="156" t="s">
        <v>42</v>
      </c>
      <c r="K352" s="156" t="s">
        <v>43</v>
      </c>
      <c r="L352" s="156" t="s">
        <v>44</v>
      </c>
      <c r="M352" s="158" t="s">
        <v>45</v>
      </c>
      <c r="N352" s="156" t="s">
        <v>46</v>
      </c>
      <c r="O352" s="156" t="s">
        <v>47</v>
      </c>
      <c r="P352" s="701" t="s">
        <v>49</v>
      </c>
    </row>
    <row r="353" spans="1:26" s="76" customFormat="1" ht="45" x14ac:dyDescent="0.25">
      <c r="A353" s="62">
        <v>1</v>
      </c>
      <c r="B353" s="163" t="s">
        <v>1942</v>
      </c>
      <c r="C353" s="79" t="s">
        <v>1942</v>
      </c>
      <c r="D353" s="77" t="s">
        <v>1943</v>
      </c>
      <c r="E353" s="78" t="s">
        <v>1944</v>
      </c>
      <c r="F353" s="79" t="s">
        <v>19</v>
      </c>
      <c r="G353" s="160">
        <v>1</v>
      </c>
      <c r="H353" s="80">
        <v>41540</v>
      </c>
      <c r="I353" s="442">
        <v>41988</v>
      </c>
      <c r="J353" s="82" t="s">
        <v>20</v>
      </c>
      <c r="K353" s="83">
        <v>12.2</v>
      </c>
      <c r="L353" s="83">
        <v>0</v>
      </c>
      <c r="M353" s="84">
        <v>1496</v>
      </c>
      <c r="N353" s="84">
        <v>1496</v>
      </c>
      <c r="O353" s="443">
        <v>2573184753</v>
      </c>
      <c r="P353" s="451" t="s">
        <v>1959</v>
      </c>
      <c r="Q353" s="74"/>
      <c r="R353" s="75"/>
      <c r="S353" s="75"/>
      <c r="T353" s="75"/>
      <c r="U353" s="75"/>
      <c r="V353" s="75"/>
      <c r="W353" s="75"/>
      <c r="X353" s="75"/>
      <c r="Y353" s="75"/>
      <c r="Z353" s="75"/>
    </row>
    <row r="354" spans="1:26" s="76" customFormat="1" ht="45" x14ac:dyDescent="0.25">
      <c r="A354" s="62">
        <f>+A353+1</f>
        <v>2</v>
      </c>
      <c r="B354" s="163" t="s">
        <v>1942</v>
      </c>
      <c r="C354" s="79" t="s">
        <v>1942</v>
      </c>
      <c r="D354" s="77" t="s">
        <v>1945</v>
      </c>
      <c r="E354" s="78" t="s">
        <v>1946</v>
      </c>
      <c r="F354" s="79" t="s">
        <v>19</v>
      </c>
      <c r="G354" s="78">
        <v>1</v>
      </c>
      <c r="H354" s="80">
        <v>41537</v>
      </c>
      <c r="I354" s="442">
        <v>41988</v>
      </c>
      <c r="J354" s="82" t="s">
        <v>20</v>
      </c>
      <c r="K354" s="83">
        <v>0</v>
      </c>
      <c r="L354" s="83">
        <v>12.2</v>
      </c>
      <c r="M354" s="84">
        <v>844</v>
      </c>
      <c r="N354" s="84">
        <v>844</v>
      </c>
      <c r="O354" s="443">
        <v>1660607852</v>
      </c>
      <c r="P354" s="451" t="s">
        <v>1959</v>
      </c>
      <c r="Q354" s="1854"/>
      <c r="R354" s="75"/>
      <c r="S354" s="75"/>
      <c r="T354" s="75"/>
      <c r="U354" s="75"/>
      <c r="V354" s="75"/>
      <c r="W354" s="75"/>
      <c r="X354" s="75"/>
      <c r="Y354" s="75"/>
      <c r="Z354" s="75"/>
    </row>
    <row r="355" spans="1:26" s="76" customFormat="1" ht="45" x14ac:dyDescent="0.25">
      <c r="A355" s="62">
        <v>3</v>
      </c>
      <c r="B355" s="163" t="s">
        <v>1942</v>
      </c>
      <c r="C355" s="79" t="s">
        <v>1942</v>
      </c>
      <c r="D355" s="77" t="s">
        <v>1948</v>
      </c>
      <c r="E355" s="78" t="s">
        <v>1949</v>
      </c>
      <c r="F355" s="79" t="s">
        <v>19</v>
      </c>
      <c r="G355" s="78">
        <v>1</v>
      </c>
      <c r="H355" s="80">
        <v>41548</v>
      </c>
      <c r="I355" s="442">
        <v>41988</v>
      </c>
      <c r="J355" s="82" t="s">
        <v>20</v>
      </c>
      <c r="K355" s="83">
        <v>0</v>
      </c>
      <c r="L355" s="83">
        <v>11.9</v>
      </c>
      <c r="M355" s="84">
        <v>1366</v>
      </c>
      <c r="N355" s="84">
        <v>1366</v>
      </c>
      <c r="O355" s="443">
        <v>2292317032</v>
      </c>
      <c r="P355" s="451" t="s">
        <v>1959</v>
      </c>
      <c r="Q355" s="1854"/>
      <c r="R355" s="75"/>
      <c r="S355" s="75"/>
      <c r="T355" s="75"/>
      <c r="U355" s="75"/>
      <c r="V355" s="75"/>
      <c r="W355" s="75"/>
      <c r="X355" s="75"/>
      <c r="Y355" s="75"/>
      <c r="Z355" s="75"/>
    </row>
    <row r="356" spans="1:26" s="76" customFormat="1" ht="45" x14ac:dyDescent="0.25">
      <c r="A356" s="62">
        <v>4</v>
      </c>
      <c r="B356" s="163" t="s">
        <v>1942</v>
      </c>
      <c r="C356" s="79" t="s">
        <v>1942</v>
      </c>
      <c r="D356" s="77" t="s">
        <v>1951</v>
      </c>
      <c r="E356" s="445">
        <v>2111591</v>
      </c>
      <c r="F356" s="79" t="s">
        <v>19</v>
      </c>
      <c r="G356" s="78">
        <v>1</v>
      </c>
      <c r="H356" s="80">
        <v>40816</v>
      </c>
      <c r="I356" s="442">
        <v>40960</v>
      </c>
      <c r="J356" s="82" t="s">
        <v>20</v>
      </c>
      <c r="K356" s="83">
        <v>4.7</v>
      </c>
      <c r="L356" s="83">
        <v>0</v>
      </c>
      <c r="M356" s="84">
        <v>860</v>
      </c>
      <c r="N356" s="84">
        <v>860</v>
      </c>
      <c r="O356" s="443">
        <v>346082714</v>
      </c>
      <c r="P356" s="451" t="s">
        <v>1959</v>
      </c>
      <c r="Q356" s="446"/>
      <c r="R356" s="75"/>
      <c r="S356" s="75"/>
      <c r="T356" s="75"/>
      <c r="U356" s="75"/>
      <c r="V356" s="75"/>
      <c r="W356" s="75"/>
      <c r="X356" s="75"/>
      <c r="Y356" s="75"/>
      <c r="Z356" s="75"/>
    </row>
    <row r="357" spans="1:26" s="76" customFormat="1" ht="45" x14ac:dyDescent="0.25">
      <c r="A357" s="62">
        <v>5</v>
      </c>
      <c r="B357" s="163" t="s">
        <v>1942</v>
      </c>
      <c r="C357" s="79" t="s">
        <v>1942</v>
      </c>
      <c r="D357" s="77" t="s">
        <v>1951</v>
      </c>
      <c r="E357" s="445">
        <v>2121352</v>
      </c>
      <c r="F357" s="79" t="s">
        <v>19</v>
      </c>
      <c r="G357" s="78">
        <v>1</v>
      </c>
      <c r="H357" s="80">
        <v>41031</v>
      </c>
      <c r="I357" s="442">
        <v>41182</v>
      </c>
      <c r="J357" s="82" t="s">
        <v>20</v>
      </c>
      <c r="K357" s="83">
        <v>4.9000000000000004</v>
      </c>
      <c r="L357" s="83">
        <v>0</v>
      </c>
      <c r="M357" s="84">
        <v>860</v>
      </c>
      <c r="N357" s="84">
        <v>860</v>
      </c>
      <c r="O357" s="443">
        <v>522444094</v>
      </c>
      <c r="P357" s="451" t="s">
        <v>1959</v>
      </c>
      <c r="Q357" s="74"/>
      <c r="R357" s="75"/>
      <c r="S357" s="75"/>
      <c r="T357" s="75"/>
      <c r="U357" s="75"/>
      <c r="V357" s="75"/>
      <c r="W357" s="75"/>
      <c r="X357" s="75"/>
      <c r="Y357" s="75"/>
      <c r="Z357" s="75"/>
    </row>
    <row r="358" spans="1:26" s="76" customFormat="1" ht="45" x14ac:dyDescent="0.25">
      <c r="A358" s="62">
        <v>6</v>
      </c>
      <c r="B358" s="163" t="s">
        <v>1942</v>
      </c>
      <c r="C358" s="79" t="s">
        <v>1942</v>
      </c>
      <c r="D358" s="77" t="s">
        <v>1951</v>
      </c>
      <c r="E358" s="445">
        <v>2130818</v>
      </c>
      <c r="F358" s="79" t="s">
        <v>19</v>
      </c>
      <c r="G358" s="78">
        <v>1</v>
      </c>
      <c r="H358" s="80">
        <v>41354</v>
      </c>
      <c r="I358" s="442">
        <v>41453</v>
      </c>
      <c r="J358" s="82" t="s">
        <v>20</v>
      </c>
      <c r="K358" s="83">
        <v>3.16</v>
      </c>
      <c r="L358" s="83">
        <v>0</v>
      </c>
      <c r="M358" s="84">
        <v>860</v>
      </c>
      <c r="N358" s="84">
        <v>860</v>
      </c>
      <c r="O358" s="443">
        <v>312692101</v>
      </c>
      <c r="P358" s="451" t="s">
        <v>1959</v>
      </c>
      <c r="Q358" s="1809"/>
      <c r="R358" s="75"/>
      <c r="S358" s="75"/>
      <c r="T358" s="75"/>
      <c r="U358" s="75"/>
      <c r="V358" s="75"/>
      <c r="W358" s="75"/>
      <c r="X358" s="75"/>
      <c r="Y358" s="75"/>
      <c r="Z358" s="75"/>
    </row>
    <row r="359" spans="1:26" s="76" customFormat="1" ht="45" x14ac:dyDescent="0.25">
      <c r="A359" s="62">
        <v>7</v>
      </c>
      <c r="B359" s="163" t="s">
        <v>1942</v>
      </c>
      <c r="C359" s="79" t="s">
        <v>1942</v>
      </c>
      <c r="D359" s="77" t="s">
        <v>1951</v>
      </c>
      <c r="E359" s="445">
        <v>2123679</v>
      </c>
      <c r="F359" s="79" t="s">
        <v>19</v>
      </c>
      <c r="G359" s="78">
        <v>1</v>
      </c>
      <c r="H359" s="80">
        <v>41193</v>
      </c>
      <c r="I359" s="442">
        <v>41258</v>
      </c>
      <c r="J359" s="82" t="s">
        <v>20</v>
      </c>
      <c r="K359" s="83">
        <v>2.1</v>
      </c>
      <c r="L359" s="83">
        <v>0</v>
      </c>
      <c r="M359" s="84">
        <v>860</v>
      </c>
      <c r="N359" s="84">
        <v>860</v>
      </c>
      <c r="O359" s="443">
        <v>262951995</v>
      </c>
      <c r="P359" s="451" t="s">
        <v>1959</v>
      </c>
      <c r="Q359" s="1810"/>
      <c r="R359" s="75"/>
      <c r="S359" s="75"/>
      <c r="T359" s="75"/>
      <c r="U359" s="75"/>
      <c r="V359" s="75"/>
      <c r="W359" s="75"/>
      <c r="X359" s="75"/>
      <c r="Y359" s="75"/>
      <c r="Z359" s="75"/>
    </row>
    <row r="360" spans="1:26" s="76" customFormat="1" x14ac:dyDescent="0.25">
      <c r="A360" s="62"/>
      <c r="B360" s="163" t="s">
        <v>29</v>
      </c>
      <c r="C360" s="79"/>
      <c r="D360" s="77"/>
      <c r="E360" s="84"/>
      <c r="F360" s="79"/>
      <c r="G360" s="79"/>
      <c r="H360" s="81"/>
      <c r="I360" s="81"/>
      <c r="J360" s="82"/>
      <c r="K360" s="447">
        <f>SUM(K353:K359)</f>
        <v>27.06</v>
      </c>
      <c r="L360" s="447">
        <f t="shared" ref="L360" si="7">SUM(L353:L359)</f>
        <v>24.1</v>
      </c>
      <c r="M360" s="447">
        <f>SUM(M353:M359)</f>
        <v>7146</v>
      </c>
      <c r="N360" s="447">
        <f>SUM(N353:N359)</f>
        <v>7146</v>
      </c>
      <c r="O360" s="85"/>
      <c r="P360" s="88"/>
    </row>
    <row r="361" spans="1:26" s="100" customFormat="1" x14ac:dyDescent="0.25">
      <c r="D361" s="103"/>
      <c r="E361" s="448"/>
      <c r="F361" s="103"/>
      <c r="G361" s="103"/>
      <c r="I361" s="103"/>
    </row>
    <row r="362" spans="1:26" s="100" customFormat="1" x14ac:dyDescent="0.25">
      <c r="B362" s="1569" t="s">
        <v>60</v>
      </c>
      <c r="C362" s="1569" t="s">
        <v>61</v>
      </c>
      <c r="D362" s="1571" t="s">
        <v>62</v>
      </c>
      <c r="E362" s="1571"/>
      <c r="F362" s="103"/>
      <c r="G362" s="103"/>
      <c r="I362" s="103"/>
    </row>
    <row r="363" spans="1:26" s="100" customFormat="1" x14ac:dyDescent="0.25">
      <c r="B363" s="1570"/>
      <c r="C363" s="1570"/>
      <c r="D363" s="699" t="s">
        <v>19</v>
      </c>
      <c r="E363" s="105" t="s">
        <v>20</v>
      </c>
      <c r="F363" s="103"/>
      <c r="G363" s="103"/>
      <c r="I363" s="103"/>
    </row>
    <row r="364" spans="1:26" s="100" customFormat="1" ht="18.75" x14ac:dyDescent="0.25">
      <c r="B364" s="106" t="s">
        <v>65</v>
      </c>
      <c r="C364" s="107" t="s">
        <v>1956</v>
      </c>
      <c r="D364" s="771"/>
      <c r="E364" s="771" t="s">
        <v>22</v>
      </c>
      <c r="F364" s="111"/>
      <c r="G364" s="111"/>
      <c r="H364" s="110"/>
      <c r="I364" s="111"/>
      <c r="J364" s="110"/>
      <c r="K364" s="110"/>
      <c r="L364" s="110"/>
      <c r="M364" s="110"/>
    </row>
    <row r="365" spans="1:26" s="100" customFormat="1" x14ac:dyDescent="0.25">
      <c r="B365" s="106" t="s">
        <v>66</v>
      </c>
      <c r="C365" s="107"/>
      <c r="D365" s="771"/>
      <c r="E365" s="771" t="s">
        <v>22</v>
      </c>
      <c r="F365" s="103"/>
      <c r="G365" s="103"/>
      <c r="I365" s="103"/>
    </row>
    <row r="366" spans="1:26" s="100" customFormat="1" x14ac:dyDescent="0.25">
      <c r="B366" s="449"/>
      <c r="C366" s="450"/>
      <c r="D366" s="252"/>
      <c r="E366" s="252"/>
      <c r="F366" s="103"/>
      <c r="G366" s="103"/>
      <c r="I366" s="103"/>
    </row>
    <row r="367" spans="1:26" s="100" customFormat="1" x14ac:dyDescent="0.25">
      <c r="B367" s="449"/>
      <c r="C367" s="450"/>
      <c r="D367" s="252"/>
      <c r="E367" s="252"/>
      <c r="F367" s="103"/>
      <c r="G367" s="103"/>
      <c r="I367" s="103"/>
    </row>
    <row r="368" spans="1:26" ht="18.75" x14ac:dyDescent="0.25">
      <c r="B368" s="1901" t="s">
        <v>1966</v>
      </c>
      <c r="C368" s="1901"/>
      <c r="D368" s="1901"/>
      <c r="E368" s="1901"/>
      <c r="F368" s="1901"/>
      <c r="G368" s="1901"/>
      <c r="H368" s="1901"/>
      <c r="I368" s="1901"/>
      <c r="J368" s="1901"/>
      <c r="K368" s="1901"/>
      <c r="L368" s="1901"/>
      <c r="M368" s="1901"/>
      <c r="N368" s="1901"/>
      <c r="O368" s="1901"/>
      <c r="P368" s="1901"/>
    </row>
    <row r="369" spans="1:26" ht="15.75" thickBot="1" x14ac:dyDescent="0.3">
      <c r="M369" s="58"/>
      <c r="N369" s="58"/>
    </row>
    <row r="370" spans="1:26" s="753" customFormat="1" ht="60" x14ac:dyDescent="0.25">
      <c r="B370" s="156" t="s">
        <v>34</v>
      </c>
      <c r="C370" s="156" t="s">
        <v>35</v>
      </c>
      <c r="D370" s="156" t="s">
        <v>36</v>
      </c>
      <c r="E370" s="156" t="s">
        <v>37</v>
      </c>
      <c r="F370" s="156" t="s">
        <v>38</v>
      </c>
      <c r="G370" s="156" t="s">
        <v>39</v>
      </c>
      <c r="H370" s="156" t="s">
        <v>40</v>
      </c>
      <c r="I370" s="156" t="s">
        <v>41</v>
      </c>
      <c r="J370" s="156" t="s">
        <v>42</v>
      </c>
      <c r="K370" s="156" t="s">
        <v>43</v>
      </c>
      <c r="L370" s="156" t="s">
        <v>44</v>
      </c>
      <c r="M370" s="158" t="s">
        <v>45</v>
      </c>
      <c r="N370" s="156" t="s">
        <v>46</v>
      </c>
      <c r="O370" s="156" t="s">
        <v>47</v>
      </c>
      <c r="P370" s="701" t="s">
        <v>49</v>
      </c>
    </row>
    <row r="371" spans="1:26" s="76" customFormat="1" ht="45" x14ac:dyDescent="0.25">
      <c r="A371" s="62">
        <v>1</v>
      </c>
      <c r="B371" s="163" t="s">
        <v>1942</v>
      </c>
      <c r="C371" s="79" t="s">
        <v>1942</v>
      </c>
      <c r="D371" s="77" t="s">
        <v>1943</v>
      </c>
      <c r="E371" s="78" t="s">
        <v>1944</v>
      </c>
      <c r="F371" s="79" t="s">
        <v>19</v>
      </c>
      <c r="G371" s="160">
        <v>1</v>
      </c>
      <c r="H371" s="80">
        <v>41540</v>
      </c>
      <c r="I371" s="442">
        <v>41988</v>
      </c>
      <c r="J371" s="82" t="s">
        <v>20</v>
      </c>
      <c r="K371" s="83">
        <v>12.2</v>
      </c>
      <c r="L371" s="83">
        <v>0</v>
      </c>
      <c r="M371" s="84">
        <v>1496</v>
      </c>
      <c r="N371" s="84">
        <v>1496</v>
      </c>
      <c r="O371" s="443">
        <v>2573184753</v>
      </c>
      <c r="P371" s="451" t="s">
        <v>1959</v>
      </c>
      <c r="Q371" s="74"/>
      <c r="R371" s="75"/>
      <c r="S371" s="75"/>
      <c r="T371" s="75"/>
      <c r="U371" s="75"/>
      <c r="V371" s="75"/>
      <c r="W371" s="75"/>
      <c r="X371" s="75"/>
      <c r="Y371" s="75"/>
      <c r="Z371" s="75"/>
    </row>
    <row r="372" spans="1:26" s="76" customFormat="1" ht="45" x14ac:dyDescent="0.25">
      <c r="A372" s="62">
        <f>+A371+1</f>
        <v>2</v>
      </c>
      <c r="B372" s="163" t="s">
        <v>1942</v>
      </c>
      <c r="C372" s="79" t="s">
        <v>1942</v>
      </c>
      <c r="D372" s="77" t="s">
        <v>1945</v>
      </c>
      <c r="E372" s="78" t="s">
        <v>1946</v>
      </c>
      <c r="F372" s="79" t="s">
        <v>19</v>
      </c>
      <c r="G372" s="78">
        <v>1</v>
      </c>
      <c r="H372" s="80">
        <v>41537</v>
      </c>
      <c r="I372" s="442">
        <v>41988</v>
      </c>
      <c r="J372" s="82" t="s">
        <v>20</v>
      </c>
      <c r="K372" s="83">
        <v>0</v>
      </c>
      <c r="L372" s="83">
        <v>12.2</v>
      </c>
      <c r="M372" s="84">
        <v>844</v>
      </c>
      <c r="N372" s="84">
        <v>844</v>
      </c>
      <c r="O372" s="443">
        <v>1660607852</v>
      </c>
      <c r="P372" s="451" t="s">
        <v>1959</v>
      </c>
      <c r="Q372" s="1854"/>
      <c r="R372" s="75"/>
      <c r="S372" s="75"/>
      <c r="T372" s="75"/>
      <c r="U372" s="75"/>
      <c r="V372" s="75"/>
      <c r="W372" s="75"/>
      <c r="X372" s="75"/>
      <c r="Y372" s="75"/>
      <c r="Z372" s="75"/>
    </row>
    <row r="373" spans="1:26" s="76" customFormat="1" ht="45" x14ac:dyDescent="0.25">
      <c r="A373" s="62">
        <v>3</v>
      </c>
      <c r="B373" s="163" t="s">
        <v>1942</v>
      </c>
      <c r="C373" s="79" t="s">
        <v>1942</v>
      </c>
      <c r="D373" s="77" t="s">
        <v>1948</v>
      </c>
      <c r="E373" s="78" t="s">
        <v>1949</v>
      </c>
      <c r="F373" s="79" t="s">
        <v>19</v>
      </c>
      <c r="G373" s="78">
        <v>1</v>
      </c>
      <c r="H373" s="80">
        <v>41548</v>
      </c>
      <c r="I373" s="442">
        <v>41988</v>
      </c>
      <c r="J373" s="82" t="s">
        <v>20</v>
      </c>
      <c r="K373" s="83">
        <v>0</v>
      </c>
      <c r="L373" s="83">
        <v>11.9</v>
      </c>
      <c r="M373" s="84">
        <v>1366</v>
      </c>
      <c r="N373" s="84">
        <v>1366</v>
      </c>
      <c r="O373" s="443">
        <v>2292317032</v>
      </c>
      <c r="P373" s="451" t="s">
        <v>1959</v>
      </c>
      <c r="Q373" s="1854"/>
      <c r="R373" s="75"/>
      <c r="S373" s="75"/>
      <c r="T373" s="75"/>
      <c r="U373" s="75"/>
      <c r="V373" s="75"/>
      <c r="W373" s="75"/>
      <c r="X373" s="75"/>
      <c r="Y373" s="75"/>
      <c r="Z373" s="75"/>
    </row>
    <row r="374" spans="1:26" s="76" customFormat="1" ht="45" x14ac:dyDescent="0.25">
      <c r="A374" s="62">
        <v>4</v>
      </c>
      <c r="B374" s="163" t="s">
        <v>1942</v>
      </c>
      <c r="C374" s="79" t="s">
        <v>1942</v>
      </c>
      <c r="D374" s="77" t="s">
        <v>1951</v>
      </c>
      <c r="E374" s="445">
        <v>2111591</v>
      </c>
      <c r="F374" s="79" t="s">
        <v>19</v>
      </c>
      <c r="G374" s="78">
        <v>1</v>
      </c>
      <c r="H374" s="80">
        <v>40816</v>
      </c>
      <c r="I374" s="442">
        <v>40960</v>
      </c>
      <c r="J374" s="82" t="s">
        <v>20</v>
      </c>
      <c r="K374" s="83">
        <v>4.7</v>
      </c>
      <c r="L374" s="83">
        <v>0</v>
      </c>
      <c r="M374" s="84">
        <v>860</v>
      </c>
      <c r="N374" s="84">
        <v>860</v>
      </c>
      <c r="O374" s="443">
        <v>346082714</v>
      </c>
      <c r="P374" s="451" t="s">
        <v>1959</v>
      </c>
      <c r="Q374" s="446"/>
      <c r="R374" s="75"/>
      <c r="S374" s="75"/>
      <c r="T374" s="75"/>
      <c r="U374" s="75"/>
      <c r="V374" s="75"/>
      <c r="W374" s="75"/>
      <c r="X374" s="75"/>
      <c r="Y374" s="75"/>
      <c r="Z374" s="75"/>
    </row>
    <row r="375" spans="1:26" s="76" customFormat="1" ht="45" x14ac:dyDescent="0.25">
      <c r="A375" s="62">
        <v>5</v>
      </c>
      <c r="B375" s="163" t="s">
        <v>1942</v>
      </c>
      <c r="C375" s="79" t="s">
        <v>1942</v>
      </c>
      <c r="D375" s="77" t="s">
        <v>1951</v>
      </c>
      <c r="E375" s="445">
        <v>2121352</v>
      </c>
      <c r="F375" s="79" t="s">
        <v>19</v>
      </c>
      <c r="G375" s="78">
        <v>1</v>
      </c>
      <c r="H375" s="80">
        <v>41031</v>
      </c>
      <c r="I375" s="442">
        <v>41182</v>
      </c>
      <c r="J375" s="82" t="s">
        <v>20</v>
      </c>
      <c r="K375" s="83">
        <v>4.9000000000000004</v>
      </c>
      <c r="L375" s="83">
        <v>0</v>
      </c>
      <c r="M375" s="84">
        <v>860</v>
      </c>
      <c r="N375" s="84">
        <v>860</v>
      </c>
      <c r="O375" s="443">
        <v>522444094</v>
      </c>
      <c r="P375" s="451" t="s">
        <v>1959</v>
      </c>
      <c r="Q375" s="74"/>
      <c r="R375" s="75"/>
      <c r="S375" s="75"/>
      <c r="T375" s="75"/>
      <c r="U375" s="75"/>
      <c r="V375" s="75"/>
      <c r="W375" s="75"/>
      <c r="X375" s="75"/>
      <c r="Y375" s="75"/>
      <c r="Z375" s="75"/>
    </row>
    <row r="376" spans="1:26" s="76" customFormat="1" ht="45" x14ac:dyDescent="0.25">
      <c r="A376" s="62">
        <v>6</v>
      </c>
      <c r="B376" s="163" t="s">
        <v>1942</v>
      </c>
      <c r="C376" s="79" t="s">
        <v>1942</v>
      </c>
      <c r="D376" s="77" t="s">
        <v>1951</v>
      </c>
      <c r="E376" s="445">
        <v>2130818</v>
      </c>
      <c r="F376" s="79" t="s">
        <v>19</v>
      </c>
      <c r="G376" s="78">
        <v>1</v>
      </c>
      <c r="H376" s="80">
        <v>41354</v>
      </c>
      <c r="I376" s="442">
        <v>41453</v>
      </c>
      <c r="J376" s="82" t="s">
        <v>20</v>
      </c>
      <c r="K376" s="83">
        <v>3.16</v>
      </c>
      <c r="L376" s="83">
        <v>0</v>
      </c>
      <c r="M376" s="84">
        <v>860</v>
      </c>
      <c r="N376" s="84">
        <v>860</v>
      </c>
      <c r="O376" s="443">
        <v>312692101</v>
      </c>
      <c r="P376" s="451" t="s">
        <v>1959</v>
      </c>
      <c r="Q376" s="1809"/>
      <c r="R376" s="75"/>
      <c r="S376" s="75"/>
      <c r="T376" s="75"/>
      <c r="U376" s="75"/>
      <c r="V376" s="75"/>
      <c r="W376" s="75"/>
      <c r="X376" s="75"/>
      <c r="Y376" s="75"/>
      <c r="Z376" s="75"/>
    </row>
    <row r="377" spans="1:26" s="76" customFormat="1" ht="45" x14ac:dyDescent="0.25">
      <c r="A377" s="62">
        <v>7</v>
      </c>
      <c r="B377" s="163" t="s">
        <v>1942</v>
      </c>
      <c r="C377" s="79" t="s">
        <v>1942</v>
      </c>
      <c r="D377" s="77" t="s">
        <v>1951</v>
      </c>
      <c r="E377" s="445">
        <v>2123679</v>
      </c>
      <c r="F377" s="79" t="s">
        <v>19</v>
      </c>
      <c r="G377" s="78">
        <v>1</v>
      </c>
      <c r="H377" s="80">
        <v>41193</v>
      </c>
      <c r="I377" s="442">
        <v>41258</v>
      </c>
      <c r="J377" s="82" t="s">
        <v>20</v>
      </c>
      <c r="K377" s="83">
        <v>2.1</v>
      </c>
      <c r="L377" s="83">
        <v>0</v>
      </c>
      <c r="M377" s="84">
        <v>860</v>
      </c>
      <c r="N377" s="84">
        <v>860</v>
      </c>
      <c r="O377" s="443">
        <v>262951995</v>
      </c>
      <c r="P377" s="451" t="s">
        <v>1959</v>
      </c>
      <c r="Q377" s="1810"/>
      <c r="R377" s="75"/>
      <c r="S377" s="75"/>
      <c r="T377" s="75"/>
      <c r="U377" s="75"/>
      <c r="V377" s="75"/>
      <c r="W377" s="75"/>
      <c r="X377" s="75"/>
      <c r="Y377" s="75"/>
      <c r="Z377" s="75"/>
    </row>
    <row r="378" spans="1:26" s="76" customFormat="1" x14ac:dyDescent="0.25">
      <c r="A378" s="62"/>
      <c r="B378" s="163" t="s">
        <v>29</v>
      </c>
      <c r="C378" s="79"/>
      <c r="D378" s="77"/>
      <c r="E378" s="84"/>
      <c r="F378" s="79"/>
      <c r="G378" s="79"/>
      <c r="H378" s="81"/>
      <c r="I378" s="81"/>
      <c r="J378" s="82"/>
      <c r="K378" s="447">
        <f>SUM(K371:K377)</f>
        <v>27.06</v>
      </c>
      <c r="L378" s="447">
        <f t="shared" ref="L378" si="8">SUM(L371:L377)</f>
        <v>24.1</v>
      </c>
      <c r="M378" s="447">
        <f>SUM(M371:M377)</f>
        <v>7146</v>
      </c>
      <c r="N378" s="447">
        <f>SUM(N371:N377)</f>
        <v>7146</v>
      </c>
      <c r="O378" s="85"/>
      <c r="P378" s="88"/>
    </row>
    <row r="379" spans="1:26" s="100" customFormat="1" x14ac:dyDescent="0.25">
      <c r="D379" s="103"/>
      <c r="E379" s="448"/>
      <c r="F379" s="103"/>
      <c r="G379" s="103"/>
      <c r="I379" s="103"/>
    </row>
    <row r="380" spans="1:26" s="100" customFormat="1" x14ac:dyDescent="0.25">
      <c r="B380" s="1569" t="s">
        <v>60</v>
      </c>
      <c r="C380" s="1569" t="s">
        <v>61</v>
      </c>
      <c r="D380" s="1571" t="s">
        <v>62</v>
      </c>
      <c r="E380" s="1571"/>
      <c r="F380" s="103"/>
      <c r="G380" s="103"/>
      <c r="I380" s="103"/>
    </row>
    <row r="381" spans="1:26" s="100" customFormat="1" x14ac:dyDescent="0.25">
      <c r="B381" s="1570"/>
      <c r="C381" s="1570"/>
      <c r="D381" s="699" t="s">
        <v>19</v>
      </c>
      <c r="E381" s="105" t="s">
        <v>20</v>
      </c>
      <c r="F381" s="103"/>
      <c r="G381" s="103"/>
      <c r="I381" s="103"/>
    </row>
    <row r="382" spans="1:26" s="100" customFormat="1" ht="18.75" x14ac:dyDescent="0.25">
      <c r="B382" s="106" t="s">
        <v>65</v>
      </c>
      <c r="C382" s="107" t="s">
        <v>1956</v>
      </c>
      <c r="D382" s="771"/>
      <c r="E382" s="771" t="s">
        <v>22</v>
      </c>
      <c r="F382" s="111"/>
      <c r="G382" s="111"/>
      <c r="H382" s="110"/>
      <c r="I382" s="111"/>
      <c r="J382" s="110"/>
      <c r="K382" s="110"/>
      <c r="L382" s="110"/>
      <c r="M382" s="110"/>
    </row>
    <row r="383" spans="1:26" s="100" customFormat="1" x14ac:dyDescent="0.25">
      <c r="B383" s="106" t="s">
        <v>66</v>
      </c>
      <c r="C383" s="107"/>
      <c r="D383" s="771"/>
      <c r="E383" s="771" t="s">
        <v>22</v>
      </c>
      <c r="F383" s="103"/>
      <c r="G383" s="103"/>
      <c r="I383" s="103"/>
    </row>
    <row r="384" spans="1:26" s="100" customFormat="1" x14ac:dyDescent="0.25">
      <c r="B384" s="449"/>
      <c r="C384" s="450"/>
      <c r="D384" s="252"/>
      <c r="E384" s="252"/>
      <c r="F384" s="103"/>
      <c r="G384" s="103"/>
      <c r="I384" s="103"/>
    </row>
    <row r="385" spans="1:26" s="100" customFormat="1" x14ac:dyDescent="0.25">
      <c r="B385" s="449"/>
      <c r="C385" s="450"/>
      <c r="D385" s="252"/>
      <c r="E385" s="252"/>
      <c r="F385" s="103"/>
      <c r="G385" s="103"/>
      <c r="I385" s="103"/>
    </row>
    <row r="386" spans="1:26" ht="18.75" x14ac:dyDescent="0.25">
      <c r="B386" s="1901" t="s">
        <v>1967</v>
      </c>
      <c r="C386" s="1901"/>
      <c r="D386" s="1901"/>
      <c r="E386" s="1901"/>
      <c r="F386" s="1901"/>
      <c r="G386" s="1901"/>
      <c r="H386" s="1901"/>
      <c r="I386" s="1901"/>
      <c r="J386" s="1901"/>
      <c r="K386" s="1901"/>
      <c r="L386" s="1901"/>
      <c r="M386" s="1901"/>
      <c r="N386" s="1901"/>
      <c r="O386" s="1901"/>
      <c r="P386" s="1901"/>
    </row>
    <row r="387" spans="1:26" ht="15.75" thickBot="1" x14ac:dyDescent="0.3">
      <c r="M387" s="58"/>
      <c r="N387" s="58"/>
    </row>
    <row r="388" spans="1:26" s="753" customFormat="1" ht="60" x14ac:dyDescent="0.25">
      <c r="B388" s="156" t="s">
        <v>34</v>
      </c>
      <c r="C388" s="156" t="s">
        <v>35</v>
      </c>
      <c r="D388" s="156" t="s">
        <v>36</v>
      </c>
      <c r="E388" s="156" t="s">
        <v>37</v>
      </c>
      <c r="F388" s="156" t="s">
        <v>38</v>
      </c>
      <c r="G388" s="156" t="s">
        <v>39</v>
      </c>
      <c r="H388" s="156" t="s">
        <v>40</v>
      </c>
      <c r="I388" s="156" t="s">
        <v>41</v>
      </c>
      <c r="J388" s="156" t="s">
        <v>42</v>
      </c>
      <c r="K388" s="156" t="s">
        <v>43</v>
      </c>
      <c r="L388" s="156" t="s">
        <v>44</v>
      </c>
      <c r="M388" s="158" t="s">
        <v>45</v>
      </c>
      <c r="N388" s="156" t="s">
        <v>46</v>
      </c>
      <c r="O388" s="156" t="s">
        <v>47</v>
      </c>
      <c r="P388" s="701" t="s">
        <v>49</v>
      </c>
    </row>
    <row r="389" spans="1:26" s="76" customFormat="1" ht="45" x14ac:dyDescent="0.25">
      <c r="A389" s="62">
        <v>1</v>
      </c>
      <c r="B389" s="163" t="s">
        <v>1942</v>
      </c>
      <c r="C389" s="79" t="s">
        <v>1942</v>
      </c>
      <c r="D389" s="77" t="s">
        <v>1943</v>
      </c>
      <c r="E389" s="78" t="s">
        <v>1944</v>
      </c>
      <c r="F389" s="79" t="s">
        <v>19</v>
      </c>
      <c r="G389" s="160">
        <v>1</v>
      </c>
      <c r="H389" s="80">
        <v>41540</v>
      </c>
      <c r="I389" s="442">
        <v>41988</v>
      </c>
      <c r="J389" s="82" t="s">
        <v>20</v>
      </c>
      <c r="K389" s="83">
        <v>12.2</v>
      </c>
      <c r="L389" s="83">
        <v>0</v>
      </c>
      <c r="M389" s="84">
        <v>1496</v>
      </c>
      <c r="N389" s="84">
        <v>1496</v>
      </c>
      <c r="O389" s="443">
        <v>2573184753</v>
      </c>
      <c r="P389" s="451" t="s">
        <v>1959</v>
      </c>
      <c r="Q389" s="74"/>
      <c r="R389" s="75"/>
      <c r="S389" s="75"/>
      <c r="T389" s="75"/>
      <c r="U389" s="75"/>
      <c r="V389" s="75"/>
      <c r="W389" s="75"/>
      <c r="X389" s="75"/>
      <c r="Y389" s="75"/>
      <c r="Z389" s="75"/>
    </row>
    <row r="390" spans="1:26" s="76" customFormat="1" ht="45" x14ac:dyDescent="0.25">
      <c r="A390" s="62">
        <f>+A389+1</f>
        <v>2</v>
      </c>
      <c r="B390" s="163" t="s">
        <v>1942</v>
      </c>
      <c r="C390" s="79" t="s">
        <v>1942</v>
      </c>
      <c r="D390" s="77" t="s">
        <v>1945</v>
      </c>
      <c r="E390" s="78" t="s">
        <v>1946</v>
      </c>
      <c r="F390" s="79" t="s">
        <v>19</v>
      </c>
      <c r="G390" s="78">
        <v>1</v>
      </c>
      <c r="H390" s="80">
        <v>41537</v>
      </c>
      <c r="I390" s="442">
        <v>41988</v>
      </c>
      <c r="J390" s="82" t="s">
        <v>20</v>
      </c>
      <c r="K390" s="83">
        <v>0</v>
      </c>
      <c r="L390" s="83">
        <v>12.2</v>
      </c>
      <c r="M390" s="84">
        <v>844</v>
      </c>
      <c r="N390" s="84">
        <v>844</v>
      </c>
      <c r="O390" s="443">
        <v>1660607852</v>
      </c>
      <c r="P390" s="451" t="s">
        <v>1959</v>
      </c>
      <c r="Q390" s="1809"/>
      <c r="R390" s="75"/>
      <c r="S390" s="75"/>
      <c r="T390" s="75"/>
      <c r="U390" s="75"/>
      <c r="V390" s="75"/>
      <c r="W390" s="75"/>
      <c r="X390" s="75"/>
      <c r="Y390" s="75"/>
      <c r="Z390" s="75"/>
    </row>
    <row r="391" spans="1:26" s="76" customFormat="1" ht="45" x14ac:dyDescent="0.25">
      <c r="A391" s="62">
        <v>3</v>
      </c>
      <c r="B391" s="163" t="s">
        <v>1942</v>
      </c>
      <c r="C391" s="79" t="s">
        <v>1942</v>
      </c>
      <c r="D391" s="77" t="s">
        <v>1948</v>
      </c>
      <c r="E391" s="78" t="s">
        <v>1949</v>
      </c>
      <c r="F391" s="79" t="s">
        <v>19</v>
      </c>
      <c r="G391" s="78">
        <v>1</v>
      </c>
      <c r="H391" s="80">
        <v>41548</v>
      </c>
      <c r="I391" s="442">
        <v>41988</v>
      </c>
      <c r="J391" s="82" t="s">
        <v>20</v>
      </c>
      <c r="K391" s="83">
        <v>0</v>
      </c>
      <c r="L391" s="83">
        <v>11.9</v>
      </c>
      <c r="M391" s="84">
        <v>1366</v>
      </c>
      <c r="N391" s="84">
        <v>1366</v>
      </c>
      <c r="O391" s="443">
        <v>2292317032</v>
      </c>
      <c r="P391" s="451" t="s">
        <v>1959</v>
      </c>
      <c r="Q391" s="1810"/>
      <c r="R391" s="75"/>
      <c r="S391" s="75"/>
      <c r="T391" s="75"/>
      <c r="U391" s="75"/>
      <c r="V391" s="75"/>
      <c r="W391" s="75"/>
      <c r="X391" s="75"/>
      <c r="Y391" s="75"/>
      <c r="Z391" s="75"/>
    </row>
    <row r="392" spans="1:26" s="76" customFormat="1" ht="45" x14ac:dyDescent="0.25">
      <c r="A392" s="62">
        <v>4</v>
      </c>
      <c r="B392" s="163" t="s">
        <v>1942</v>
      </c>
      <c r="C392" s="79" t="s">
        <v>1942</v>
      </c>
      <c r="D392" s="77" t="s">
        <v>1951</v>
      </c>
      <c r="E392" s="445">
        <v>2111591</v>
      </c>
      <c r="F392" s="79" t="s">
        <v>19</v>
      </c>
      <c r="G392" s="78">
        <v>1</v>
      </c>
      <c r="H392" s="80">
        <v>40816</v>
      </c>
      <c r="I392" s="442">
        <v>40960</v>
      </c>
      <c r="J392" s="82" t="s">
        <v>20</v>
      </c>
      <c r="K392" s="83">
        <v>4.7</v>
      </c>
      <c r="L392" s="83">
        <v>0</v>
      </c>
      <c r="M392" s="84">
        <v>860</v>
      </c>
      <c r="N392" s="84">
        <v>860</v>
      </c>
      <c r="O392" s="443">
        <v>346082714</v>
      </c>
      <c r="P392" s="451" t="s">
        <v>1959</v>
      </c>
      <c r="Q392" s="446"/>
      <c r="R392" s="75"/>
      <c r="S392" s="75"/>
      <c r="T392" s="75"/>
      <c r="U392" s="75"/>
      <c r="V392" s="75"/>
      <c r="W392" s="75"/>
      <c r="X392" s="75"/>
      <c r="Y392" s="75"/>
      <c r="Z392" s="75"/>
    </row>
    <row r="393" spans="1:26" s="76" customFormat="1" ht="45" x14ac:dyDescent="0.25">
      <c r="A393" s="62">
        <v>5</v>
      </c>
      <c r="B393" s="163" t="s">
        <v>1942</v>
      </c>
      <c r="C393" s="79" t="s">
        <v>1942</v>
      </c>
      <c r="D393" s="77" t="s">
        <v>1951</v>
      </c>
      <c r="E393" s="445">
        <v>2121352</v>
      </c>
      <c r="F393" s="79" t="s">
        <v>19</v>
      </c>
      <c r="G393" s="78">
        <v>1</v>
      </c>
      <c r="H393" s="80">
        <v>41031</v>
      </c>
      <c r="I393" s="442">
        <v>41182</v>
      </c>
      <c r="J393" s="82" t="s">
        <v>20</v>
      </c>
      <c r="K393" s="83">
        <v>4.9000000000000004</v>
      </c>
      <c r="L393" s="83">
        <v>0</v>
      </c>
      <c r="M393" s="84">
        <v>860</v>
      </c>
      <c r="N393" s="84">
        <v>860</v>
      </c>
      <c r="O393" s="443">
        <v>522444094</v>
      </c>
      <c r="P393" s="451" t="s">
        <v>1959</v>
      </c>
      <c r="Q393" s="74"/>
      <c r="R393" s="75"/>
      <c r="S393" s="75"/>
      <c r="T393" s="75"/>
      <c r="U393" s="75"/>
      <c r="V393" s="75"/>
      <c r="W393" s="75"/>
      <c r="X393" s="75"/>
      <c r="Y393" s="75"/>
      <c r="Z393" s="75"/>
    </row>
    <row r="394" spans="1:26" s="76" customFormat="1" ht="45" x14ac:dyDescent="0.25">
      <c r="A394" s="62">
        <v>6</v>
      </c>
      <c r="B394" s="163" t="s">
        <v>1942</v>
      </c>
      <c r="C394" s="79" t="s">
        <v>1942</v>
      </c>
      <c r="D394" s="77" t="s">
        <v>1951</v>
      </c>
      <c r="E394" s="445">
        <v>2130818</v>
      </c>
      <c r="F394" s="79" t="s">
        <v>19</v>
      </c>
      <c r="G394" s="78">
        <v>1</v>
      </c>
      <c r="H394" s="80">
        <v>41354</v>
      </c>
      <c r="I394" s="442">
        <v>41453</v>
      </c>
      <c r="J394" s="82" t="s">
        <v>20</v>
      </c>
      <c r="K394" s="83">
        <v>3.16</v>
      </c>
      <c r="L394" s="83">
        <v>0</v>
      </c>
      <c r="M394" s="84">
        <v>860</v>
      </c>
      <c r="N394" s="84">
        <v>860</v>
      </c>
      <c r="O394" s="443">
        <v>312692101</v>
      </c>
      <c r="P394" s="451" t="s">
        <v>1959</v>
      </c>
      <c r="Q394" s="1809"/>
      <c r="R394" s="75"/>
      <c r="S394" s="75"/>
      <c r="T394" s="75"/>
      <c r="U394" s="75"/>
      <c r="V394" s="75"/>
      <c r="W394" s="75"/>
      <c r="X394" s="75"/>
      <c r="Y394" s="75"/>
      <c r="Z394" s="75"/>
    </row>
    <row r="395" spans="1:26" s="76" customFormat="1" ht="45" x14ac:dyDescent="0.25">
      <c r="A395" s="62">
        <v>7</v>
      </c>
      <c r="B395" s="163" t="s">
        <v>1942</v>
      </c>
      <c r="C395" s="79" t="s">
        <v>1942</v>
      </c>
      <c r="D395" s="77" t="s">
        <v>1951</v>
      </c>
      <c r="E395" s="445">
        <v>2123679</v>
      </c>
      <c r="F395" s="79" t="s">
        <v>19</v>
      </c>
      <c r="G395" s="78">
        <v>1</v>
      </c>
      <c r="H395" s="80">
        <v>41193</v>
      </c>
      <c r="I395" s="442">
        <v>41258</v>
      </c>
      <c r="J395" s="82" t="s">
        <v>20</v>
      </c>
      <c r="K395" s="83">
        <v>2.1</v>
      </c>
      <c r="L395" s="83">
        <v>0</v>
      </c>
      <c r="M395" s="84">
        <v>860</v>
      </c>
      <c r="N395" s="84">
        <v>860</v>
      </c>
      <c r="O395" s="443">
        <v>262951995</v>
      </c>
      <c r="P395" s="451" t="s">
        <v>1959</v>
      </c>
      <c r="Q395" s="1810"/>
      <c r="R395" s="75"/>
      <c r="S395" s="75"/>
      <c r="T395" s="75"/>
      <c r="U395" s="75"/>
      <c r="V395" s="75"/>
      <c r="W395" s="75"/>
      <c r="X395" s="75"/>
      <c r="Y395" s="75"/>
      <c r="Z395" s="75"/>
    </row>
    <row r="396" spans="1:26" s="76" customFormat="1" x14ac:dyDescent="0.25">
      <c r="A396" s="62"/>
      <c r="B396" s="163" t="s">
        <v>29</v>
      </c>
      <c r="C396" s="79"/>
      <c r="D396" s="77"/>
      <c r="E396" s="84"/>
      <c r="F396" s="79"/>
      <c r="G396" s="79"/>
      <c r="H396" s="81"/>
      <c r="I396" s="81"/>
      <c r="J396" s="82"/>
      <c r="K396" s="447">
        <f>SUM(K389:K395)</f>
        <v>27.06</v>
      </c>
      <c r="L396" s="447">
        <f t="shared" ref="L396" si="9">SUM(L389:L395)</f>
        <v>24.1</v>
      </c>
      <c r="M396" s="447">
        <f>SUM(M389:M395)</f>
        <v>7146</v>
      </c>
      <c r="N396" s="447">
        <f>SUM(N389:N395)</f>
        <v>7146</v>
      </c>
      <c r="O396" s="85"/>
      <c r="P396" s="88"/>
    </row>
    <row r="397" spans="1:26" s="100" customFormat="1" x14ac:dyDescent="0.25">
      <c r="D397" s="103"/>
      <c r="E397" s="448"/>
      <c r="F397" s="103"/>
      <c r="G397" s="103"/>
      <c r="I397" s="103"/>
    </row>
    <row r="398" spans="1:26" s="100" customFormat="1" x14ac:dyDescent="0.25">
      <c r="B398" s="1569" t="s">
        <v>60</v>
      </c>
      <c r="C398" s="1569" t="s">
        <v>61</v>
      </c>
      <c r="D398" s="1571" t="s">
        <v>62</v>
      </c>
      <c r="E398" s="1571"/>
      <c r="F398" s="103"/>
      <c r="G398" s="103"/>
      <c r="I398" s="103"/>
    </row>
    <row r="399" spans="1:26" s="100" customFormat="1" x14ac:dyDescent="0.25">
      <c r="B399" s="1570"/>
      <c r="C399" s="1570"/>
      <c r="D399" s="699" t="s">
        <v>19</v>
      </c>
      <c r="E399" s="105" t="s">
        <v>20</v>
      </c>
      <c r="F399" s="103"/>
      <c r="G399" s="103"/>
      <c r="I399" s="103"/>
    </row>
    <row r="400" spans="1:26" s="100" customFormat="1" ht="18.75" x14ac:dyDescent="0.25">
      <c r="B400" s="106" t="s">
        <v>65</v>
      </c>
      <c r="C400" s="107" t="s">
        <v>1956</v>
      </c>
      <c r="D400" s="771"/>
      <c r="E400" s="771" t="s">
        <v>22</v>
      </c>
      <c r="F400" s="111"/>
      <c r="G400" s="111"/>
      <c r="H400" s="110"/>
      <c r="I400" s="111"/>
      <c r="J400" s="110"/>
      <c r="K400" s="110"/>
      <c r="L400" s="110"/>
      <c r="M400" s="110"/>
    </row>
    <row r="401" spans="1:26" s="100" customFormat="1" x14ac:dyDescent="0.25">
      <c r="B401" s="106" t="s">
        <v>66</v>
      </c>
      <c r="C401" s="107"/>
      <c r="D401" s="771"/>
      <c r="E401" s="771" t="s">
        <v>22</v>
      </c>
      <c r="F401" s="103"/>
      <c r="G401" s="103"/>
      <c r="I401" s="103"/>
    </row>
    <row r="402" spans="1:26" s="100" customFormat="1" x14ac:dyDescent="0.25">
      <c r="B402" s="449"/>
      <c r="C402" s="450"/>
      <c r="D402" s="252"/>
      <c r="E402" s="252"/>
      <c r="F402" s="103"/>
      <c r="G402" s="103"/>
      <c r="I402" s="103"/>
    </row>
    <row r="403" spans="1:26" s="100" customFormat="1" x14ac:dyDescent="0.25">
      <c r="B403" s="449"/>
      <c r="C403" s="450"/>
      <c r="D403" s="252"/>
      <c r="E403" s="252"/>
      <c r="F403" s="103"/>
      <c r="G403" s="103"/>
      <c r="I403" s="103"/>
    </row>
    <row r="404" spans="1:26" ht="18.75" x14ac:dyDescent="0.25">
      <c r="B404" s="1901" t="s">
        <v>1968</v>
      </c>
      <c r="C404" s="1901"/>
      <c r="D404" s="1901"/>
      <c r="E404" s="1901"/>
      <c r="F404" s="1901"/>
      <c r="G404" s="1901"/>
      <c r="H404" s="1901"/>
      <c r="I404" s="1901"/>
      <c r="J404" s="1901"/>
      <c r="K404" s="1901"/>
      <c r="L404" s="1901"/>
      <c r="M404" s="1901"/>
      <c r="N404" s="1901"/>
      <c r="O404" s="1901"/>
      <c r="P404" s="1901"/>
    </row>
    <row r="405" spans="1:26" ht="15.75" thickBot="1" x14ac:dyDescent="0.3">
      <c r="M405" s="58"/>
      <c r="N405" s="58"/>
    </row>
    <row r="406" spans="1:26" s="753" customFormat="1" ht="60" x14ac:dyDescent="0.25">
      <c r="B406" s="156" t="s">
        <v>34</v>
      </c>
      <c r="C406" s="156" t="s">
        <v>35</v>
      </c>
      <c r="D406" s="156" t="s">
        <v>36</v>
      </c>
      <c r="E406" s="156" t="s">
        <v>37</v>
      </c>
      <c r="F406" s="156" t="s">
        <v>38</v>
      </c>
      <c r="G406" s="156" t="s">
        <v>39</v>
      </c>
      <c r="H406" s="156" t="s">
        <v>40</v>
      </c>
      <c r="I406" s="156" t="s">
        <v>41</v>
      </c>
      <c r="J406" s="156" t="s">
        <v>42</v>
      </c>
      <c r="K406" s="156" t="s">
        <v>43</v>
      </c>
      <c r="L406" s="156" t="s">
        <v>44</v>
      </c>
      <c r="M406" s="158" t="s">
        <v>45</v>
      </c>
      <c r="N406" s="156" t="s">
        <v>46</v>
      </c>
      <c r="O406" s="156" t="s">
        <v>47</v>
      </c>
      <c r="P406" s="701" t="s">
        <v>49</v>
      </c>
    </row>
    <row r="407" spans="1:26" s="76" customFormat="1" ht="45" x14ac:dyDescent="0.25">
      <c r="A407" s="62">
        <v>1</v>
      </c>
      <c r="B407" s="163" t="s">
        <v>1942</v>
      </c>
      <c r="C407" s="79" t="s">
        <v>1942</v>
      </c>
      <c r="D407" s="77" t="s">
        <v>1943</v>
      </c>
      <c r="E407" s="78" t="s">
        <v>1944</v>
      </c>
      <c r="F407" s="79" t="s">
        <v>19</v>
      </c>
      <c r="G407" s="160">
        <v>1</v>
      </c>
      <c r="H407" s="80">
        <v>41540</v>
      </c>
      <c r="I407" s="442">
        <v>41988</v>
      </c>
      <c r="J407" s="82" t="s">
        <v>20</v>
      </c>
      <c r="K407" s="83">
        <v>12.2</v>
      </c>
      <c r="L407" s="83">
        <v>0</v>
      </c>
      <c r="M407" s="84">
        <v>1496</v>
      </c>
      <c r="N407" s="84">
        <v>1496</v>
      </c>
      <c r="O407" s="443">
        <v>2573184753</v>
      </c>
      <c r="P407" s="451" t="s">
        <v>1959</v>
      </c>
      <c r="Q407" s="74"/>
      <c r="R407" s="75"/>
      <c r="S407" s="75"/>
      <c r="T407" s="75"/>
      <c r="U407" s="75"/>
      <c r="V407" s="75"/>
      <c r="W407" s="75"/>
      <c r="X407" s="75"/>
      <c r="Y407" s="75"/>
      <c r="Z407" s="75"/>
    </row>
    <row r="408" spans="1:26" s="76" customFormat="1" ht="45" x14ac:dyDescent="0.25">
      <c r="A408" s="62">
        <f>+A407+1</f>
        <v>2</v>
      </c>
      <c r="B408" s="163" t="s">
        <v>1942</v>
      </c>
      <c r="C408" s="79" t="s">
        <v>1942</v>
      </c>
      <c r="D408" s="77" t="s">
        <v>1945</v>
      </c>
      <c r="E408" s="78" t="s">
        <v>1946</v>
      </c>
      <c r="F408" s="79" t="s">
        <v>19</v>
      </c>
      <c r="G408" s="78">
        <v>1</v>
      </c>
      <c r="H408" s="80">
        <v>41537</v>
      </c>
      <c r="I408" s="442">
        <v>41988</v>
      </c>
      <c r="J408" s="82" t="s">
        <v>20</v>
      </c>
      <c r="K408" s="83">
        <v>0</v>
      </c>
      <c r="L408" s="83">
        <v>12.2</v>
      </c>
      <c r="M408" s="84">
        <v>844</v>
      </c>
      <c r="N408" s="84">
        <v>844</v>
      </c>
      <c r="O408" s="443">
        <v>1660607852</v>
      </c>
      <c r="P408" s="451" t="s">
        <v>1959</v>
      </c>
      <c r="Q408" s="1809"/>
      <c r="R408" s="75"/>
      <c r="S408" s="75"/>
      <c r="T408" s="75"/>
      <c r="U408" s="75"/>
      <c r="V408" s="75"/>
      <c r="W408" s="75"/>
      <c r="X408" s="75"/>
      <c r="Y408" s="75"/>
      <c r="Z408" s="75"/>
    </row>
    <row r="409" spans="1:26" s="76" customFormat="1" ht="45" x14ac:dyDescent="0.25">
      <c r="A409" s="62">
        <v>3</v>
      </c>
      <c r="B409" s="163" t="s">
        <v>1942</v>
      </c>
      <c r="C409" s="79" t="s">
        <v>1942</v>
      </c>
      <c r="D409" s="77" t="s">
        <v>1948</v>
      </c>
      <c r="E409" s="78" t="s">
        <v>1949</v>
      </c>
      <c r="F409" s="79" t="s">
        <v>19</v>
      </c>
      <c r="G409" s="78">
        <v>1</v>
      </c>
      <c r="H409" s="80">
        <v>41548</v>
      </c>
      <c r="I409" s="442">
        <v>41988</v>
      </c>
      <c r="J409" s="82" t="s">
        <v>20</v>
      </c>
      <c r="K409" s="83">
        <v>0</v>
      </c>
      <c r="L409" s="83">
        <v>11.9</v>
      </c>
      <c r="M409" s="84">
        <v>1366</v>
      </c>
      <c r="N409" s="84">
        <v>1366</v>
      </c>
      <c r="O409" s="443">
        <v>2292317032</v>
      </c>
      <c r="P409" s="451" t="s">
        <v>1959</v>
      </c>
      <c r="Q409" s="1810"/>
      <c r="R409" s="75"/>
      <c r="S409" s="75"/>
      <c r="T409" s="75"/>
      <c r="U409" s="75"/>
      <c r="V409" s="75"/>
      <c r="W409" s="75"/>
      <c r="X409" s="75"/>
      <c r="Y409" s="75"/>
      <c r="Z409" s="75"/>
    </row>
    <row r="410" spans="1:26" s="76" customFormat="1" ht="45" x14ac:dyDescent="0.25">
      <c r="A410" s="62">
        <v>4</v>
      </c>
      <c r="B410" s="163" t="s">
        <v>1942</v>
      </c>
      <c r="C410" s="79" t="s">
        <v>1942</v>
      </c>
      <c r="D410" s="77" t="s">
        <v>1951</v>
      </c>
      <c r="E410" s="445">
        <v>2111591</v>
      </c>
      <c r="F410" s="79" t="s">
        <v>19</v>
      </c>
      <c r="G410" s="78">
        <v>1</v>
      </c>
      <c r="H410" s="80">
        <v>40816</v>
      </c>
      <c r="I410" s="442">
        <v>40960</v>
      </c>
      <c r="J410" s="82" t="s">
        <v>20</v>
      </c>
      <c r="K410" s="83">
        <v>4.7</v>
      </c>
      <c r="L410" s="83">
        <v>0</v>
      </c>
      <c r="M410" s="84">
        <v>860</v>
      </c>
      <c r="N410" s="84">
        <v>860</v>
      </c>
      <c r="O410" s="443">
        <v>346082714</v>
      </c>
      <c r="P410" s="451" t="s">
        <v>1959</v>
      </c>
      <c r="Q410" s="446"/>
      <c r="R410" s="75"/>
      <c r="S410" s="75"/>
      <c r="T410" s="75"/>
      <c r="U410" s="75"/>
      <c r="V410" s="75"/>
      <c r="W410" s="75"/>
      <c r="X410" s="75"/>
      <c r="Y410" s="75"/>
      <c r="Z410" s="75"/>
    </row>
    <row r="411" spans="1:26" s="76" customFormat="1" ht="45" x14ac:dyDescent="0.25">
      <c r="A411" s="62">
        <v>5</v>
      </c>
      <c r="B411" s="163" t="s">
        <v>1942</v>
      </c>
      <c r="C411" s="79" t="s">
        <v>1942</v>
      </c>
      <c r="D411" s="77" t="s">
        <v>1951</v>
      </c>
      <c r="E411" s="445">
        <v>2121352</v>
      </c>
      <c r="F411" s="79" t="s">
        <v>19</v>
      </c>
      <c r="G411" s="78">
        <v>1</v>
      </c>
      <c r="H411" s="80">
        <v>41031</v>
      </c>
      <c r="I411" s="442">
        <v>41182</v>
      </c>
      <c r="J411" s="82" t="s">
        <v>20</v>
      </c>
      <c r="K411" s="83">
        <v>4.9000000000000004</v>
      </c>
      <c r="L411" s="83">
        <v>0</v>
      </c>
      <c r="M411" s="84">
        <v>860</v>
      </c>
      <c r="N411" s="84">
        <v>860</v>
      </c>
      <c r="O411" s="443">
        <v>522444094</v>
      </c>
      <c r="P411" s="451" t="s">
        <v>1959</v>
      </c>
      <c r="Q411" s="74"/>
      <c r="R411" s="75"/>
      <c r="S411" s="75"/>
      <c r="T411" s="75"/>
      <c r="U411" s="75"/>
      <c r="V411" s="75"/>
      <c r="W411" s="75"/>
      <c r="X411" s="75"/>
      <c r="Y411" s="75"/>
      <c r="Z411" s="75"/>
    </row>
    <row r="412" spans="1:26" s="76" customFormat="1" ht="45" x14ac:dyDescent="0.25">
      <c r="A412" s="62">
        <v>6</v>
      </c>
      <c r="B412" s="163" t="s">
        <v>1942</v>
      </c>
      <c r="C412" s="79" t="s">
        <v>1942</v>
      </c>
      <c r="D412" s="77" t="s">
        <v>1951</v>
      </c>
      <c r="E412" s="445">
        <v>2130818</v>
      </c>
      <c r="F412" s="79" t="s">
        <v>19</v>
      </c>
      <c r="G412" s="78">
        <v>1</v>
      </c>
      <c r="H412" s="80">
        <v>41354</v>
      </c>
      <c r="I412" s="442">
        <v>41453</v>
      </c>
      <c r="J412" s="82" t="s">
        <v>20</v>
      </c>
      <c r="K412" s="83">
        <v>3.16</v>
      </c>
      <c r="L412" s="83">
        <v>0</v>
      </c>
      <c r="M412" s="84">
        <v>860</v>
      </c>
      <c r="N412" s="84">
        <v>860</v>
      </c>
      <c r="O412" s="443">
        <v>312692101</v>
      </c>
      <c r="P412" s="451" t="s">
        <v>1959</v>
      </c>
      <c r="Q412" s="1809"/>
      <c r="R412" s="75"/>
      <c r="S412" s="75"/>
      <c r="T412" s="75"/>
      <c r="U412" s="75"/>
      <c r="V412" s="75"/>
      <c r="W412" s="75"/>
      <c r="X412" s="75"/>
      <c r="Y412" s="75"/>
      <c r="Z412" s="75"/>
    </row>
    <row r="413" spans="1:26" s="76" customFormat="1" ht="45" x14ac:dyDescent="0.25">
      <c r="A413" s="62">
        <v>7</v>
      </c>
      <c r="B413" s="163" t="s">
        <v>1942</v>
      </c>
      <c r="C413" s="79" t="s">
        <v>1942</v>
      </c>
      <c r="D413" s="77" t="s">
        <v>1951</v>
      </c>
      <c r="E413" s="445">
        <v>2123679</v>
      </c>
      <c r="F413" s="79" t="s">
        <v>19</v>
      </c>
      <c r="G413" s="78">
        <v>1</v>
      </c>
      <c r="H413" s="80">
        <v>41193</v>
      </c>
      <c r="I413" s="442">
        <v>41258</v>
      </c>
      <c r="J413" s="82" t="s">
        <v>20</v>
      </c>
      <c r="K413" s="83">
        <v>2.1</v>
      </c>
      <c r="L413" s="83">
        <v>0</v>
      </c>
      <c r="M413" s="84">
        <v>860</v>
      </c>
      <c r="N413" s="84">
        <v>860</v>
      </c>
      <c r="O413" s="443">
        <v>262951995</v>
      </c>
      <c r="P413" s="451" t="s">
        <v>1959</v>
      </c>
      <c r="Q413" s="1810"/>
      <c r="R413" s="75"/>
      <c r="S413" s="75"/>
      <c r="T413" s="75"/>
      <c r="U413" s="75"/>
      <c r="V413" s="75"/>
      <c r="W413" s="75"/>
      <c r="X413" s="75"/>
      <c r="Y413" s="75"/>
      <c r="Z413" s="75"/>
    </row>
    <row r="414" spans="1:26" s="76" customFormat="1" x14ac:dyDescent="0.25">
      <c r="A414" s="62"/>
      <c r="B414" s="163" t="s">
        <v>29</v>
      </c>
      <c r="C414" s="79"/>
      <c r="D414" s="77"/>
      <c r="E414" s="84"/>
      <c r="F414" s="79"/>
      <c r="G414" s="79"/>
      <c r="H414" s="81"/>
      <c r="I414" s="81"/>
      <c r="J414" s="82"/>
      <c r="K414" s="447">
        <f>SUM(K407:K413)</f>
        <v>27.06</v>
      </c>
      <c r="L414" s="447">
        <f t="shared" ref="L414" si="10">SUM(L407:L413)</f>
        <v>24.1</v>
      </c>
      <c r="M414" s="447">
        <f>SUM(M407:M413)</f>
        <v>7146</v>
      </c>
      <c r="N414" s="447">
        <f>SUM(N407:N413)</f>
        <v>7146</v>
      </c>
      <c r="O414" s="85"/>
      <c r="P414" s="88"/>
    </row>
    <row r="415" spans="1:26" s="100" customFormat="1" x14ac:dyDescent="0.25">
      <c r="D415" s="103"/>
      <c r="E415" s="448"/>
      <c r="F415" s="103"/>
      <c r="G415" s="103"/>
      <c r="I415" s="103"/>
    </row>
    <row r="416" spans="1:26" s="100" customFormat="1" x14ac:dyDescent="0.25">
      <c r="B416" s="1569" t="s">
        <v>60</v>
      </c>
      <c r="C416" s="1569" t="s">
        <v>61</v>
      </c>
      <c r="D416" s="1571" t="s">
        <v>62</v>
      </c>
      <c r="E416" s="1571"/>
      <c r="F416" s="103"/>
      <c r="G416" s="103"/>
      <c r="I416" s="103"/>
    </row>
    <row r="417" spans="2:18" s="100" customFormat="1" x14ac:dyDescent="0.25">
      <c r="B417" s="1570"/>
      <c r="C417" s="1570"/>
      <c r="D417" s="699" t="s">
        <v>19</v>
      </c>
      <c r="E417" s="105" t="s">
        <v>20</v>
      </c>
      <c r="F417" s="103"/>
      <c r="G417" s="103"/>
      <c r="I417" s="103"/>
    </row>
    <row r="418" spans="2:18" s="100" customFormat="1" ht="18.75" x14ac:dyDescent="0.25">
      <c r="B418" s="106" t="s">
        <v>65</v>
      </c>
      <c r="C418" s="107" t="s">
        <v>1956</v>
      </c>
      <c r="D418" s="771"/>
      <c r="E418" s="771" t="s">
        <v>22</v>
      </c>
      <c r="F418" s="111"/>
      <c r="G418" s="111"/>
      <c r="H418" s="110"/>
      <c r="I418" s="111"/>
      <c r="J418" s="110"/>
      <c r="K418" s="110"/>
      <c r="L418" s="110"/>
      <c r="M418" s="110"/>
    </row>
    <row r="419" spans="2:18" s="100" customFormat="1" x14ac:dyDescent="0.25">
      <c r="B419" s="106" t="s">
        <v>66</v>
      </c>
      <c r="C419" s="107"/>
      <c r="D419" s="771"/>
      <c r="E419" s="771" t="s">
        <v>22</v>
      </c>
      <c r="F419" s="103"/>
      <c r="G419" s="103"/>
      <c r="I419" s="103"/>
    </row>
    <row r="420" spans="2:18" s="100" customFormat="1" x14ac:dyDescent="0.25">
      <c r="B420" s="449"/>
      <c r="C420" s="450"/>
      <c r="D420" s="252"/>
      <c r="E420" s="252"/>
      <c r="F420" s="103"/>
      <c r="G420" s="103"/>
      <c r="I420" s="103"/>
    </row>
    <row r="421" spans="2:18" s="100" customFormat="1" x14ac:dyDescent="0.25">
      <c r="B421" s="112"/>
      <c r="C421" s="705"/>
      <c r="D421" s="705"/>
      <c r="E421" s="452"/>
      <c r="F421" s="452"/>
      <c r="G421" s="452"/>
      <c r="H421" s="705"/>
      <c r="I421" s="452"/>
      <c r="J421" s="705"/>
      <c r="K421" s="705"/>
      <c r="L421" s="705"/>
      <c r="M421" s="705"/>
      <c r="N421" s="705"/>
    </row>
    <row r="422" spans="2:18" ht="15.75" thickBot="1" x14ac:dyDescent="0.3"/>
    <row r="423" spans="2:18" ht="27" thickBot="1" x14ac:dyDescent="0.3">
      <c r="B423" s="1583" t="s">
        <v>1969</v>
      </c>
      <c r="C423" s="1583"/>
      <c r="D423" s="1583"/>
      <c r="E423" s="1583"/>
      <c r="F423" s="1583"/>
      <c r="G423" s="1583"/>
      <c r="H423" s="1583"/>
      <c r="I423" s="1583"/>
      <c r="J423" s="1583"/>
      <c r="K423" s="1583"/>
      <c r="L423" s="1583"/>
      <c r="M423" s="1583"/>
      <c r="N423" s="1583"/>
    </row>
    <row r="426" spans="2:18" ht="105" x14ac:dyDescent="0.25">
      <c r="B426" s="756" t="s">
        <v>68</v>
      </c>
      <c r="C426" s="114" t="s">
        <v>69</v>
      </c>
      <c r="D426" s="114" t="s">
        <v>70</v>
      </c>
      <c r="E426" s="114" t="s">
        <v>71</v>
      </c>
      <c r="F426" s="114" t="s">
        <v>72</v>
      </c>
      <c r="G426" s="114" t="s">
        <v>73</v>
      </c>
      <c r="H426" s="114" t="s">
        <v>74</v>
      </c>
      <c r="I426" s="114" t="s">
        <v>75</v>
      </c>
      <c r="J426" s="114" t="s">
        <v>76</v>
      </c>
      <c r="K426" s="114" t="s">
        <v>77</v>
      </c>
      <c r="L426" s="114" t="s">
        <v>78</v>
      </c>
      <c r="M426" s="115" t="s">
        <v>79</v>
      </c>
      <c r="N426" s="115" t="s">
        <v>80</v>
      </c>
      <c r="O426" s="703" t="s">
        <v>81</v>
      </c>
      <c r="P426" s="114" t="s">
        <v>82</v>
      </c>
      <c r="Q426" s="35"/>
      <c r="R426" s="35"/>
    </row>
    <row r="427" spans="2:18" s="127" customFormat="1" ht="30" x14ac:dyDescent="0.25">
      <c r="B427" s="453" t="s">
        <v>1970</v>
      </c>
      <c r="C427" s="454" t="s">
        <v>1971</v>
      </c>
      <c r="D427" s="455" t="s">
        <v>1972</v>
      </c>
      <c r="E427" s="216">
        <v>120</v>
      </c>
      <c r="F427" s="216" t="s">
        <v>86</v>
      </c>
      <c r="G427" s="216" t="s">
        <v>19</v>
      </c>
      <c r="H427" s="216" t="s">
        <v>86</v>
      </c>
      <c r="I427" s="216" t="s">
        <v>86</v>
      </c>
      <c r="J427" s="216" t="s">
        <v>19</v>
      </c>
      <c r="K427" s="125" t="s">
        <v>19</v>
      </c>
      <c r="L427" s="125" t="s">
        <v>19</v>
      </c>
      <c r="M427" s="125" t="s">
        <v>19</v>
      </c>
      <c r="N427" s="125" t="s">
        <v>19</v>
      </c>
      <c r="O427" s="387"/>
      <c r="P427" s="124" t="s">
        <v>19</v>
      </c>
      <c r="Q427" s="456"/>
      <c r="R427" s="456"/>
    </row>
    <row r="428" spans="2:18" s="127" customFormat="1" x14ac:dyDescent="0.25">
      <c r="B428" s="453" t="s">
        <v>1824</v>
      </c>
      <c r="C428" s="454" t="s">
        <v>1824</v>
      </c>
      <c r="D428" s="455" t="s">
        <v>1973</v>
      </c>
      <c r="E428" s="216">
        <v>50</v>
      </c>
      <c r="F428" s="216" t="s">
        <v>86</v>
      </c>
      <c r="G428" s="216"/>
      <c r="H428" s="216" t="s">
        <v>86</v>
      </c>
      <c r="I428" s="216" t="s">
        <v>19</v>
      </c>
      <c r="J428" s="216" t="s">
        <v>19</v>
      </c>
      <c r="K428" s="125" t="s">
        <v>19</v>
      </c>
      <c r="L428" s="125" t="s">
        <v>19</v>
      </c>
      <c r="M428" s="125" t="s">
        <v>19</v>
      </c>
      <c r="N428" s="125" t="s">
        <v>19</v>
      </c>
      <c r="O428" s="387"/>
      <c r="P428" s="124" t="s">
        <v>19</v>
      </c>
      <c r="Q428" s="456"/>
      <c r="R428" s="456"/>
    </row>
    <row r="429" spans="2:18" s="127" customFormat="1" x14ac:dyDescent="0.25">
      <c r="B429" s="453" t="s">
        <v>1824</v>
      </c>
      <c r="C429" s="454" t="s">
        <v>1824</v>
      </c>
      <c r="D429" s="455" t="s">
        <v>1974</v>
      </c>
      <c r="E429" s="216">
        <v>50</v>
      </c>
      <c r="F429" s="216" t="s">
        <v>86</v>
      </c>
      <c r="G429" s="216"/>
      <c r="H429" s="216" t="s">
        <v>86</v>
      </c>
      <c r="I429" s="216" t="s">
        <v>19</v>
      </c>
      <c r="J429" s="216" t="s">
        <v>19</v>
      </c>
      <c r="K429" s="125" t="s">
        <v>19</v>
      </c>
      <c r="L429" s="125" t="s">
        <v>19</v>
      </c>
      <c r="M429" s="125" t="s">
        <v>19</v>
      </c>
      <c r="N429" s="125" t="s">
        <v>19</v>
      </c>
      <c r="O429" s="387"/>
      <c r="P429" s="124" t="s">
        <v>19</v>
      </c>
      <c r="Q429" s="456"/>
      <c r="R429" s="456"/>
    </row>
    <row r="430" spans="2:18" s="127" customFormat="1" x14ac:dyDescent="0.25">
      <c r="B430" s="453" t="s">
        <v>1824</v>
      </c>
      <c r="C430" s="454" t="s">
        <v>1824</v>
      </c>
      <c r="D430" s="455" t="s">
        <v>1975</v>
      </c>
      <c r="E430" s="216">
        <v>50</v>
      </c>
      <c r="F430" s="216" t="s">
        <v>86</v>
      </c>
      <c r="G430" s="216"/>
      <c r="H430" s="216" t="s">
        <v>86</v>
      </c>
      <c r="I430" s="216" t="s">
        <v>19</v>
      </c>
      <c r="J430" s="216" t="s">
        <v>19</v>
      </c>
      <c r="K430" s="125" t="s">
        <v>19</v>
      </c>
      <c r="L430" s="125" t="s">
        <v>19</v>
      </c>
      <c r="M430" s="125" t="s">
        <v>19</v>
      </c>
      <c r="N430" s="125" t="s">
        <v>19</v>
      </c>
      <c r="O430" s="387"/>
      <c r="P430" s="124" t="s">
        <v>19</v>
      </c>
      <c r="Q430" s="456"/>
      <c r="R430" s="456"/>
    </row>
    <row r="431" spans="2:18" s="127" customFormat="1" x14ac:dyDescent="0.25">
      <c r="B431" s="453" t="s">
        <v>1824</v>
      </c>
      <c r="C431" s="454" t="s">
        <v>1824</v>
      </c>
      <c r="D431" s="455" t="s">
        <v>1976</v>
      </c>
      <c r="E431" s="216">
        <v>50</v>
      </c>
      <c r="F431" s="216" t="s">
        <v>86</v>
      </c>
      <c r="G431" s="216"/>
      <c r="H431" s="216" t="s">
        <v>86</v>
      </c>
      <c r="I431" s="216" t="s">
        <v>19</v>
      </c>
      <c r="J431" s="216" t="s">
        <v>19</v>
      </c>
      <c r="K431" s="125" t="s">
        <v>19</v>
      </c>
      <c r="L431" s="125" t="s">
        <v>19</v>
      </c>
      <c r="M431" s="125" t="s">
        <v>19</v>
      </c>
      <c r="N431" s="125" t="s">
        <v>19</v>
      </c>
      <c r="O431" s="387"/>
      <c r="P431" s="124" t="s">
        <v>19</v>
      </c>
      <c r="Q431" s="456"/>
      <c r="R431" s="456"/>
    </row>
    <row r="432" spans="2:18" s="127" customFormat="1" x14ac:dyDescent="0.25">
      <c r="B432" s="453" t="s">
        <v>1824</v>
      </c>
      <c r="C432" s="454" t="s">
        <v>1824</v>
      </c>
      <c r="D432" s="455" t="s">
        <v>1977</v>
      </c>
      <c r="E432" s="216">
        <v>50</v>
      </c>
      <c r="F432" s="216" t="s">
        <v>86</v>
      </c>
      <c r="G432" s="216"/>
      <c r="H432" s="216" t="s">
        <v>86</v>
      </c>
      <c r="I432" s="216" t="s">
        <v>19</v>
      </c>
      <c r="J432" s="216" t="s">
        <v>19</v>
      </c>
      <c r="K432" s="125" t="s">
        <v>19</v>
      </c>
      <c r="L432" s="125" t="s">
        <v>19</v>
      </c>
      <c r="M432" s="125" t="s">
        <v>19</v>
      </c>
      <c r="N432" s="125" t="s">
        <v>19</v>
      </c>
      <c r="O432" s="387"/>
      <c r="P432" s="124" t="s">
        <v>19</v>
      </c>
      <c r="Q432" s="456"/>
      <c r="R432" s="456"/>
    </row>
    <row r="433" spans="2:18" s="127" customFormat="1" x14ac:dyDescent="0.25">
      <c r="B433" s="453" t="s">
        <v>1824</v>
      </c>
      <c r="C433" s="454" t="s">
        <v>1824</v>
      </c>
      <c r="D433" s="455" t="s">
        <v>1978</v>
      </c>
      <c r="E433" s="216">
        <v>53</v>
      </c>
      <c r="F433" s="216" t="s">
        <v>86</v>
      </c>
      <c r="G433" s="216"/>
      <c r="H433" s="216" t="s">
        <v>86</v>
      </c>
      <c r="I433" s="216" t="s">
        <v>19</v>
      </c>
      <c r="J433" s="216" t="s">
        <v>19</v>
      </c>
      <c r="K433" s="125" t="s">
        <v>19</v>
      </c>
      <c r="L433" s="125" t="s">
        <v>19</v>
      </c>
      <c r="M433" s="125" t="s">
        <v>19</v>
      </c>
      <c r="N433" s="125" t="s">
        <v>19</v>
      </c>
      <c r="O433" s="387"/>
      <c r="P433" s="124" t="s">
        <v>19</v>
      </c>
      <c r="Q433" s="456"/>
      <c r="R433" s="456"/>
    </row>
    <row r="434" spans="2:18" s="127" customFormat="1" x14ac:dyDescent="0.25">
      <c r="B434" s="453" t="s">
        <v>1824</v>
      </c>
      <c r="C434" s="454" t="s">
        <v>1824</v>
      </c>
      <c r="D434" s="455" t="s">
        <v>1979</v>
      </c>
      <c r="E434" s="216">
        <v>60</v>
      </c>
      <c r="F434" s="216" t="s">
        <v>86</v>
      </c>
      <c r="G434" s="216"/>
      <c r="H434" s="216" t="s">
        <v>86</v>
      </c>
      <c r="I434" s="216" t="s">
        <v>19</v>
      </c>
      <c r="J434" s="216" t="s">
        <v>19</v>
      </c>
      <c r="K434" s="125" t="s">
        <v>19</v>
      </c>
      <c r="L434" s="125" t="s">
        <v>19</v>
      </c>
      <c r="M434" s="125" t="s">
        <v>19</v>
      </c>
      <c r="N434" s="125" t="s">
        <v>19</v>
      </c>
      <c r="O434" s="387"/>
      <c r="P434" s="124" t="s">
        <v>19</v>
      </c>
      <c r="Q434" s="456"/>
      <c r="R434" s="456"/>
    </row>
    <row r="435" spans="2:18" s="127" customFormat="1" x14ac:dyDescent="0.25">
      <c r="B435" s="453" t="s">
        <v>1824</v>
      </c>
      <c r="C435" s="454" t="s">
        <v>1824</v>
      </c>
      <c r="D435" s="455" t="s">
        <v>1980</v>
      </c>
      <c r="E435" s="216">
        <v>50</v>
      </c>
      <c r="F435" s="216" t="s">
        <v>86</v>
      </c>
      <c r="G435" s="216"/>
      <c r="H435" s="216" t="s">
        <v>86</v>
      </c>
      <c r="I435" s="216" t="s">
        <v>19</v>
      </c>
      <c r="J435" s="216" t="s">
        <v>19</v>
      </c>
      <c r="K435" s="125" t="s">
        <v>19</v>
      </c>
      <c r="L435" s="125" t="s">
        <v>19</v>
      </c>
      <c r="M435" s="125" t="s">
        <v>19</v>
      </c>
      <c r="N435" s="125" t="s">
        <v>19</v>
      </c>
      <c r="O435" s="387"/>
      <c r="P435" s="124" t="s">
        <v>19</v>
      </c>
      <c r="Q435" s="456"/>
      <c r="R435" s="456"/>
    </row>
    <row r="436" spans="2:18" s="127" customFormat="1" x14ac:dyDescent="0.25">
      <c r="B436" s="453" t="s">
        <v>1824</v>
      </c>
      <c r="C436" s="454" t="s">
        <v>1824</v>
      </c>
      <c r="D436" s="455" t="s">
        <v>1981</v>
      </c>
      <c r="E436" s="216">
        <v>50</v>
      </c>
      <c r="F436" s="216" t="s">
        <v>86</v>
      </c>
      <c r="G436" s="216"/>
      <c r="H436" s="216" t="s">
        <v>86</v>
      </c>
      <c r="I436" s="216" t="s">
        <v>19</v>
      </c>
      <c r="J436" s="216" t="s">
        <v>19</v>
      </c>
      <c r="K436" s="125" t="s">
        <v>19</v>
      </c>
      <c r="L436" s="125" t="s">
        <v>19</v>
      </c>
      <c r="M436" s="125" t="s">
        <v>19</v>
      </c>
      <c r="N436" s="125" t="s">
        <v>19</v>
      </c>
      <c r="O436" s="387"/>
      <c r="P436" s="124" t="s">
        <v>19</v>
      </c>
      <c r="Q436" s="456"/>
      <c r="R436" s="456"/>
    </row>
    <row r="437" spans="2:18" s="127" customFormat="1" x14ac:dyDescent="0.25">
      <c r="B437" s="453" t="s">
        <v>1824</v>
      </c>
      <c r="C437" s="454" t="s">
        <v>1824</v>
      </c>
      <c r="D437" s="455" t="s">
        <v>1982</v>
      </c>
      <c r="E437" s="216">
        <v>50</v>
      </c>
      <c r="F437" s="216" t="s">
        <v>86</v>
      </c>
      <c r="G437" s="216"/>
      <c r="H437" s="216" t="s">
        <v>86</v>
      </c>
      <c r="I437" s="216" t="s">
        <v>19</v>
      </c>
      <c r="J437" s="216" t="s">
        <v>19</v>
      </c>
      <c r="K437" s="125" t="s">
        <v>19</v>
      </c>
      <c r="L437" s="125" t="s">
        <v>19</v>
      </c>
      <c r="M437" s="125" t="s">
        <v>19</v>
      </c>
      <c r="N437" s="125" t="s">
        <v>19</v>
      </c>
      <c r="O437" s="387"/>
      <c r="P437" s="124" t="s">
        <v>19</v>
      </c>
      <c r="Q437" s="456"/>
      <c r="R437" s="456"/>
    </row>
    <row r="438" spans="2:18" s="127" customFormat="1" x14ac:dyDescent="0.25">
      <c r="B438" s="453" t="s">
        <v>1824</v>
      </c>
      <c r="C438" s="454" t="s">
        <v>1824</v>
      </c>
      <c r="D438" s="455" t="s">
        <v>1983</v>
      </c>
      <c r="E438" s="216">
        <v>50</v>
      </c>
      <c r="F438" s="216" t="s">
        <v>86</v>
      </c>
      <c r="G438" s="216"/>
      <c r="H438" s="216" t="s">
        <v>86</v>
      </c>
      <c r="I438" s="216" t="s">
        <v>19</v>
      </c>
      <c r="J438" s="216" t="s">
        <v>19</v>
      </c>
      <c r="K438" s="125" t="s">
        <v>19</v>
      </c>
      <c r="L438" s="125" t="s">
        <v>19</v>
      </c>
      <c r="M438" s="125" t="s">
        <v>19</v>
      </c>
      <c r="N438" s="125" t="s">
        <v>19</v>
      </c>
      <c r="O438" s="387"/>
      <c r="P438" s="124" t="s">
        <v>19</v>
      </c>
      <c r="Q438" s="456"/>
      <c r="R438" s="456"/>
    </row>
    <row r="439" spans="2:18" s="127" customFormat="1" x14ac:dyDescent="0.25">
      <c r="B439" s="453" t="s">
        <v>1824</v>
      </c>
      <c r="C439" s="454" t="s">
        <v>1824</v>
      </c>
      <c r="D439" s="455" t="s">
        <v>1984</v>
      </c>
      <c r="E439" s="216">
        <v>50</v>
      </c>
      <c r="F439" s="216" t="s">
        <v>86</v>
      </c>
      <c r="G439" s="216"/>
      <c r="H439" s="216" t="s">
        <v>86</v>
      </c>
      <c r="I439" s="216" t="s">
        <v>19</v>
      </c>
      <c r="J439" s="216" t="s">
        <v>19</v>
      </c>
      <c r="K439" s="125" t="s">
        <v>19</v>
      </c>
      <c r="L439" s="125" t="s">
        <v>19</v>
      </c>
      <c r="M439" s="125" t="s">
        <v>19</v>
      </c>
      <c r="N439" s="125" t="s">
        <v>19</v>
      </c>
      <c r="O439" s="387"/>
      <c r="P439" s="124" t="s">
        <v>19</v>
      </c>
      <c r="Q439" s="456"/>
      <c r="R439" s="456"/>
    </row>
    <row r="440" spans="2:18" x14ac:dyDescent="0.25">
      <c r="B440" s="1" t="s">
        <v>536</v>
      </c>
    </row>
    <row r="441" spans="2:18" x14ac:dyDescent="0.25">
      <c r="B441" s="1" t="s">
        <v>94</v>
      </c>
    </row>
    <row r="442" spans="2:18" x14ac:dyDescent="0.25">
      <c r="B442" s="1" t="s">
        <v>95</v>
      </c>
    </row>
    <row r="444" spans="2:18" ht="15.75" thickBot="1" x14ac:dyDescent="0.3"/>
    <row r="445" spans="2:18" ht="27" thickBot="1" x14ac:dyDescent="0.3">
      <c r="B445" s="1583" t="s">
        <v>1985</v>
      </c>
      <c r="C445" s="1583"/>
      <c r="D445" s="1583"/>
      <c r="E445" s="1583"/>
      <c r="F445" s="1583"/>
      <c r="G445" s="1583"/>
      <c r="H445" s="1583"/>
      <c r="I445" s="1583"/>
      <c r="J445" s="1583"/>
      <c r="K445" s="1583"/>
      <c r="L445" s="1583"/>
      <c r="M445" s="1583"/>
      <c r="N445" s="1583"/>
    </row>
    <row r="448" spans="2:18" ht="105" x14ac:dyDescent="0.25">
      <c r="B448" s="756" t="s">
        <v>68</v>
      </c>
      <c r="C448" s="114" t="s">
        <v>69</v>
      </c>
      <c r="D448" s="114" t="s">
        <v>70</v>
      </c>
      <c r="E448" s="114" t="s">
        <v>71</v>
      </c>
      <c r="F448" s="114" t="s">
        <v>72</v>
      </c>
      <c r="G448" s="114" t="s">
        <v>73</v>
      </c>
      <c r="H448" s="114" t="s">
        <v>74</v>
      </c>
      <c r="I448" s="114" t="s">
        <v>75</v>
      </c>
      <c r="J448" s="114" t="s">
        <v>76</v>
      </c>
      <c r="K448" s="114" t="s">
        <v>77</v>
      </c>
      <c r="L448" s="114" t="s">
        <v>78</v>
      </c>
      <c r="M448" s="115" t="s">
        <v>79</v>
      </c>
      <c r="N448" s="115" t="s">
        <v>80</v>
      </c>
      <c r="O448" s="703" t="s">
        <v>81</v>
      </c>
      <c r="P448" s="114" t="s">
        <v>82</v>
      </c>
    </row>
    <row r="449" spans="2:16" s="409" customFormat="1" x14ac:dyDescent="0.25">
      <c r="B449" s="751" t="s">
        <v>83</v>
      </c>
      <c r="C449" s="722" t="s">
        <v>84</v>
      </c>
      <c r="D449" s="721" t="s">
        <v>1986</v>
      </c>
      <c r="E449" s="721">
        <v>78</v>
      </c>
      <c r="F449" s="721" t="s">
        <v>86</v>
      </c>
      <c r="G449" s="721" t="s">
        <v>86</v>
      </c>
      <c r="H449" s="721" t="s">
        <v>19</v>
      </c>
      <c r="I449" s="721" t="s">
        <v>86</v>
      </c>
      <c r="J449" s="721" t="s">
        <v>19</v>
      </c>
      <c r="K449" s="722" t="s">
        <v>19</v>
      </c>
      <c r="L449" s="722" t="s">
        <v>19</v>
      </c>
      <c r="M449" s="722" t="s">
        <v>19</v>
      </c>
      <c r="N449" s="722" t="s">
        <v>19</v>
      </c>
      <c r="O449" s="742"/>
      <c r="P449" s="722" t="s">
        <v>19</v>
      </c>
    </row>
    <row r="450" spans="2:16" s="375" customFormat="1" x14ac:dyDescent="0.25">
      <c r="B450" s="751" t="s">
        <v>83</v>
      </c>
      <c r="C450" s="722" t="s">
        <v>84</v>
      </c>
      <c r="D450" s="721" t="s">
        <v>1987</v>
      </c>
      <c r="E450" s="721">
        <v>104</v>
      </c>
      <c r="F450" s="721" t="s">
        <v>86</v>
      </c>
      <c r="G450" s="721" t="s">
        <v>86</v>
      </c>
      <c r="H450" s="721" t="s">
        <v>19</v>
      </c>
      <c r="I450" s="721" t="s">
        <v>86</v>
      </c>
      <c r="J450" s="721" t="s">
        <v>19</v>
      </c>
      <c r="K450" s="722" t="s">
        <v>19</v>
      </c>
      <c r="L450" s="722" t="s">
        <v>19</v>
      </c>
      <c r="M450" s="722" t="s">
        <v>19</v>
      </c>
      <c r="N450" s="722" t="s">
        <v>19</v>
      </c>
      <c r="O450" s="377"/>
      <c r="P450" s="722" t="s">
        <v>19</v>
      </c>
    </row>
    <row r="451" spans="2:16" s="375" customFormat="1" x14ac:dyDescent="0.25">
      <c r="B451" s="751" t="s">
        <v>83</v>
      </c>
      <c r="C451" s="722" t="s">
        <v>84</v>
      </c>
      <c r="D451" s="721" t="s">
        <v>1988</v>
      </c>
      <c r="E451" s="721">
        <v>81</v>
      </c>
      <c r="F451" s="721" t="s">
        <v>86</v>
      </c>
      <c r="G451" s="721" t="s">
        <v>86</v>
      </c>
      <c r="H451" s="721" t="s">
        <v>19</v>
      </c>
      <c r="I451" s="721" t="s">
        <v>86</v>
      </c>
      <c r="J451" s="721" t="s">
        <v>19</v>
      </c>
      <c r="K451" s="722" t="s">
        <v>19</v>
      </c>
      <c r="L451" s="722" t="s">
        <v>19</v>
      </c>
      <c r="M451" s="722" t="s">
        <v>19</v>
      </c>
      <c r="N451" s="722" t="s">
        <v>19</v>
      </c>
      <c r="O451" s="377"/>
      <c r="P451" s="722" t="s">
        <v>19</v>
      </c>
    </row>
    <row r="452" spans="2:16" x14ac:dyDescent="0.25">
      <c r="B452" s="1" t="s">
        <v>536</v>
      </c>
    </row>
    <row r="453" spans="2:16" x14ac:dyDescent="0.25">
      <c r="B453" s="1" t="s">
        <v>94</v>
      </c>
    </row>
    <row r="454" spans="2:16" x14ac:dyDescent="0.25">
      <c r="B454" s="1" t="s">
        <v>95</v>
      </c>
    </row>
    <row r="456" spans="2:16" ht="15.75" thickBot="1" x14ac:dyDescent="0.3"/>
    <row r="457" spans="2:16" ht="27" thickBot="1" x14ac:dyDescent="0.3">
      <c r="B457" s="1583" t="s">
        <v>1989</v>
      </c>
      <c r="C457" s="1583"/>
      <c r="D457" s="1583"/>
      <c r="E457" s="1583"/>
      <c r="F457" s="1583"/>
      <c r="G457" s="1583"/>
      <c r="H457" s="1583"/>
      <c r="I457" s="1583"/>
      <c r="J457" s="1583"/>
      <c r="K457" s="1583"/>
      <c r="L457" s="1583"/>
      <c r="M457" s="1583"/>
      <c r="N457" s="1583"/>
    </row>
    <row r="460" spans="2:16" ht="105" x14ac:dyDescent="0.25">
      <c r="B460" s="756" t="s">
        <v>68</v>
      </c>
      <c r="C460" s="114" t="s">
        <v>69</v>
      </c>
      <c r="D460" s="114" t="s">
        <v>70</v>
      </c>
      <c r="E460" s="114" t="s">
        <v>71</v>
      </c>
      <c r="F460" s="114" t="s">
        <v>72</v>
      </c>
      <c r="G460" s="114" t="s">
        <v>73</v>
      </c>
      <c r="H460" s="114" t="s">
        <v>74</v>
      </c>
      <c r="I460" s="114" t="s">
        <v>75</v>
      </c>
      <c r="J460" s="114" t="s">
        <v>76</v>
      </c>
      <c r="K460" s="114" t="s">
        <v>77</v>
      </c>
      <c r="L460" s="114" t="s">
        <v>78</v>
      </c>
      <c r="M460" s="115" t="s">
        <v>79</v>
      </c>
      <c r="N460" s="115" t="s">
        <v>80</v>
      </c>
      <c r="O460" s="703" t="s">
        <v>81</v>
      </c>
      <c r="P460" s="114" t="s">
        <v>82</v>
      </c>
    </row>
    <row r="461" spans="2:16" s="375" customFormat="1" ht="30" x14ac:dyDescent="0.25">
      <c r="B461" s="751" t="s">
        <v>83</v>
      </c>
      <c r="C461" s="751" t="s">
        <v>84</v>
      </c>
      <c r="D461" s="721" t="s">
        <v>1990</v>
      </c>
      <c r="E461" s="721">
        <v>104</v>
      </c>
      <c r="F461" s="721" t="s">
        <v>86</v>
      </c>
      <c r="G461" s="721" t="s">
        <v>86</v>
      </c>
      <c r="H461" s="721" t="s">
        <v>19</v>
      </c>
      <c r="I461" s="721" t="s">
        <v>86</v>
      </c>
      <c r="J461" s="721" t="s">
        <v>19</v>
      </c>
      <c r="K461" s="722" t="s">
        <v>19</v>
      </c>
      <c r="L461" s="722" t="s">
        <v>19</v>
      </c>
      <c r="M461" s="722" t="s">
        <v>19</v>
      </c>
      <c r="N461" s="722" t="s">
        <v>19</v>
      </c>
      <c r="O461" s="377"/>
      <c r="P461" s="722" t="s">
        <v>19</v>
      </c>
    </row>
    <row r="462" spans="2:16" s="375" customFormat="1" ht="30" x14ac:dyDescent="0.25">
      <c r="B462" s="751" t="s">
        <v>83</v>
      </c>
      <c r="C462" s="751" t="s">
        <v>84</v>
      </c>
      <c r="D462" s="721" t="s">
        <v>1991</v>
      </c>
      <c r="E462" s="721">
        <v>80</v>
      </c>
      <c r="F462" s="721" t="s">
        <v>86</v>
      </c>
      <c r="G462" s="721" t="s">
        <v>86</v>
      </c>
      <c r="H462" s="721" t="s">
        <v>19</v>
      </c>
      <c r="I462" s="721" t="s">
        <v>86</v>
      </c>
      <c r="J462" s="721" t="s">
        <v>19</v>
      </c>
      <c r="K462" s="722" t="s">
        <v>19</v>
      </c>
      <c r="L462" s="722" t="s">
        <v>19</v>
      </c>
      <c r="M462" s="722" t="s">
        <v>19</v>
      </c>
      <c r="N462" s="722" t="s">
        <v>19</v>
      </c>
      <c r="O462" s="377"/>
      <c r="P462" s="722" t="s">
        <v>19</v>
      </c>
    </row>
    <row r="463" spans="2:16" s="375" customFormat="1" ht="30" x14ac:dyDescent="0.25">
      <c r="B463" s="751" t="s">
        <v>83</v>
      </c>
      <c r="C463" s="751" t="s">
        <v>84</v>
      </c>
      <c r="D463" s="721" t="s">
        <v>1992</v>
      </c>
      <c r="E463" s="721">
        <v>150</v>
      </c>
      <c r="F463" s="721" t="s">
        <v>86</v>
      </c>
      <c r="G463" s="721" t="s">
        <v>86</v>
      </c>
      <c r="H463" s="721" t="s">
        <v>19</v>
      </c>
      <c r="I463" s="721" t="s">
        <v>86</v>
      </c>
      <c r="J463" s="721" t="s">
        <v>19</v>
      </c>
      <c r="K463" s="722" t="s">
        <v>19</v>
      </c>
      <c r="L463" s="722" t="s">
        <v>19</v>
      </c>
      <c r="M463" s="722" t="s">
        <v>19</v>
      </c>
      <c r="N463" s="722" t="s">
        <v>19</v>
      </c>
      <c r="O463" s="377"/>
      <c r="P463" s="722" t="s">
        <v>19</v>
      </c>
    </row>
    <row r="464" spans="2:16" s="375" customFormat="1" ht="45" x14ac:dyDescent="0.25">
      <c r="B464" s="751" t="s">
        <v>83</v>
      </c>
      <c r="C464" s="751" t="s">
        <v>84</v>
      </c>
      <c r="D464" s="721" t="s">
        <v>1993</v>
      </c>
      <c r="E464" s="721">
        <v>56</v>
      </c>
      <c r="F464" s="721" t="s">
        <v>86</v>
      </c>
      <c r="G464" s="721" t="s">
        <v>86</v>
      </c>
      <c r="H464" s="721" t="s">
        <v>19</v>
      </c>
      <c r="I464" s="721" t="s">
        <v>86</v>
      </c>
      <c r="J464" s="721" t="s">
        <v>19</v>
      </c>
      <c r="K464" s="722" t="s">
        <v>19</v>
      </c>
      <c r="L464" s="722" t="s">
        <v>19</v>
      </c>
      <c r="M464" s="722" t="s">
        <v>19</v>
      </c>
      <c r="N464" s="722" t="s">
        <v>19</v>
      </c>
      <c r="O464" s="377"/>
      <c r="P464" s="722" t="s">
        <v>19</v>
      </c>
    </row>
    <row r="465" spans="2:16" s="375" customFormat="1" x14ac:dyDescent="0.25">
      <c r="B465" s="751"/>
      <c r="C465" s="751"/>
      <c r="D465" s="721"/>
      <c r="E465" s="721"/>
      <c r="F465" s="721"/>
      <c r="G465" s="721"/>
      <c r="H465" s="376"/>
      <c r="I465" s="721"/>
      <c r="J465" s="376"/>
      <c r="K465" s="751"/>
      <c r="L465" s="751"/>
      <c r="M465" s="751"/>
      <c r="N465" s="751"/>
      <c r="O465" s="377"/>
      <c r="P465" s="751"/>
    </row>
    <row r="466" spans="2:16" x14ac:dyDescent="0.25">
      <c r="B466" s="1" t="s">
        <v>536</v>
      </c>
    </row>
    <row r="467" spans="2:16" x14ac:dyDescent="0.25">
      <c r="B467" s="1" t="s">
        <v>94</v>
      </c>
    </row>
    <row r="468" spans="2:16" x14ac:dyDescent="0.25">
      <c r="B468" s="1" t="s">
        <v>95</v>
      </c>
    </row>
    <row r="470" spans="2:16" ht="15.75" thickBot="1" x14ac:dyDescent="0.3"/>
    <row r="471" spans="2:16" ht="27" thickBot="1" x14ac:dyDescent="0.3">
      <c r="B471" s="1583" t="s">
        <v>1994</v>
      </c>
      <c r="C471" s="1583"/>
      <c r="D471" s="1583"/>
      <c r="E471" s="1583"/>
      <c r="F471" s="1583"/>
      <c r="G471" s="1583"/>
      <c r="H471" s="1583"/>
      <c r="I471" s="1583"/>
      <c r="J471" s="1583"/>
      <c r="K471" s="1583"/>
      <c r="L471" s="1583"/>
      <c r="M471" s="1583"/>
      <c r="N471" s="1583"/>
    </row>
    <row r="474" spans="2:16" ht="105" x14ac:dyDescent="0.25">
      <c r="B474" s="756" t="s">
        <v>68</v>
      </c>
      <c r="C474" s="114" t="s">
        <v>69</v>
      </c>
      <c r="D474" s="114" t="s">
        <v>70</v>
      </c>
      <c r="E474" s="114" t="s">
        <v>71</v>
      </c>
      <c r="F474" s="114" t="s">
        <v>72</v>
      </c>
      <c r="G474" s="114" t="s">
        <v>73</v>
      </c>
      <c r="H474" s="114" t="s">
        <v>74</v>
      </c>
      <c r="I474" s="114" t="s">
        <v>75</v>
      </c>
      <c r="J474" s="114" t="s">
        <v>76</v>
      </c>
      <c r="K474" s="114" t="s">
        <v>77</v>
      </c>
      <c r="L474" s="114" t="s">
        <v>78</v>
      </c>
      <c r="M474" s="115" t="s">
        <v>79</v>
      </c>
      <c r="N474" s="115" t="s">
        <v>80</v>
      </c>
      <c r="O474" s="703" t="s">
        <v>81</v>
      </c>
      <c r="P474" s="114" t="s">
        <v>82</v>
      </c>
    </row>
    <row r="475" spans="2:16" s="375" customFormat="1" x14ac:dyDescent="0.25">
      <c r="B475" s="751" t="s">
        <v>1824</v>
      </c>
      <c r="C475" s="751" t="s">
        <v>93</v>
      </c>
      <c r="D475" s="721" t="s">
        <v>1995</v>
      </c>
      <c r="E475" s="721">
        <v>50</v>
      </c>
      <c r="F475" s="721" t="s">
        <v>86</v>
      </c>
      <c r="G475" s="721" t="s">
        <v>86</v>
      </c>
      <c r="H475" s="721" t="s">
        <v>86</v>
      </c>
      <c r="I475" s="721" t="s">
        <v>19</v>
      </c>
      <c r="J475" s="721" t="s">
        <v>19</v>
      </c>
      <c r="K475" s="722" t="s">
        <v>19</v>
      </c>
      <c r="L475" s="722" t="s">
        <v>19</v>
      </c>
      <c r="M475" s="722" t="s">
        <v>19</v>
      </c>
      <c r="N475" s="722" t="s">
        <v>19</v>
      </c>
      <c r="O475" s="377"/>
      <c r="P475" s="722" t="s">
        <v>19</v>
      </c>
    </row>
    <row r="476" spans="2:16" s="375" customFormat="1" ht="30" x14ac:dyDescent="0.25">
      <c r="B476" s="751" t="s">
        <v>1824</v>
      </c>
      <c r="C476" s="751" t="s">
        <v>93</v>
      </c>
      <c r="D476" s="721" t="s">
        <v>1996</v>
      </c>
      <c r="E476" s="721">
        <v>50</v>
      </c>
      <c r="F476" s="721" t="s">
        <v>86</v>
      </c>
      <c r="G476" s="721" t="s">
        <v>86</v>
      </c>
      <c r="H476" s="721" t="s">
        <v>86</v>
      </c>
      <c r="I476" s="721" t="s">
        <v>19</v>
      </c>
      <c r="J476" s="721" t="s">
        <v>19</v>
      </c>
      <c r="K476" s="722" t="s">
        <v>19</v>
      </c>
      <c r="L476" s="722" t="s">
        <v>19</v>
      </c>
      <c r="M476" s="722" t="s">
        <v>19</v>
      </c>
      <c r="N476" s="722" t="s">
        <v>19</v>
      </c>
      <c r="O476" s="377"/>
      <c r="P476" s="722" t="s">
        <v>19</v>
      </c>
    </row>
    <row r="477" spans="2:16" s="375" customFormat="1" ht="30" x14ac:dyDescent="0.25">
      <c r="B477" s="751" t="s">
        <v>1824</v>
      </c>
      <c r="C477" s="751" t="s">
        <v>93</v>
      </c>
      <c r="D477" s="721" t="s">
        <v>1997</v>
      </c>
      <c r="E477" s="721">
        <v>50</v>
      </c>
      <c r="F477" s="721" t="s">
        <v>86</v>
      </c>
      <c r="G477" s="721" t="s">
        <v>86</v>
      </c>
      <c r="H477" s="721" t="s">
        <v>86</v>
      </c>
      <c r="I477" s="721" t="s">
        <v>19</v>
      </c>
      <c r="J477" s="721" t="s">
        <v>19</v>
      </c>
      <c r="K477" s="722" t="s">
        <v>19</v>
      </c>
      <c r="L477" s="722" t="s">
        <v>19</v>
      </c>
      <c r="M477" s="722" t="s">
        <v>19</v>
      </c>
      <c r="N477" s="722" t="s">
        <v>19</v>
      </c>
      <c r="O477" s="377"/>
      <c r="P477" s="722" t="s">
        <v>19</v>
      </c>
    </row>
    <row r="478" spans="2:16" s="375" customFormat="1" x14ac:dyDescent="0.25">
      <c r="B478" s="751" t="s">
        <v>1824</v>
      </c>
      <c r="C478" s="751" t="s">
        <v>93</v>
      </c>
      <c r="D478" s="721" t="s">
        <v>1998</v>
      </c>
      <c r="E478" s="721">
        <v>50</v>
      </c>
      <c r="F478" s="721" t="s">
        <v>86</v>
      </c>
      <c r="G478" s="721" t="s">
        <v>86</v>
      </c>
      <c r="H478" s="721" t="s">
        <v>86</v>
      </c>
      <c r="I478" s="721" t="s">
        <v>19</v>
      </c>
      <c r="J478" s="721" t="s">
        <v>19</v>
      </c>
      <c r="K478" s="722" t="s">
        <v>19</v>
      </c>
      <c r="L478" s="722" t="s">
        <v>19</v>
      </c>
      <c r="M478" s="722" t="s">
        <v>19</v>
      </c>
      <c r="N478" s="722" t="s">
        <v>19</v>
      </c>
      <c r="O478" s="377"/>
      <c r="P478" s="722" t="s">
        <v>19</v>
      </c>
    </row>
    <row r="479" spans="2:16" s="375" customFormat="1" ht="30" x14ac:dyDescent="0.25">
      <c r="B479" s="751" t="s">
        <v>1824</v>
      </c>
      <c r="C479" s="751" t="s">
        <v>93</v>
      </c>
      <c r="D479" s="721" t="s">
        <v>1999</v>
      </c>
      <c r="E479" s="721">
        <v>50</v>
      </c>
      <c r="F479" s="721" t="s">
        <v>86</v>
      </c>
      <c r="G479" s="721" t="s">
        <v>86</v>
      </c>
      <c r="H479" s="721" t="s">
        <v>86</v>
      </c>
      <c r="I479" s="721" t="s">
        <v>19</v>
      </c>
      <c r="J479" s="721" t="s">
        <v>19</v>
      </c>
      <c r="K479" s="722" t="s">
        <v>19</v>
      </c>
      <c r="L479" s="722" t="s">
        <v>19</v>
      </c>
      <c r="M479" s="722" t="s">
        <v>19</v>
      </c>
      <c r="N479" s="722" t="s">
        <v>19</v>
      </c>
      <c r="O479" s="377"/>
      <c r="P479" s="722" t="s">
        <v>19</v>
      </c>
    </row>
    <row r="480" spans="2:16" s="375" customFormat="1" ht="30" x14ac:dyDescent="0.25">
      <c r="B480" s="751" t="s">
        <v>1824</v>
      </c>
      <c r="C480" s="751" t="s">
        <v>93</v>
      </c>
      <c r="D480" s="721" t="s">
        <v>2000</v>
      </c>
      <c r="E480" s="721">
        <v>50</v>
      </c>
      <c r="F480" s="721" t="s">
        <v>86</v>
      </c>
      <c r="G480" s="721" t="s">
        <v>86</v>
      </c>
      <c r="H480" s="721" t="s">
        <v>86</v>
      </c>
      <c r="I480" s="721" t="s">
        <v>19</v>
      </c>
      <c r="J480" s="721" t="s">
        <v>19</v>
      </c>
      <c r="K480" s="722" t="s">
        <v>19</v>
      </c>
      <c r="L480" s="722" t="s">
        <v>19</v>
      </c>
      <c r="M480" s="722" t="s">
        <v>19</v>
      </c>
      <c r="N480" s="722" t="s">
        <v>19</v>
      </c>
      <c r="O480" s="377"/>
      <c r="P480" s="722" t="s">
        <v>19</v>
      </c>
    </row>
    <row r="481" spans="2:16" s="375" customFormat="1" ht="30" x14ac:dyDescent="0.25">
      <c r="B481" s="751" t="s">
        <v>1824</v>
      </c>
      <c r="C481" s="751" t="s">
        <v>93</v>
      </c>
      <c r="D481" s="721" t="s">
        <v>2001</v>
      </c>
      <c r="E481" s="721">
        <v>50</v>
      </c>
      <c r="F481" s="721" t="s">
        <v>86</v>
      </c>
      <c r="G481" s="721" t="s">
        <v>86</v>
      </c>
      <c r="H481" s="721" t="s">
        <v>86</v>
      </c>
      <c r="I481" s="721" t="s">
        <v>19</v>
      </c>
      <c r="J481" s="721" t="s">
        <v>19</v>
      </c>
      <c r="K481" s="722" t="s">
        <v>19</v>
      </c>
      <c r="L481" s="722" t="s">
        <v>19</v>
      </c>
      <c r="M481" s="722" t="s">
        <v>19</v>
      </c>
      <c r="N481" s="722" t="s">
        <v>19</v>
      </c>
      <c r="O481" s="377"/>
      <c r="P481" s="722" t="s">
        <v>19</v>
      </c>
    </row>
    <row r="482" spans="2:16" s="375" customFormat="1" ht="30" x14ac:dyDescent="0.25">
      <c r="B482" s="751" t="s">
        <v>1824</v>
      </c>
      <c r="C482" s="751" t="s">
        <v>93</v>
      </c>
      <c r="D482" s="721" t="s">
        <v>2002</v>
      </c>
      <c r="E482" s="721">
        <v>50</v>
      </c>
      <c r="F482" s="721" t="s">
        <v>86</v>
      </c>
      <c r="G482" s="721" t="s">
        <v>86</v>
      </c>
      <c r="H482" s="721" t="s">
        <v>86</v>
      </c>
      <c r="I482" s="721" t="s">
        <v>19</v>
      </c>
      <c r="J482" s="721" t="s">
        <v>19</v>
      </c>
      <c r="K482" s="722" t="s">
        <v>19</v>
      </c>
      <c r="L482" s="722" t="s">
        <v>19</v>
      </c>
      <c r="M482" s="722" t="s">
        <v>19</v>
      </c>
      <c r="N482" s="722" t="s">
        <v>19</v>
      </c>
      <c r="O482" s="377"/>
      <c r="P482" s="722" t="s">
        <v>19</v>
      </c>
    </row>
    <row r="483" spans="2:16" s="375" customFormat="1" ht="30" x14ac:dyDescent="0.25">
      <c r="B483" s="751" t="s">
        <v>1824</v>
      </c>
      <c r="C483" s="751" t="s">
        <v>93</v>
      </c>
      <c r="D483" s="721" t="s">
        <v>2003</v>
      </c>
      <c r="E483" s="721">
        <v>50</v>
      </c>
      <c r="F483" s="721" t="s">
        <v>86</v>
      </c>
      <c r="G483" s="721" t="s">
        <v>86</v>
      </c>
      <c r="H483" s="721" t="s">
        <v>86</v>
      </c>
      <c r="I483" s="721" t="s">
        <v>19</v>
      </c>
      <c r="J483" s="721" t="s">
        <v>19</v>
      </c>
      <c r="K483" s="722" t="s">
        <v>19</v>
      </c>
      <c r="L483" s="722" t="s">
        <v>19</v>
      </c>
      <c r="M483" s="722" t="s">
        <v>19</v>
      </c>
      <c r="N483" s="722" t="s">
        <v>19</v>
      </c>
      <c r="O483" s="377"/>
      <c r="P483" s="722" t="s">
        <v>19</v>
      </c>
    </row>
    <row r="484" spans="2:16" s="375" customFormat="1" ht="30" x14ac:dyDescent="0.25">
      <c r="B484" s="751" t="s">
        <v>1824</v>
      </c>
      <c r="C484" s="751" t="s">
        <v>93</v>
      </c>
      <c r="D484" s="721" t="s">
        <v>2004</v>
      </c>
      <c r="E484" s="721">
        <v>50</v>
      </c>
      <c r="F484" s="721" t="s">
        <v>86</v>
      </c>
      <c r="G484" s="721" t="s">
        <v>86</v>
      </c>
      <c r="H484" s="721" t="s">
        <v>86</v>
      </c>
      <c r="I484" s="721" t="s">
        <v>19</v>
      </c>
      <c r="J484" s="721" t="s">
        <v>19</v>
      </c>
      <c r="K484" s="722" t="s">
        <v>19</v>
      </c>
      <c r="L484" s="722" t="s">
        <v>19</v>
      </c>
      <c r="M484" s="722" t="s">
        <v>19</v>
      </c>
      <c r="N484" s="722" t="s">
        <v>19</v>
      </c>
      <c r="O484" s="377"/>
      <c r="P484" s="722" t="s">
        <v>19</v>
      </c>
    </row>
    <row r="485" spans="2:16" s="375" customFormat="1" x14ac:dyDescent="0.25">
      <c r="B485" s="751" t="s">
        <v>1824</v>
      </c>
      <c r="C485" s="751" t="s">
        <v>93</v>
      </c>
      <c r="D485" s="721" t="s">
        <v>2005</v>
      </c>
      <c r="E485" s="721">
        <v>50</v>
      </c>
      <c r="F485" s="721" t="s">
        <v>86</v>
      </c>
      <c r="G485" s="721" t="s">
        <v>86</v>
      </c>
      <c r="H485" s="721" t="s">
        <v>86</v>
      </c>
      <c r="I485" s="721" t="s">
        <v>19</v>
      </c>
      <c r="J485" s="721" t="s">
        <v>19</v>
      </c>
      <c r="K485" s="722" t="s">
        <v>19</v>
      </c>
      <c r="L485" s="722" t="s">
        <v>19</v>
      </c>
      <c r="M485" s="722" t="s">
        <v>19</v>
      </c>
      <c r="N485" s="722" t="s">
        <v>19</v>
      </c>
      <c r="O485" s="377"/>
      <c r="P485" s="722" t="s">
        <v>19</v>
      </c>
    </row>
    <row r="486" spans="2:16" s="375" customFormat="1" x14ac:dyDescent="0.25">
      <c r="B486" s="751" t="s">
        <v>1824</v>
      </c>
      <c r="C486" s="751" t="s">
        <v>93</v>
      </c>
      <c r="D486" s="721" t="s">
        <v>2006</v>
      </c>
      <c r="E486" s="721">
        <v>50</v>
      </c>
      <c r="F486" s="721" t="s">
        <v>86</v>
      </c>
      <c r="G486" s="721" t="s">
        <v>86</v>
      </c>
      <c r="H486" s="721" t="s">
        <v>86</v>
      </c>
      <c r="I486" s="721" t="s">
        <v>19</v>
      </c>
      <c r="J486" s="721" t="s">
        <v>19</v>
      </c>
      <c r="K486" s="722" t="s">
        <v>19</v>
      </c>
      <c r="L486" s="722" t="s">
        <v>19</v>
      </c>
      <c r="M486" s="722" t="s">
        <v>19</v>
      </c>
      <c r="N486" s="722" t="s">
        <v>19</v>
      </c>
      <c r="O486" s="377"/>
      <c r="P486" s="722" t="s">
        <v>19</v>
      </c>
    </row>
    <row r="487" spans="2:16" s="375" customFormat="1" ht="30" x14ac:dyDescent="0.25">
      <c r="B487" s="751" t="s">
        <v>1824</v>
      </c>
      <c r="C487" s="751" t="s">
        <v>93</v>
      </c>
      <c r="D487" s="721" t="s">
        <v>2007</v>
      </c>
      <c r="E487" s="721">
        <v>50</v>
      </c>
      <c r="F487" s="721" t="s">
        <v>86</v>
      </c>
      <c r="G487" s="721" t="s">
        <v>86</v>
      </c>
      <c r="H487" s="721" t="s">
        <v>86</v>
      </c>
      <c r="I487" s="721" t="s">
        <v>19</v>
      </c>
      <c r="J487" s="721" t="s">
        <v>19</v>
      </c>
      <c r="K487" s="722" t="s">
        <v>19</v>
      </c>
      <c r="L487" s="722" t="s">
        <v>19</v>
      </c>
      <c r="M487" s="722" t="s">
        <v>19</v>
      </c>
      <c r="N487" s="722" t="s">
        <v>19</v>
      </c>
      <c r="O487" s="377"/>
      <c r="P487" s="722" t="s">
        <v>19</v>
      </c>
    </row>
    <row r="488" spans="2:16" s="375" customFormat="1" ht="30" x14ac:dyDescent="0.25">
      <c r="B488" s="751" t="s">
        <v>1824</v>
      </c>
      <c r="C488" s="751" t="s">
        <v>93</v>
      </c>
      <c r="D488" s="721" t="s">
        <v>2008</v>
      </c>
      <c r="E488" s="721">
        <v>50</v>
      </c>
      <c r="F488" s="721" t="s">
        <v>86</v>
      </c>
      <c r="G488" s="721" t="s">
        <v>86</v>
      </c>
      <c r="H488" s="721" t="s">
        <v>86</v>
      </c>
      <c r="I488" s="721" t="s">
        <v>19</v>
      </c>
      <c r="J488" s="721" t="s">
        <v>19</v>
      </c>
      <c r="K488" s="722" t="s">
        <v>19</v>
      </c>
      <c r="L488" s="722" t="s">
        <v>19</v>
      </c>
      <c r="M488" s="722" t="s">
        <v>19</v>
      </c>
      <c r="N488" s="722" t="s">
        <v>19</v>
      </c>
      <c r="O488" s="377"/>
      <c r="P488" s="722" t="s">
        <v>19</v>
      </c>
    </row>
    <row r="489" spans="2:16" s="375" customFormat="1" ht="30" x14ac:dyDescent="0.25">
      <c r="B489" s="751" t="s">
        <v>1824</v>
      </c>
      <c r="C489" s="751" t="s">
        <v>93</v>
      </c>
      <c r="D489" s="721" t="s">
        <v>2009</v>
      </c>
      <c r="E489" s="721">
        <v>50</v>
      </c>
      <c r="F489" s="721" t="s">
        <v>86</v>
      </c>
      <c r="G489" s="721" t="s">
        <v>86</v>
      </c>
      <c r="H489" s="721" t="s">
        <v>86</v>
      </c>
      <c r="I489" s="721" t="s">
        <v>19</v>
      </c>
      <c r="J489" s="721" t="s">
        <v>19</v>
      </c>
      <c r="K489" s="722" t="s">
        <v>19</v>
      </c>
      <c r="L489" s="722" t="s">
        <v>19</v>
      </c>
      <c r="M489" s="722" t="s">
        <v>19</v>
      </c>
      <c r="N489" s="722" t="s">
        <v>19</v>
      </c>
      <c r="O489" s="377"/>
      <c r="P489" s="722" t="s">
        <v>19</v>
      </c>
    </row>
    <row r="490" spans="2:16" s="375" customFormat="1" ht="30" x14ac:dyDescent="0.25">
      <c r="B490" s="751" t="s">
        <v>1824</v>
      </c>
      <c r="C490" s="751" t="s">
        <v>93</v>
      </c>
      <c r="D490" s="721" t="s">
        <v>2010</v>
      </c>
      <c r="E490" s="721">
        <v>50</v>
      </c>
      <c r="F490" s="721" t="s">
        <v>86</v>
      </c>
      <c r="G490" s="721" t="s">
        <v>86</v>
      </c>
      <c r="H490" s="721" t="s">
        <v>86</v>
      </c>
      <c r="I490" s="721" t="s">
        <v>19</v>
      </c>
      <c r="J490" s="721" t="s">
        <v>19</v>
      </c>
      <c r="K490" s="722" t="s">
        <v>19</v>
      </c>
      <c r="L490" s="722" t="s">
        <v>19</v>
      </c>
      <c r="M490" s="722" t="s">
        <v>19</v>
      </c>
      <c r="N490" s="722" t="s">
        <v>19</v>
      </c>
      <c r="O490" s="377"/>
      <c r="P490" s="722" t="s">
        <v>19</v>
      </c>
    </row>
    <row r="491" spans="2:16" s="375" customFormat="1" ht="30" x14ac:dyDescent="0.25">
      <c r="B491" s="751" t="s">
        <v>1824</v>
      </c>
      <c r="C491" s="751" t="s">
        <v>93</v>
      </c>
      <c r="D491" s="721" t="s">
        <v>2011</v>
      </c>
      <c r="E491" s="721">
        <v>50</v>
      </c>
      <c r="F491" s="721" t="s">
        <v>86</v>
      </c>
      <c r="G491" s="721" t="s">
        <v>86</v>
      </c>
      <c r="H491" s="721" t="s">
        <v>86</v>
      </c>
      <c r="I491" s="721" t="s">
        <v>19</v>
      </c>
      <c r="J491" s="721" t="s">
        <v>19</v>
      </c>
      <c r="K491" s="722" t="s">
        <v>19</v>
      </c>
      <c r="L491" s="722" t="s">
        <v>19</v>
      </c>
      <c r="M491" s="722" t="s">
        <v>19</v>
      </c>
      <c r="N491" s="722" t="s">
        <v>19</v>
      </c>
      <c r="O491" s="377"/>
      <c r="P491" s="722" t="s">
        <v>19</v>
      </c>
    </row>
    <row r="492" spans="2:16" s="375" customFormat="1" ht="30" x14ac:dyDescent="0.25">
      <c r="B492" s="751" t="s">
        <v>1824</v>
      </c>
      <c r="C492" s="751" t="s">
        <v>93</v>
      </c>
      <c r="D492" s="721" t="s">
        <v>2012</v>
      </c>
      <c r="E492" s="721">
        <v>50</v>
      </c>
      <c r="F492" s="721" t="s">
        <v>86</v>
      </c>
      <c r="G492" s="721" t="s">
        <v>86</v>
      </c>
      <c r="H492" s="721" t="s">
        <v>86</v>
      </c>
      <c r="I492" s="721" t="s">
        <v>19</v>
      </c>
      <c r="J492" s="721" t="s">
        <v>19</v>
      </c>
      <c r="K492" s="722" t="s">
        <v>19</v>
      </c>
      <c r="L492" s="722" t="s">
        <v>19</v>
      </c>
      <c r="M492" s="722" t="s">
        <v>19</v>
      </c>
      <c r="N492" s="722" t="s">
        <v>19</v>
      </c>
      <c r="O492" s="377"/>
      <c r="P492" s="722" t="s">
        <v>19</v>
      </c>
    </row>
    <row r="493" spans="2:16" s="375" customFormat="1" ht="30" x14ac:dyDescent="0.25">
      <c r="B493" s="751" t="s">
        <v>1824</v>
      </c>
      <c r="C493" s="751" t="s">
        <v>93</v>
      </c>
      <c r="D493" s="721" t="s">
        <v>2013</v>
      </c>
      <c r="E493" s="721">
        <v>50</v>
      </c>
      <c r="F493" s="721" t="s">
        <v>86</v>
      </c>
      <c r="G493" s="721" t="s">
        <v>86</v>
      </c>
      <c r="H493" s="721" t="s">
        <v>86</v>
      </c>
      <c r="I493" s="721" t="s">
        <v>19</v>
      </c>
      <c r="J493" s="721" t="s">
        <v>19</v>
      </c>
      <c r="K493" s="722" t="s">
        <v>19</v>
      </c>
      <c r="L493" s="722" t="s">
        <v>19</v>
      </c>
      <c r="M493" s="722" t="s">
        <v>19</v>
      </c>
      <c r="N493" s="722" t="s">
        <v>19</v>
      </c>
      <c r="O493" s="377"/>
      <c r="P493" s="722" t="s">
        <v>19</v>
      </c>
    </row>
    <row r="494" spans="2:16" s="375" customFormat="1" ht="30" x14ac:dyDescent="0.25">
      <c r="B494" s="751" t="s">
        <v>1824</v>
      </c>
      <c r="C494" s="751" t="s">
        <v>93</v>
      </c>
      <c r="D494" s="721" t="s">
        <v>2014</v>
      </c>
      <c r="E494" s="721">
        <v>50</v>
      </c>
      <c r="F494" s="721" t="s">
        <v>86</v>
      </c>
      <c r="G494" s="721" t="s">
        <v>86</v>
      </c>
      <c r="H494" s="721" t="s">
        <v>86</v>
      </c>
      <c r="I494" s="721" t="s">
        <v>19</v>
      </c>
      <c r="J494" s="721" t="s">
        <v>19</v>
      </c>
      <c r="K494" s="722" t="s">
        <v>19</v>
      </c>
      <c r="L494" s="722" t="s">
        <v>19</v>
      </c>
      <c r="M494" s="722" t="s">
        <v>19</v>
      </c>
      <c r="N494" s="722" t="s">
        <v>19</v>
      </c>
      <c r="O494" s="377"/>
      <c r="P494" s="722" t="s">
        <v>19</v>
      </c>
    </row>
    <row r="495" spans="2:16" s="375" customFormat="1" x14ac:dyDescent="0.25">
      <c r="B495" s="751" t="s">
        <v>1824</v>
      </c>
      <c r="C495" s="751" t="s">
        <v>93</v>
      </c>
      <c r="D495" s="721" t="s">
        <v>2015</v>
      </c>
      <c r="E495" s="721">
        <v>25</v>
      </c>
      <c r="F495" s="721" t="s">
        <v>86</v>
      </c>
      <c r="G495" s="721" t="s">
        <v>86</v>
      </c>
      <c r="H495" s="721" t="s">
        <v>86</v>
      </c>
      <c r="I495" s="721" t="s">
        <v>19</v>
      </c>
      <c r="J495" s="721" t="s">
        <v>19</v>
      </c>
      <c r="K495" s="722" t="s">
        <v>19</v>
      </c>
      <c r="L495" s="722" t="s">
        <v>19</v>
      </c>
      <c r="M495" s="722" t="s">
        <v>19</v>
      </c>
      <c r="N495" s="722" t="s">
        <v>19</v>
      </c>
      <c r="O495" s="377"/>
      <c r="P495" s="722" t="s">
        <v>19</v>
      </c>
    </row>
    <row r="496" spans="2:16" s="375" customFormat="1" ht="30" x14ac:dyDescent="0.25">
      <c r="B496" s="751" t="s">
        <v>1824</v>
      </c>
      <c r="C496" s="751" t="s">
        <v>93</v>
      </c>
      <c r="D496" s="721" t="s">
        <v>2016</v>
      </c>
      <c r="E496" s="721">
        <v>200</v>
      </c>
      <c r="F496" s="721" t="s">
        <v>86</v>
      </c>
      <c r="G496" s="721" t="s">
        <v>86</v>
      </c>
      <c r="H496" s="721" t="s">
        <v>86</v>
      </c>
      <c r="I496" s="721" t="s">
        <v>19</v>
      </c>
      <c r="J496" s="721" t="s">
        <v>19</v>
      </c>
      <c r="K496" s="722" t="s">
        <v>19</v>
      </c>
      <c r="L496" s="722" t="s">
        <v>19</v>
      </c>
      <c r="M496" s="722" t="s">
        <v>19</v>
      </c>
      <c r="N496" s="722" t="s">
        <v>19</v>
      </c>
      <c r="O496" s="377"/>
      <c r="P496" s="722" t="s">
        <v>19</v>
      </c>
    </row>
    <row r="497" spans="2:16" s="375" customFormat="1" ht="45" x14ac:dyDescent="0.25">
      <c r="B497" s="751" t="s">
        <v>1824</v>
      </c>
      <c r="C497" s="751" t="s">
        <v>93</v>
      </c>
      <c r="D497" s="721" t="s">
        <v>2017</v>
      </c>
      <c r="E497" s="721">
        <v>200</v>
      </c>
      <c r="F497" s="721" t="s">
        <v>86</v>
      </c>
      <c r="G497" s="721" t="s">
        <v>86</v>
      </c>
      <c r="H497" s="721" t="s">
        <v>19</v>
      </c>
      <c r="I497" s="721" t="s">
        <v>86</v>
      </c>
      <c r="J497" s="721" t="s">
        <v>19</v>
      </c>
      <c r="K497" s="722" t="s">
        <v>19</v>
      </c>
      <c r="L497" s="722" t="s">
        <v>19</v>
      </c>
      <c r="M497" s="722" t="s">
        <v>19</v>
      </c>
      <c r="N497" s="722" t="s">
        <v>19</v>
      </c>
      <c r="O497" s="377"/>
      <c r="P497" s="722" t="s">
        <v>19</v>
      </c>
    </row>
    <row r="498" spans="2:16" s="375" customFormat="1" ht="30" x14ac:dyDescent="0.25">
      <c r="B498" s="751" t="s">
        <v>1824</v>
      </c>
      <c r="C498" s="751" t="s">
        <v>93</v>
      </c>
      <c r="D498" s="721" t="s">
        <v>2018</v>
      </c>
      <c r="E498" s="721">
        <v>100</v>
      </c>
      <c r="F498" s="721" t="s">
        <v>86</v>
      </c>
      <c r="G498" s="721" t="s">
        <v>86</v>
      </c>
      <c r="H498" s="721" t="s">
        <v>86</v>
      </c>
      <c r="I498" s="721" t="s">
        <v>19</v>
      </c>
      <c r="J498" s="721" t="s">
        <v>19</v>
      </c>
      <c r="K498" s="722" t="s">
        <v>19</v>
      </c>
      <c r="L498" s="722" t="s">
        <v>19</v>
      </c>
      <c r="M498" s="722" t="s">
        <v>19</v>
      </c>
      <c r="N498" s="722" t="s">
        <v>19</v>
      </c>
      <c r="O498" s="377"/>
      <c r="P498" s="722" t="s">
        <v>19</v>
      </c>
    </row>
    <row r="499" spans="2:16" x14ac:dyDescent="0.25">
      <c r="B499" s="1" t="s">
        <v>536</v>
      </c>
    </row>
    <row r="500" spans="2:16" x14ac:dyDescent="0.25">
      <c r="B500" s="1" t="s">
        <v>94</v>
      </c>
    </row>
    <row r="501" spans="2:16" x14ac:dyDescent="0.25">
      <c r="B501" s="1" t="s">
        <v>95</v>
      </c>
    </row>
    <row r="502" spans="2:16" ht="15.75" thickBot="1" x14ac:dyDescent="0.3"/>
    <row r="503" spans="2:16" ht="27" thickBot="1" x14ac:dyDescent="0.3">
      <c r="B503" s="1583" t="s">
        <v>2019</v>
      </c>
      <c r="C503" s="1583"/>
      <c r="D503" s="1583"/>
      <c r="E503" s="1583"/>
      <c r="F503" s="1583"/>
      <c r="G503" s="1583"/>
      <c r="H503" s="1583"/>
      <c r="I503" s="1583"/>
      <c r="J503" s="1583"/>
      <c r="K503" s="1583"/>
      <c r="L503" s="1583"/>
      <c r="M503" s="1583"/>
      <c r="N503" s="1583"/>
    </row>
    <row r="506" spans="2:16" ht="105" x14ac:dyDescent="0.25">
      <c r="B506" s="756" t="s">
        <v>68</v>
      </c>
      <c r="C506" s="114" t="s">
        <v>69</v>
      </c>
      <c r="D506" s="114" t="s">
        <v>70</v>
      </c>
      <c r="E506" s="114" t="s">
        <v>71</v>
      </c>
      <c r="F506" s="114" t="s">
        <v>72</v>
      </c>
      <c r="G506" s="114" t="s">
        <v>73</v>
      </c>
      <c r="H506" s="114" t="s">
        <v>74</v>
      </c>
      <c r="I506" s="114" t="s">
        <v>75</v>
      </c>
      <c r="J506" s="114" t="s">
        <v>76</v>
      </c>
      <c r="K506" s="114" t="s">
        <v>77</v>
      </c>
      <c r="L506" s="114" t="s">
        <v>78</v>
      </c>
      <c r="M506" s="115" t="s">
        <v>79</v>
      </c>
      <c r="N506" s="115" t="s">
        <v>80</v>
      </c>
      <c r="O506" s="703" t="s">
        <v>81</v>
      </c>
      <c r="P506" s="114" t="s">
        <v>82</v>
      </c>
    </row>
    <row r="507" spans="2:16" s="375" customFormat="1" ht="30" x14ac:dyDescent="0.25">
      <c r="B507" s="751" t="s">
        <v>1970</v>
      </c>
      <c r="C507" s="722" t="s">
        <v>84</v>
      </c>
      <c r="D507" s="721" t="s">
        <v>2020</v>
      </c>
      <c r="E507" s="721">
        <v>78</v>
      </c>
      <c r="F507" s="721" t="s">
        <v>86</v>
      </c>
      <c r="G507" s="721" t="s">
        <v>19</v>
      </c>
      <c r="H507" s="721" t="s">
        <v>86</v>
      </c>
      <c r="I507" s="721" t="s">
        <v>86</v>
      </c>
      <c r="J507" s="721" t="s">
        <v>19</v>
      </c>
      <c r="K507" s="722" t="s">
        <v>19</v>
      </c>
      <c r="L507" s="722" t="s">
        <v>19</v>
      </c>
      <c r="M507" s="722" t="s">
        <v>19</v>
      </c>
      <c r="N507" s="722" t="s">
        <v>19</v>
      </c>
      <c r="O507" s="742"/>
      <c r="P507" s="722" t="s">
        <v>19</v>
      </c>
    </row>
    <row r="508" spans="2:16" s="375" customFormat="1" ht="30" x14ac:dyDescent="0.25">
      <c r="B508" s="751" t="s">
        <v>83</v>
      </c>
      <c r="C508" s="722" t="s">
        <v>84</v>
      </c>
      <c r="D508" s="721" t="s">
        <v>2021</v>
      </c>
      <c r="E508" s="721">
        <v>52</v>
      </c>
      <c r="F508" s="721" t="s">
        <v>86</v>
      </c>
      <c r="G508" s="721" t="s">
        <v>86</v>
      </c>
      <c r="H508" s="721" t="s">
        <v>19</v>
      </c>
      <c r="I508" s="721" t="s">
        <v>86</v>
      </c>
      <c r="J508" s="721" t="s">
        <v>19</v>
      </c>
      <c r="K508" s="722" t="s">
        <v>19</v>
      </c>
      <c r="L508" s="722" t="s">
        <v>19</v>
      </c>
      <c r="M508" s="722" t="s">
        <v>19</v>
      </c>
      <c r="N508" s="722" t="s">
        <v>19</v>
      </c>
      <c r="O508" s="742"/>
      <c r="P508" s="722" t="s">
        <v>19</v>
      </c>
    </row>
    <row r="509" spans="2:16" s="375" customFormat="1" x14ac:dyDescent="0.25">
      <c r="B509" s="751" t="s">
        <v>1824</v>
      </c>
      <c r="C509" s="722" t="s">
        <v>93</v>
      </c>
      <c r="D509" s="721" t="s">
        <v>1899</v>
      </c>
      <c r="E509" s="721">
        <v>90</v>
      </c>
      <c r="F509" s="721" t="s">
        <v>86</v>
      </c>
      <c r="G509" s="721" t="s">
        <v>86</v>
      </c>
      <c r="H509" s="721" t="s">
        <v>86</v>
      </c>
      <c r="I509" s="721" t="s">
        <v>19</v>
      </c>
      <c r="J509" s="721" t="s">
        <v>19</v>
      </c>
      <c r="K509" s="722" t="s">
        <v>19</v>
      </c>
      <c r="L509" s="722" t="s">
        <v>19</v>
      </c>
      <c r="M509" s="722" t="s">
        <v>19</v>
      </c>
      <c r="N509" s="722" t="s">
        <v>19</v>
      </c>
      <c r="O509" s="377"/>
      <c r="P509" s="722" t="s">
        <v>19</v>
      </c>
    </row>
    <row r="510" spans="2:16" s="375" customFormat="1" ht="30" x14ac:dyDescent="0.25">
      <c r="B510" s="751" t="s">
        <v>1824</v>
      </c>
      <c r="C510" s="722" t="s">
        <v>93</v>
      </c>
      <c r="D510" s="721" t="s">
        <v>2022</v>
      </c>
      <c r="E510" s="721">
        <v>50</v>
      </c>
      <c r="F510" s="721" t="s">
        <v>86</v>
      </c>
      <c r="G510" s="721" t="s">
        <v>86</v>
      </c>
      <c r="H510" s="721" t="s">
        <v>86</v>
      </c>
      <c r="I510" s="721" t="s">
        <v>19</v>
      </c>
      <c r="J510" s="721" t="s">
        <v>19</v>
      </c>
      <c r="K510" s="722" t="s">
        <v>19</v>
      </c>
      <c r="L510" s="722" t="s">
        <v>19</v>
      </c>
      <c r="M510" s="722" t="s">
        <v>19</v>
      </c>
      <c r="N510" s="722" t="s">
        <v>19</v>
      </c>
      <c r="O510" s="377"/>
      <c r="P510" s="722" t="s">
        <v>19</v>
      </c>
    </row>
    <row r="511" spans="2:16" s="375" customFormat="1" ht="30" x14ac:dyDescent="0.25">
      <c r="B511" s="751" t="s">
        <v>1824</v>
      </c>
      <c r="C511" s="722" t="s">
        <v>93</v>
      </c>
      <c r="D511" s="721" t="s">
        <v>2023</v>
      </c>
      <c r="E511" s="721">
        <v>50</v>
      </c>
      <c r="F511" s="721" t="s">
        <v>86</v>
      </c>
      <c r="G511" s="721" t="s">
        <v>86</v>
      </c>
      <c r="H511" s="721" t="s">
        <v>86</v>
      </c>
      <c r="I511" s="721" t="s">
        <v>19</v>
      </c>
      <c r="J511" s="721" t="s">
        <v>19</v>
      </c>
      <c r="K511" s="722" t="s">
        <v>19</v>
      </c>
      <c r="L511" s="722" t="s">
        <v>19</v>
      </c>
      <c r="M511" s="722" t="s">
        <v>19</v>
      </c>
      <c r="N511" s="722" t="s">
        <v>19</v>
      </c>
      <c r="O511" s="377"/>
      <c r="P511" s="722" t="s">
        <v>19</v>
      </c>
    </row>
    <row r="512" spans="2:16" s="375" customFormat="1" x14ac:dyDescent="0.25">
      <c r="B512" s="751" t="s">
        <v>1824</v>
      </c>
      <c r="C512" s="722" t="s">
        <v>93</v>
      </c>
      <c r="D512" s="721" t="s">
        <v>1899</v>
      </c>
      <c r="E512" s="721">
        <v>90</v>
      </c>
      <c r="F512" s="721" t="s">
        <v>86</v>
      </c>
      <c r="G512" s="721" t="s">
        <v>86</v>
      </c>
      <c r="H512" s="721" t="s">
        <v>86</v>
      </c>
      <c r="I512" s="721" t="s">
        <v>19</v>
      </c>
      <c r="J512" s="721" t="s">
        <v>19</v>
      </c>
      <c r="K512" s="722" t="s">
        <v>19</v>
      </c>
      <c r="L512" s="722" t="s">
        <v>19</v>
      </c>
      <c r="M512" s="722" t="s">
        <v>19</v>
      </c>
      <c r="N512" s="722" t="s">
        <v>19</v>
      </c>
      <c r="O512" s="377"/>
      <c r="P512" s="722" t="s">
        <v>19</v>
      </c>
    </row>
    <row r="513" spans="2:16" x14ac:dyDescent="0.25">
      <c r="B513" s="1" t="s">
        <v>536</v>
      </c>
    </row>
    <row r="514" spans="2:16" x14ac:dyDescent="0.25">
      <c r="B514" s="1" t="s">
        <v>94</v>
      </c>
    </row>
    <row r="515" spans="2:16" x14ac:dyDescent="0.25">
      <c r="B515" s="1" t="s">
        <v>95</v>
      </c>
    </row>
    <row r="516" spans="2:16" ht="15.75" thickBot="1" x14ac:dyDescent="0.3"/>
    <row r="517" spans="2:16" ht="27" thickBot="1" x14ac:dyDescent="0.3">
      <c r="B517" s="1583" t="s">
        <v>2024</v>
      </c>
      <c r="C517" s="1583"/>
      <c r="D517" s="1583"/>
      <c r="E517" s="1583"/>
      <c r="F517" s="1583"/>
      <c r="G517" s="1583"/>
      <c r="H517" s="1583"/>
      <c r="I517" s="1583"/>
      <c r="J517" s="1583"/>
      <c r="K517" s="1583"/>
      <c r="L517" s="1583"/>
      <c r="M517" s="1583"/>
      <c r="N517" s="1583"/>
    </row>
    <row r="520" spans="2:16" ht="105" x14ac:dyDescent="0.25">
      <c r="B520" s="756" t="s">
        <v>68</v>
      </c>
      <c r="C520" s="114" t="s">
        <v>69</v>
      </c>
      <c r="D520" s="114" t="s">
        <v>70</v>
      </c>
      <c r="E520" s="114" t="s">
        <v>71</v>
      </c>
      <c r="F520" s="114" t="s">
        <v>72</v>
      </c>
      <c r="G520" s="114" t="s">
        <v>73</v>
      </c>
      <c r="H520" s="114" t="s">
        <v>74</v>
      </c>
      <c r="I520" s="114" t="s">
        <v>75</v>
      </c>
      <c r="J520" s="114" t="s">
        <v>76</v>
      </c>
      <c r="K520" s="114" t="s">
        <v>77</v>
      </c>
      <c r="L520" s="114" t="s">
        <v>78</v>
      </c>
      <c r="M520" s="115" t="s">
        <v>79</v>
      </c>
      <c r="N520" s="115" t="s">
        <v>80</v>
      </c>
      <c r="O520" s="703" t="s">
        <v>81</v>
      </c>
      <c r="P520" s="114" t="s">
        <v>82</v>
      </c>
    </row>
    <row r="521" spans="2:16" s="375" customFormat="1" x14ac:dyDescent="0.25">
      <c r="B521" s="751" t="s">
        <v>83</v>
      </c>
      <c r="C521" s="722" t="s">
        <v>84</v>
      </c>
      <c r="D521" s="721" t="s">
        <v>2025</v>
      </c>
      <c r="E521" s="721">
        <v>78</v>
      </c>
      <c r="F521" s="721" t="s">
        <v>86</v>
      </c>
      <c r="G521" s="721" t="s">
        <v>86</v>
      </c>
      <c r="H521" s="721" t="s">
        <v>19</v>
      </c>
      <c r="I521" s="721" t="s">
        <v>86</v>
      </c>
      <c r="J521" s="721" t="s">
        <v>19</v>
      </c>
      <c r="K521" s="722" t="s">
        <v>19</v>
      </c>
      <c r="L521" s="722" t="s">
        <v>19</v>
      </c>
      <c r="M521" s="722" t="s">
        <v>19</v>
      </c>
      <c r="N521" s="722" t="s">
        <v>19</v>
      </c>
      <c r="O521" s="742"/>
      <c r="P521" s="722" t="s">
        <v>19</v>
      </c>
    </row>
    <row r="522" spans="2:16" s="375" customFormat="1" ht="30" x14ac:dyDescent="0.25">
      <c r="B522" s="751" t="s">
        <v>2026</v>
      </c>
      <c r="C522" s="722" t="s">
        <v>93</v>
      </c>
      <c r="D522" s="721" t="s">
        <v>2027</v>
      </c>
      <c r="E522" s="721">
        <v>50</v>
      </c>
      <c r="F522" s="721" t="s">
        <v>86</v>
      </c>
      <c r="G522" s="721" t="s">
        <v>86</v>
      </c>
      <c r="H522" s="721" t="s">
        <v>86</v>
      </c>
      <c r="I522" s="721" t="s">
        <v>19</v>
      </c>
      <c r="J522" s="721" t="s">
        <v>19</v>
      </c>
      <c r="K522" s="722" t="s">
        <v>19</v>
      </c>
      <c r="L522" s="722" t="s">
        <v>19</v>
      </c>
      <c r="M522" s="722" t="s">
        <v>19</v>
      </c>
      <c r="N522" s="722" t="s">
        <v>19</v>
      </c>
      <c r="O522" s="742"/>
      <c r="P522" s="722" t="s">
        <v>19</v>
      </c>
    </row>
    <row r="523" spans="2:16" s="375" customFormat="1" x14ac:dyDescent="0.25">
      <c r="B523" s="751" t="s">
        <v>2026</v>
      </c>
      <c r="C523" s="722" t="s">
        <v>93</v>
      </c>
      <c r="D523" s="721" t="s">
        <v>2028</v>
      </c>
      <c r="E523" s="721">
        <v>47</v>
      </c>
      <c r="F523" s="721" t="s">
        <v>86</v>
      </c>
      <c r="G523" s="721" t="s">
        <v>86</v>
      </c>
      <c r="H523" s="721" t="s">
        <v>86</v>
      </c>
      <c r="I523" s="721" t="s">
        <v>19</v>
      </c>
      <c r="J523" s="721" t="s">
        <v>19</v>
      </c>
      <c r="K523" s="722" t="s">
        <v>19</v>
      </c>
      <c r="L523" s="722" t="s">
        <v>19</v>
      </c>
      <c r="M523" s="722" t="s">
        <v>19</v>
      </c>
      <c r="N523" s="722" t="s">
        <v>19</v>
      </c>
      <c r="O523" s="742"/>
      <c r="P523" s="722" t="s">
        <v>19</v>
      </c>
    </row>
    <row r="524" spans="2:16" x14ac:dyDescent="0.25">
      <c r="B524" s="1" t="s">
        <v>536</v>
      </c>
    </row>
    <row r="525" spans="2:16" x14ac:dyDescent="0.25">
      <c r="B525" s="1" t="s">
        <v>94</v>
      </c>
    </row>
    <row r="526" spans="2:16" x14ac:dyDescent="0.25">
      <c r="B526" s="1" t="s">
        <v>95</v>
      </c>
    </row>
    <row r="528" spans="2:16" ht="15.75" thickBot="1" x14ac:dyDescent="0.3"/>
    <row r="529" spans="2:16" ht="27" thickBot="1" x14ac:dyDescent="0.3">
      <c r="B529" s="1583" t="s">
        <v>2029</v>
      </c>
      <c r="C529" s="1583"/>
      <c r="D529" s="1583"/>
      <c r="E529" s="1583"/>
      <c r="F529" s="1583"/>
      <c r="G529" s="1583"/>
      <c r="H529" s="1583"/>
      <c r="I529" s="1583"/>
      <c r="J529" s="1583"/>
      <c r="K529" s="1583"/>
      <c r="L529" s="1583"/>
      <c r="M529" s="1583"/>
      <c r="N529" s="1583"/>
    </row>
    <row r="532" spans="2:16" ht="105" x14ac:dyDescent="0.25">
      <c r="B532" s="756" t="s">
        <v>68</v>
      </c>
      <c r="C532" s="114" t="s">
        <v>69</v>
      </c>
      <c r="D532" s="114" t="s">
        <v>70</v>
      </c>
      <c r="E532" s="114" t="s">
        <v>71</v>
      </c>
      <c r="F532" s="114" t="s">
        <v>72</v>
      </c>
      <c r="G532" s="114" t="s">
        <v>73</v>
      </c>
      <c r="H532" s="114" t="s">
        <v>74</v>
      </c>
      <c r="I532" s="114" t="s">
        <v>75</v>
      </c>
      <c r="J532" s="114" t="s">
        <v>76</v>
      </c>
      <c r="K532" s="114" t="s">
        <v>77</v>
      </c>
      <c r="L532" s="114" t="s">
        <v>78</v>
      </c>
      <c r="M532" s="115" t="s">
        <v>79</v>
      </c>
      <c r="N532" s="115" t="s">
        <v>80</v>
      </c>
      <c r="O532" s="703" t="s">
        <v>81</v>
      </c>
      <c r="P532" s="114" t="s">
        <v>82</v>
      </c>
    </row>
    <row r="533" spans="2:16" s="375" customFormat="1" ht="30" x14ac:dyDescent="0.25">
      <c r="B533" s="751" t="s">
        <v>83</v>
      </c>
      <c r="C533" s="722" t="s">
        <v>84</v>
      </c>
      <c r="D533" s="721" t="s">
        <v>2030</v>
      </c>
      <c r="E533" s="721">
        <v>91</v>
      </c>
      <c r="F533" s="721" t="s">
        <v>86</v>
      </c>
      <c r="G533" s="721" t="s">
        <v>86</v>
      </c>
      <c r="H533" s="721" t="s">
        <v>19</v>
      </c>
      <c r="I533" s="721" t="s">
        <v>86</v>
      </c>
      <c r="J533" s="721" t="s">
        <v>19</v>
      </c>
      <c r="K533" s="722" t="s">
        <v>19</v>
      </c>
      <c r="L533" s="722" t="s">
        <v>19</v>
      </c>
      <c r="M533" s="722" t="s">
        <v>19</v>
      </c>
      <c r="N533" s="722" t="s">
        <v>19</v>
      </c>
      <c r="O533" s="742"/>
      <c r="P533" s="722" t="s">
        <v>19</v>
      </c>
    </row>
    <row r="534" spans="2:16" s="375" customFormat="1" ht="45" x14ac:dyDescent="0.25">
      <c r="B534" s="751" t="s">
        <v>83</v>
      </c>
      <c r="C534" s="722" t="s">
        <v>84</v>
      </c>
      <c r="D534" s="721" t="s">
        <v>2031</v>
      </c>
      <c r="E534" s="721">
        <v>78</v>
      </c>
      <c r="F534" s="721" t="s">
        <v>86</v>
      </c>
      <c r="G534" s="721" t="s">
        <v>86</v>
      </c>
      <c r="H534" s="721" t="s">
        <v>19</v>
      </c>
      <c r="I534" s="721" t="s">
        <v>86</v>
      </c>
      <c r="J534" s="721" t="s">
        <v>19</v>
      </c>
      <c r="K534" s="722" t="s">
        <v>19</v>
      </c>
      <c r="L534" s="722" t="s">
        <v>19</v>
      </c>
      <c r="M534" s="722" t="s">
        <v>19</v>
      </c>
      <c r="N534" s="722" t="s">
        <v>19</v>
      </c>
      <c r="O534" s="742"/>
      <c r="P534" s="722" t="s">
        <v>19</v>
      </c>
    </row>
    <row r="535" spans="2:16" s="375" customFormat="1" ht="30" x14ac:dyDescent="0.25">
      <c r="B535" s="751" t="s">
        <v>83</v>
      </c>
      <c r="C535" s="722" t="s">
        <v>84</v>
      </c>
      <c r="D535" s="721" t="s">
        <v>2032</v>
      </c>
      <c r="E535" s="721">
        <v>78</v>
      </c>
      <c r="F535" s="721" t="s">
        <v>86</v>
      </c>
      <c r="G535" s="721" t="s">
        <v>86</v>
      </c>
      <c r="H535" s="721" t="s">
        <v>19</v>
      </c>
      <c r="I535" s="721" t="s">
        <v>86</v>
      </c>
      <c r="J535" s="721" t="s">
        <v>19</v>
      </c>
      <c r="K535" s="722" t="s">
        <v>19</v>
      </c>
      <c r="L535" s="722" t="s">
        <v>19</v>
      </c>
      <c r="M535" s="722" t="s">
        <v>19</v>
      </c>
      <c r="N535" s="722" t="s">
        <v>19</v>
      </c>
      <c r="O535" s="742"/>
      <c r="P535" s="722" t="s">
        <v>19</v>
      </c>
    </row>
    <row r="536" spans="2:16" s="375" customFormat="1" x14ac:dyDescent="0.25">
      <c r="B536" s="751"/>
      <c r="C536" s="722"/>
      <c r="D536" s="721"/>
      <c r="E536" s="721"/>
      <c r="F536" s="721"/>
      <c r="G536" s="721"/>
      <c r="H536" s="376"/>
      <c r="I536" s="721"/>
      <c r="J536" s="376"/>
      <c r="K536" s="751"/>
      <c r="L536" s="751"/>
      <c r="M536" s="751"/>
      <c r="N536" s="751"/>
      <c r="O536" s="377"/>
      <c r="P536" s="751"/>
    </row>
    <row r="537" spans="2:16" x14ac:dyDescent="0.25">
      <c r="B537" s="1" t="s">
        <v>536</v>
      </c>
    </row>
    <row r="538" spans="2:16" x14ac:dyDescent="0.25">
      <c r="B538" s="1" t="s">
        <v>94</v>
      </c>
    </row>
    <row r="539" spans="2:16" x14ac:dyDescent="0.25">
      <c r="B539" s="1" t="s">
        <v>95</v>
      </c>
    </row>
    <row r="541" spans="2:16" ht="15.75" thickBot="1" x14ac:dyDescent="0.3"/>
    <row r="542" spans="2:16" ht="27" thickBot="1" x14ac:dyDescent="0.3">
      <c r="B542" s="1583" t="s">
        <v>2033</v>
      </c>
      <c r="C542" s="1583"/>
      <c r="D542" s="1583"/>
      <c r="E542" s="1583"/>
      <c r="F542" s="1583"/>
      <c r="G542" s="1583"/>
      <c r="H542" s="1583"/>
      <c r="I542" s="1583"/>
      <c r="J542" s="1583"/>
      <c r="K542" s="1583"/>
      <c r="L542" s="1583"/>
      <c r="M542" s="1583"/>
      <c r="N542" s="1583"/>
    </row>
    <row r="545" spans="2:16" ht="105" x14ac:dyDescent="0.25">
      <c r="B545" s="756" t="s">
        <v>68</v>
      </c>
      <c r="C545" s="114" t="s">
        <v>69</v>
      </c>
      <c r="D545" s="114" t="s">
        <v>70</v>
      </c>
      <c r="E545" s="114" t="s">
        <v>71</v>
      </c>
      <c r="F545" s="114" t="s">
        <v>72</v>
      </c>
      <c r="G545" s="114" t="s">
        <v>73</v>
      </c>
      <c r="H545" s="114" t="s">
        <v>74</v>
      </c>
      <c r="I545" s="114" t="s">
        <v>75</v>
      </c>
      <c r="J545" s="114" t="s">
        <v>76</v>
      </c>
      <c r="K545" s="114" t="s">
        <v>77</v>
      </c>
      <c r="L545" s="114" t="s">
        <v>78</v>
      </c>
      <c r="M545" s="115" t="s">
        <v>79</v>
      </c>
      <c r="N545" s="115" t="s">
        <v>80</v>
      </c>
      <c r="O545" s="703" t="s">
        <v>81</v>
      </c>
      <c r="P545" s="114" t="s">
        <v>82</v>
      </c>
    </row>
    <row r="546" spans="2:16" s="375" customFormat="1" ht="30" x14ac:dyDescent="0.25">
      <c r="B546" s="751" t="s">
        <v>1824</v>
      </c>
      <c r="C546" s="722" t="s">
        <v>93</v>
      </c>
      <c r="D546" s="721" t="s">
        <v>2034</v>
      </c>
      <c r="E546" s="721">
        <v>50</v>
      </c>
      <c r="F546" s="721" t="s">
        <v>86</v>
      </c>
      <c r="G546" s="721" t="s">
        <v>86</v>
      </c>
      <c r="H546" s="721" t="s">
        <v>86</v>
      </c>
      <c r="I546" s="721" t="s">
        <v>19</v>
      </c>
      <c r="J546" s="721" t="s">
        <v>19</v>
      </c>
      <c r="K546" s="722" t="s">
        <v>19</v>
      </c>
      <c r="L546" s="722" t="s">
        <v>19</v>
      </c>
      <c r="M546" s="722" t="s">
        <v>19</v>
      </c>
      <c r="N546" s="722" t="s">
        <v>19</v>
      </c>
      <c r="O546" s="377"/>
      <c r="P546" s="722" t="s">
        <v>19</v>
      </c>
    </row>
    <row r="547" spans="2:16" s="375" customFormat="1" ht="30" x14ac:dyDescent="0.25">
      <c r="B547" s="751" t="s">
        <v>1824</v>
      </c>
      <c r="C547" s="722" t="s">
        <v>93</v>
      </c>
      <c r="D547" s="721" t="s">
        <v>2035</v>
      </c>
      <c r="E547" s="721">
        <v>50</v>
      </c>
      <c r="F547" s="721" t="s">
        <v>86</v>
      </c>
      <c r="G547" s="721" t="s">
        <v>86</v>
      </c>
      <c r="H547" s="721" t="s">
        <v>86</v>
      </c>
      <c r="I547" s="721" t="s">
        <v>19</v>
      </c>
      <c r="J547" s="721" t="s">
        <v>19</v>
      </c>
      <c r="K547" s="722" t="s">
        <v>19</v>
      </c>
      <c r="L547" s="722" t="s">
        <v>19</v>
      </c>
      <c r="M547" s="722" t="s">
        <v>19</v>
      </c>
      <c r="N547" s="722" t="s">
        <v>19</v>
      </c>
      <c r="O547" s="377"/>
      <c r="P547" s="722" t="s">
        <v>19</v>
      </c>
    </row>
    <row r="548" spans="2:16" s="375" customFormat="1" ht="30" x14ac:dyDescent="0.25">
      <c r="B548" s="751" t="s">
        <v>1824</v>
      </c>
      <c r="C548" s="722" t="s">
        <v>93</v>
      </c>
      <c r="D548" s="721" t="s">
        <v>2036</v>
      </c>
      <c r="E548" s="721">
        <v>50</v>
      </c>
      <c r="F548" s="721" t="s">
        <v>86</v>
      </c>
      <c r="G548" s="721" t="s">
        <v>86</v>
      </c>
      <c r="H548" s="721" t="s">
        <v>86</v>
      </c>
      <c r="I548" s="721" t="s">
        <v>19</v>
      </c>
      <c r="J548" s="721" t="s">
        <v>19</v>
      </c>
      <c r="K548" s="722" t="s">
        <v>19</v>
      </c>
      <c r="L548" s="722" t="s">
        <v>19</v>
      </c>
      <c r="M548" s="722" t="s">
        <v>19</v>
      </c>
      <c r="N548" s="722" t="s">
        <v>19</v>
      </c>
      <c r="O548" s="377"/>
      <c r="P548" s="722" t="s">
        <v>19</v>
      </c>
    </row>
    <row r="549" spans="2:16" s="375" customFormat="1" ht="30" x14ac:dyDescent="0.25">
      <c r="B549" s="751" t="s">
        <v>1824</v>
      </c>
      <c r="C549" s="722" t="s">
        <v>93</v>
      </c>
      <c r="D549" s="721" t="s">
        <v>2037</v>
      </c>
      <c r="E549" s="721">
        <v>50</v>
      </c>
      <c r="F549" s="721" t="s">
        <v>86</v>
      </c>
      <c r="G549" s="721" t="s">
        <v>86</v>
      </c>
      <c r="H549" s="721" t="s">
        <v>86</v>
      </c>
      <c r="I549" s="721" t="s">
        <v>19</v>
      </c>
      <c r="J549" s="721" t="s">
        <v>19</v>
      </c>
      <c r="K549" s="722" t="s">
        <v>19</v>
      </c>
      <c r="L549" s="722" t="s">
        <v>19</v>
      </c>
      <c r="M549" s="722" t="s">
        <v>19</v>
      </c>
      <c r="N549" s="722" t="s">
        <v>19</v>
      </c>
      <c r="O549" s="377"/>
      <c r="P549" s="722" t="s">
        <v>19</v>
      </c>
    </row>
    <row r="550" spans="2:16" s="375" customFormat="1" ht="30" x14ac:dyDescent="0.25">
      <c r="B550" s="751" t="s">
        <v>1824</v>
      </c>
      <c r="C550" s="722" t="s">
        <v>93</v>
      </c>
      <c r="D550" s="721" t="s">
        <v>2038</v>
      </c>
      <c r="E550" s="721">
        <v>50</v>
      </c>
      <c r="F550" s="721" t="s">
        <v>86</v>
      </c>
      <c r="G550" s="721" t="s">
        <v>86</v>
      </c>
      <c r="H550" s="721" t="s">
        <v>86</v>
      </c>
      <c r="I550" s="721" t="s">
        <v>19</v>
      </c>
      <c r="J550" s="721" t="s">
        <v>19</v>
      </c>
      <c r="K550" s="722" t="s">
        <v>19</v>
      </c>
      <c r="L550" s="722" t="s">
        <v>19</v>
      </c>
      <c r="M550" s="722" t="s">
        <v>19</v>
      </c>
      <c r="N550" s="722" t="s">
        <v>19</v>
      </c>
      <c r="O550" s="377"/>
      <c r="P550" s="722" t="s">
        <v>19</v>
      </c>
    </row>
    <row r="551" spans="2:16" s="375" customFormat="1" ht="30" x14ac:dyDescent="0.25">
      <c r="B551" s="751" t="s">
        <v>1824</v>
      </c>
      <c r="C551" s="722" t="s">
        <v>93</v>
      </c>
      <c r="D551" s="721" t="s">
        <v>2039</v>
      </c>
      <c r="E551" s="721">
        <v>50</v>
      </c>
      <c r="F551" s="721" t="s">
        <v>86</v>
      </c>
      <c r="G551" s="721" t="s">
        <v>86</v>
      </c>
      <c r="H551" s="721" t="s">
        <v>86</v>
      </c>
      <c r="I551" s="721" t="s">
        <v>19</v>
      </c>
      <c r="J551" s="721" t="s">
        <v>19</v>
      </c>
      <c r="K551" s="722" t="s">
        <v>19</v>
      </c>
      <c r="L551" s="722" t="s">
        <v>19</v>
      </c>
      <c r="M551" s="722" t="s">
        <v>19</v>
      </c>
      <c r="N551" s="722" t="s">
        <v>19</v>
      </c>
      <c r="O551" s="377"/>
      <c r="P551" s="722" t="s">
        <v>19</v>
      </c>
    </row>
    <row r="552" spans="2:16" s="375" customFormat="1" ht="30" x14ac:dyDescent="0.25">
      <c r="B552" s="751" t="s">
        <v>1824</v>
      </c>
      <c r="C552" s="722" t="s">
        <v>93</v>
      </c>
      <c r="D552" s="721" t="s">
        <v>2040</v>
      </c>
      <c r="E552" s="721">
        <v>50</v>
      </c>
      <c r="F552" s="721" t="s">
        <v>86</v>
      </c>
      <c r="G552" s="721" t="s">
        <v>86</v>
      </c>
      <c r="H552" s="721" t="s">
        <v>86</v>
      </c>
      <c r="I552" s="721" t="s">
        <v>19</v>
      </c>
      <c r="J552" s="721" t="s">
        <v>19</v>
      </c>
      <c r="K552" s="722" t="s">
        <v>19</v>
      </c>
      <c r="L552" s="722" t="s">
        <v>19</v>
      </c>
      <c r="M552" s="722" t="s">
        <v>19</v>
      </c>
      <c r="N552" s="722" t="s">
        <v>19</v>
      </c>
      <c r="O552" s="377"/>
      <c r="P552" s="722" t="s">
        <v>19</v>
      </c>
    </row>
    <row r="553" spans="2:16" s="375" customFormat="1" ht="45" x14ac:dyDescent="0.25">
      <c r="B553" s="751" t="s">
        <v>1824</v>
      </c>
      <c r="C553" s="722" t="s">
        <v>93</v>
      </c>
      <c r="D553" s="721" t="s">
        <v>2041</v>
      </c>
      <c r="E553" s="721">
        <v>50</v>
      </c>
      <c r="F553" s="721" t="s">
        <v>86</v>
      </c>
      <c r="G553" s="721" t="s">
        <v>86</v>
      </c>
      <c r="H553" s="721" t="s">
        <v>86</v>
      </c>
      <c r="I553" s="721" t="s">
        <v>19</v>
      </c>
      <c r="J553" s="721" t="s">
        <v>19</v>
      </c>
      <c r="K553" s="722" t="s">
        <v>19</v>
      </c>
      <c r="L553" s="722" t="s">
        <v>19</v>
      </c>
      <c r="M553" s="722" t="s">
        <v>19</v>
      </c>
      <c r="N553" s="722" t="s">
        <v>19</v>
      </c>
      <c r="O553" s="377"/>
      <c r="P553" s="722" t="s">
        <v>19</v>
      </c>
    </row>
    <row r="554" spans="2:16" s="375" customFormat="1" ht="30" x14ac:dyDescent="0.25">
      <c r="B554" s="751" t="s">
        <v>1824</v>
      </c>
      <c r="C554" s="722" t="s">
        <v>93</v>
      </c>
      <c r="D554" s="721" t="s">
        <v>2042</v>
      </c>
      <c r="E554" s="721">
        <v>50</v>
      </c>
      <c r="F554" s="721" t="s">
        <v>86</v>
      </c>
      <c r="G554" s="721" t="s">
        <v>86</v>
      </c>
      <c r="H554" s="721" t="s">
        <v>86</v>
      </c>
      <c r="I554" s="721" t="s">
        <v>19</v>
      </c>
      <c r="J554" s="721" t="s">
        <v>19</v>
      </c>
      <c r="K554" s="722" t="s">
        <v>19</v>
      </c>
      <c r="L554" s="722" t="s">
        <v>19</v>
      </c>
      <c r="M554" s="722" t="s">
        <v>19</v>
      </c>
      <c r="N554" s="722" t="s">
        <v>19</v>
      </c>
      <c r="O554" s="377"/>
      <c r="P554" s="722" t="s">
        <v>19</v>
      </c>
    </row>
    <row r="555" spans="2:16" s="375" customFormat="1" x14ac:dyDescent="0.25">
      <c r="B555" s="751" t="s">
        <v>1824</v>
      </c>
      <c r="C555" s="722" t="s">
        <v>93</v>
      </c>
      <c r="D555" s="721" t="s">
        <v>2043</v>
      </c>
      <c r="E555" s="721">
        <v>21</v>
      </c>
      <c r="F555" s="721" t="s">
        <v>86</v>
      </c>
      <c r="G555" s="721" t="s">
        <v>86</v>
      </c>
      <c r="H555" s="721" t="s">
        <v>86</v>
      </c>
      <c r="I555" s="721" t="s">
        <v>19</v>
      </c>
      <c r="J555" s="721" t="s">
        <v>19</v>
      </c>
      <c r="K555" s="722" t="s">
        <v>19</v>
      </c>
      <c r="L555" s="722" t="s">
        <v>19</v>
      </c>
      <c r="M555" s="722" t="s">
        <v>19</v>
      </c>
      <c r="N555" s="722" t="s">
        <v>19</v>
      </c>
      <c r="O555" s="377"/>
      <c r="P555" s="722" t="s">
        <v>19</v>
      </c>
    </row>
    <row r="556" spans="2:16" s="375" customFormat="1" x14ac:dyDescent="0.25">
      <c r="B556" s="751" t="s">
        <v>1824</v>
      </c>
      <c r="C556" s="722" t="s">
        <v>93</v>
      </c>
      <c r="D556" s="721" t="s">
        <v>2044</v>
      </c>
      <c r="E556" s="721">
        <v>150</v>
      </c>
      <c r="F556" s="721" t="s">
        <v>86</v>
      </c>
      <c r="G556" s="721" t="s">
        <v>86</v>
      </c>
      <c r="H556" s="721" t="s">
        <v>86</v>
      </c>
      <c r="I556" s="721" t="s">
        <v>19</v>
      </c>
      <c r="J556" s="721" t="s">
        <v>19</v>
      </c>
      <c r="K556" s="722" t="s">
        <v>19</v>
      </c>
      <c r="L556" s="722" t="s">
        <v>19</v>
      </c>
      <c r="M556" s="722" t="s">
        <v>19</v>
      </c>
      <c r="N556" s="722" t="s">
        <v>19</v>
      </c>
      <c r="O556" s="377"/>
      <c r="P556" s="722" t="s">
        <v>19</v>
      </c>
    </row>
    <row r="557" spans="2:16" s="375" customFormat="1" ht="30" x14ac:dyDescent="0.25">
      <c r="B557" s="751" t="s">
        <v>1824</v>
      </c>
      <c r="C557" s="722" t="s">
        <v>93</v>
      </c>
      <c r="D557" s="721" t="s">
        <v>2045</v>
      </c>
      <c r="E557" s="721">
        <v>50</v>
      </c>
      <c r="F557" s="721" t="s">
        <v>86</v>
      </c>
      <c r="G557" s="721" t="s">
        <v>86</v>
      </c>
      <c r="H557" s="721" t="s">
        <v>86</v>
      </c>
      <c r="I557" s="721" t="s">
        <v>19</v>
      </c>
      <c r="J557" s="721" t="s">
        <v>19</v>
      </c>
      <c r="K557" s="722" t="s">
        <v>19</v>
      </c>
      <c r="L557" s="722" t="s">
        <v>19</v>
      </c>
      <c r="M557" s="722" t="s">
        <v>19</v>
      </c>
      <c r="N557" s="722" t="s">
        <v>19</v>
      </c>
      <c r="O557" s="377"/>
      <c r="P557" s="722" t="s">
        <v>19</v>
      </c>
    </row>
    <row r="558" spans="2:16" x14ac:dyDescent="0.25">
      <c r="B558" s="1" t="s">
        <v>536</v>
      </c>
    </row>
    <row r="559" spans="2:16" x14ac:dyDescent="0.25">
      <c r="B559" s="1" t="s">
        <v>94</v>
      </c>
    </row>
    <row r="560" spans="2:16" x14ac:dyDescent="0.25">
      <c r="B560" s="1" t="s">
        <v>95</v>
      </c>
    </row>
    <row r="561" spans="2:16" ht="15.75" thickBot="1" x14ac:dyDescent="0.3"/>
    <row r="562" spans="2:16" ht="27" thickBot="1" x14ac:dyDescent="0.3">
      <c r="B562" s="1583" t="s">
        <v>2046</v>
      </c>
      <c r="C562" s="1583"/>
      <c r="D562" s="1583"/>
      <c r="E562" s="1583"/>
      <c r="F562" s="1583"/>
      <c r="G562" s="1583"/>
      <c r="H562" s="1583"/>
      <c r="I562" s="1583"/>
      <c r="J562" s="1583"/>
      <c r="K562" s="1583"/>
      <c r="L562" s="1583"/>
      <c r="M562" s="1583"/>
      <c r="N562" s="1583"/>
    </row>
    <row r="565" spans="2:16" ht="105" x14ac:dyDescent="0.25">
      <c r="B565" s="756" t="s">
        <v>68</v>
      </c>
      <c r="C565" s="114" t="s">
        <v>69</v>
      </c>
      <c r="D565" s="114" t="s">
        <v>70</v>
      </c>
      <c r="E565" s="114" t="s">
        <v>71</v>
      </c>
      <c r="F565" s="114" t="s">
        <v>72</v>
      </c>
      <c r="G565" s="114" t="s">
        <v>73</v>
      </c>
      <c r="H565" s="114" t="s">
        <v>74</v>
      </c>
      <c r="I565" s="114" t="s">
        <v>75</v>
      </c>
      <c r="J565" s="114" t="s">
        <v>76</v>
      </c>
      <c r="K565" s="114" t="s">
        <v>77</v>
      </c>
      <c r="L565" s="114" t="s">
        <v>78</v>
      </c>
      <c r="M565" s="115" t="s">
        <v>79</v>
      </c>
      <c r="N565" s="115" t="s">
        <v>80</v>
      </c>
      <c r="O565" s="703" t="s">
        <v>81</v>
      </c>
      <c r="P565" s="114" t="s">
        <v>82</v>
      </c>
    </row>
    <row r="566" spans="2:16" s="375" customFormat="1" ht="30" x14ac:dyDescent="0.25">
      <c r="B566" s="751" t="s">
        <v>83</v>
      </c>
      <c r="C566" s="722" t="s">
        <v>84</v>
      </c>
      <c r="D566" s="721" t="s">
        <v>2047</v>
      </c>
      <c r="E566" s="721">
        <v>90</v>
      </c>
      <c r="F566" s="721" t="s">
        <v>86</v>
      </c>
      <c r="G566" s="721" t="s">
        <v>86</v>
      </c>
      <c r="H566" s="721" t="s">
        <v>19</v>
      </c>
      <c r="I566" s="721" t="s">
        <v>86</v>
      </c>
      <c r="J566" s="721" t="s">
        <v>19</v>
      </c>
      <c r="K566" s="722" t="s">
        <v>19</v>
      </c>
      <c r="L566" s="722" t="s">
        <v>19</v>
      </c>
      <c r="M566" s="722" t="s">
        <v>19</v>
      </c>
      <c r="N566" s="722" t="s">
        <v>19</v>
      </c>
      <c r="O566" s="377"/>
      <c r="P566" s="722" t="s">
        <v>19</v>
      </c>
    </row>
    <row r="567" spans="2:16" s="375" customFormat="1" ht="30" x14ac:dyDescent="0.25">
      <c r="B567" s="751" t="s">
        <v>83</v>
      </c>
      <c r="C567" s="722" t="s">
        <v>84</v>
      </c>
      <c r="D567" s="721" t="s">
        <v>2048</v>
      </c>
      <c r="E567" s="721">
        <v>91</v>
      </c>
      <c r="F567" s="721" t="s">
        <v>86</v>
      </c>
      <c r="G567" s="721" t="s">
        <v>86</v>
      </c>
      <c r="H567" s="721" t="s">
        <v>19</v>
      </c>
      <c r="I567" s="721" t="s">
        <v>86</v>
      </c>
      <c r="J567" s="721" t="s">
        <v>19</v>
      </c>
      <c r="K567" s="722" t="s">
        <v>19</v>
      </c>
      <c r="L567" s="722" t="s">
        <v>19</v>
      </c>
      <c r="M567" s="722" t="s">
        <v>19</v>
      </c>
      <c r="N567" s="722" t="s">
        <v>19</v>
      </c>
      <c r="O567" s="377"/>
      <c r="P567" s="722" t="s">
        <v>19</v>
      </c>
    </row>
    <row r="568" spans="2:16" s="375" customFormat="1" x14ac:dyDescent="0.25">
      <c r="B568" s="751" t="s">
        <v>83</v>
      </c>
      <c r="C568" s="722" t="s">
        <v>84</v>
      </c>
      <c r="D568" s="721" t="s">
        <v>1906</v>
      </c>
      <c r="E568" s="721">
        <v>91</v>
      </c>
      <c r="F568" s="721" t="s">
        <v>86</v>
      </c>
      <c r="G568" s="721" t="s">
        <v>86</v>
      </c>
      <c r="H568" s="721" t="s">
        <v>19</v>
      </c>
      <c r="I568" s="721" t="s">
        <v>86</v>
      </c>
      <c r="J568" s="721" t="s">
        <v>19</v>
      </c>
      <c r="K568" s="722" t="s">
        <v>19</v>
      </c>
      <c r="L568" s="722" t="s">
        <v>19</v>
      </c>
      <c r="M568" s="722" t="s">
        <v>19</v>
      </c>
      <c r="N568" s="722" t="s">
        <v>19</v>
      </c>
      <c r="O568" s="377"/>
      <c r="P568" s="722" t="s">
        <v>19</v>
      </c>
    </row>
    <row r="569" spans="2:16" s="375" customFormat="1" ht="30" x14ac:dyDescent="0.25">
      <c r="B569" s="751" t="s">
        <v>1824</v>
      </c>
      <c r="C569" s="722" t="s">
        <v>93</v>
      </c>
      <c r="D569" s="721" t="s">
        <v>2049</v>
      </c>
      <c r="E569" s="721">
        <v>46</v>
      </c>
      <c r="F569" s="721" t="s">
        <v>86</v>
      </c>
      <c r="G569" s="721" t="s">
        <v>86</v>
      </c>
      <c r="H569" s="721" t="s">
        <v>20</v>
      </c>
      <c r="I569" s="721" t="s">
        <v>19</v>
      </c>
      <c r="J569" s="721" t="s">
        <v>19</v>
      </c>
      <c r="K569" s="722" t="s">
        <v>19</v>
      </c>
      <c r="L569" s="722" t="s">
        <v>19</v>
      </c>
      <c r="M569" s="722" t="s">
        <v>19</v>
      </c>
      <c r="N569" s="722" t="s">
        <v>19</v>
      </c>
      <c r="O569" s="377"/>
      <c r="P569" s="722" t="s">
        <v>19</v>
      </c>
    </row>
    <row r="570" spans="2:16" s="375" customFormat="1" ht="30" x14ac:dyDescent="0.25">
      <c r="B570" s="751" t="s">
        <v>1824</v>
      </c>
      <c r="C570" s="722" t="s">
        <v>93</v>
      </c>
      <c r="D570" s="721" t="s">
        <v>2050</v>
      </c>
      <c r="E570" s="721">
        <v>50</v>
      </c>
      <c r="F570" s="721" t="s">
        <v>86</v>
      </c>
      <c r="G570" s="721" t="s">
        <v>86</v>
      </c>
      <c r="H570" s="721" t="s">
        <v>20</v>
      </c>
      <c r="I570" s="721" t="s">
        <v>19</v>
      </c>
      <c r="J570" s="721" t="s">
        <v>19</v>
      </c>
      <c r="K570" s="722" t="s">
        <v>19</v>
      </c>
      <c r="L570" s="722" t="s">
        <v>19</v>
      </c>
      <c r="M570" s="722" t="s">
        <v>19</v>
      </c>
      <c r="N570" s="722" t="s">
        <v>19</v>
      </c>
      <c r="O570" s="377"/>
      <c r="P570" s="722" t="s">
        <v>19</v>
      </c>
    </row>
    <row r="571" spans="2:16" s="375" customFormat="1" ht="45" x14ac:dyDescent="0.25">
      <c r="B571" s="751" t="s">
        <v>1824</v>
      </c>
      <c r="C571" s="722" t="s">
        <v>93</v>
      </c>
      <c r="D571" s="721" t="s">
        <v>2051</v>
      </c>
      <c r="E571" s="721">
        <v>49</v>
      </c>
      <c r="F571" s="721" t="s">
        <v>86</v>
      </c>
      <c r="G571" s="721" t="s">
        <v>86</v>
      </c>
      <c r="H571" s="721" t="s">
        <v>20</v>
      </c>
      <c r="I571" s="721" t="s">
        <v>19</v>
      </c>
      <c r="J571" s="721" t="s">
        <v>19</v>
      </c>
      <c r="K571" s="722" t="s">
        <v>19</v>
      </c>
      <c r="L571" s="722" t="s">
        <v>19</v>
      </c>
      <c r="M571" s="722" t="s">
        <v>19</v>
      </c>
      <c r="N571" s="722" t="s">
        <v>19</v>
      </c>
      <c r="O571" s="377"/>
      <c r="P571" s="722" t="s">
        <v>19</v>
      </c>
    </row>
    <row r="572" spans="2:16" s="375" customFormat="1" ht="30" x14ac:dyDescent="0.25">
      <c r="B572" s="751" t="s">
        <v>1824</v>
      </c>
      <c r="C572" s="722" t="s">
        <v>93</v>
      </c>
      <c r="D572" s="721" t="s">
        <v>2052</v>
      </c>
      <c r="E572" s="721">
        <v>49</v>
      </c>
      <c r="F572" s="721" t="s">
        <v>86</v>
      </c>
      <c r="G572" s="721" t="s">
        <v>86</v>
      </c>
      <c r="H572" s="721" t="s">
        <v>20</v>
      </c>
      <c r="I572" s="721" t="s">
        <v>19</v>
      </c>
      <c r="J572" s="721" t="s">
        <v>19</v>
      </c>
      <c r="K572" s="722" t="s">
        <v>19</v>
      </c>
      <c r="L572" s="722" t="s">
        <v>19</v>
      </c>
      <c r="M572" s="722" t="s">
        <v>19</v>
      </c>
      <c r="N572" s="722" t="s">
        <v>19</v>
      </c>
      <c r="O572" s="377"/>
      <c r="P572" s="722" t="s">
        <v>19</v>
      </c>
    </row>
    <row r="573" spans="2:16" s="375" customFormat="1" ht="30" x14ac:dyDescent="0.25">
      <c r="B573" s="751" t="s">
        <v>1824</v>
      </c>
      <c r="C573" s="722" t="s">
        <v>93</v>
      </c>
      <c r="D573" s="721" t="s">
        <v>2053</v>
      </c>
      <c r="E573" s="721">
        <v>51</v>
      </c>
      <c r="F573" s="721" t="s">
        <v>86</v>
      </c>
      <c r="G573" s="721" t="s">
        <v>86</v>
      </c>
      <c r="H573" s="721" t="s">
        <v>20</v>
      </c>
      <c r="I573" s="721" t="s">
        <v>19</v>
      </c>
      <c r="J573" s="721" t="s">
        <v>19</v>
      </c>
      <c r="K573" s="722" t="s">
        <v>19</v>
      </c>
      <c r="L573" s="722" t="s">
        <v>19</v>
      </c>
      <c r="M573" s="722" t="s">
        <v>19</v>
      </c>
      <c r="N573" s="722" t="s">
        <v>19</v>
      </c>
      <c r="O573" s="377"/>
      <c r="P573" s="722" t="s">
        <v>19</v>
      </c>
    </row>
    <row r="574" spans="2:16" s="375" customFormat="1" x14ac:dyDescent="0.25">
      <c r="B574" s="751" t="s">
        <v>1824</v>
      </c>
      <c r="C574" s="722" t="s">
        <v>93</v>
      </c>
      <c r="D574" s="721" t="s">
        <v>1906</v>
      </c>
      <c r="E574" s="721">
        <v>250</v>
      </c>
      <c r="F574" s="721" t="s">
        <v>86</v>
      </c>
      <c r="G574" s="721" t="s">
        <v>86</v>
      </c>
      <c r="H574" s="721" t="s">
        <v>20</v>
      </c>
      <c r="I574" s="721" t="s">
        <v>19</v>
      </c>
      <c r="J574" s="721" t="s">
        <v>19</v>
      </c>
      <c r="K574" s="722" t="s">
        <v>19</v>
      </c>
      <c r="L574" s="722" t="s">
        <v>19</v>
      </c>
      <c r="M574" s="722" t="s">
        <v>19</v>
      </c>
      <c r="N574" s="722" t="s">
        <v>19</v>
      </c>
      <c r="O574" s="377"/>
      <c r="P574" s="722" t="s">
        <v>19</v>
      </c>
    </row>
    <row r="575" spans="2:16" x14ac:dyDescent="0.25">
      <c r="B575" s="1" t="s">
        <v>536</v>
      </c>
    </row>
    <row r="576" spans="2:16" x14ac:dyDescent="0.25">
      <c r="B576" s="1" t="s">
        <v>94</v>
      </c>
    </row>
    <row r="577" spans="2:16" x14ac:dyDescent="0.25">
      <c r="B577" s="1" t="s">
        <v>95</v>
      </c>
    </row>
    <row r="578" spans="2:16" ht="15.75" thickBot="1" x14ac:dyDescent="0.3"/>
    <row r="579" spans="2:16" ht="27" thickBot="1" x14ac:dyDescent="0.3">
      <c r="B579" s="1583" t="s">
        <v>2054</v>
      </c>
      <c r="C579" s="1583"/>
      <c r="D579" s="1583"/>
      <c r="E579" s="1583"/>
      <c r="F579" s="1583"/>
      <c r="G579" s="1583"/>
      <c r="H579" s="1583"/>
      <c r="I579" s="1583"/>
      <c r="J579" s="1583"/>
      <c r="K579" s="1583"/>
      <c r="L579" s="1583"/>
      <c r="M579" s="1583"/>
      <c r="N579" s="1583"/>
    </row>
    <row r="582" spans="2:16" ht="105" x14ac:dyDescent="0.25">
      <c r="B582" s="756" t="s">
        <v>68</v>
      </c>
      <c r="C582" s="114" t="s">
        <v>69</v>
      </c>
      <c r="D582" s="114" t="s">
        <v>70</v>
      </c>
      <c r="E582" s="114" t="s">
        <v>71</v>
      </c>
      <c r="F582" s="114" t="s">
        <v>72</v>
      </c>
      <c r="G582" s="114" t="s">
        <v>73</v>
      </c>
      <c r="H582" s="114" t="s">
        <v>74</v>
      </c>
      <c r="I582" s="114" t="s">
        <v>75</v>
      </c>
      <c r="J582" s="114" t="s">
        <v>76</v>
      </c>
      <c r="K582" s="114" t="s">
        <v>77</v>
      </c>
      <c r="L582" s="114" t="s">
        <v>78</v>
      </c>
      <c r="M582" s="115" t="s">
        <v>79</v>
      </c>
      <c r="N582" s="115" t="s">
        <v>80</v>
      </c>
      <c r="O582" s="703" t="s">
        <v>81</v>
      </c>
      <c r="P582" s="114" t="s">
        <v>82</v>
      </c>
    </row>
    <row r="583" spans="2:16" s="409" customFormat="1" ht="45" x14ac:dyDescent="0.25">
      <c r="B583" s="722" t="s">
        <v>1824</v>
      </c>
      <c r="C583" s="722" t="s">
        <v>93</v>
      </c>
      <c r="D583" s="721" t="s">
        <v>2055</v>
      </c>
      <c r="E583" s="721">
        <v>100</v>
      </c>
      <c r="F583" s="721" t="s">
        <v>86</v>
      </c>
      <c r="G583" s="721" t="s">
        <v>86</v>
      </c>
      <c r="H583" s="721" t="s">
        <v>86</v>
      </c>
      <c r="I583" s="721" t="s">
        <v>19</v>
      </c>
      <c r="J583" s="721" t="s">
        <v>19</v>
      </c>
      <c r="K583" s="722" t="s">
        <v>19</v>
      </c>
      <c r="L583" s="722" t="s">
        <v>19</v>
      </c>
      <c r="M583" s="722" t="s">
        <v>19</v>
      </c>
      <c r="N583" s="722" t="s">
        <v>19</v>
      </c>
      <c r="O583" s="742"/>
      <c r="P583" s="722" t="s">
        <v>19</v>
      </c>
    </row>
    <row r="584" spans="2:16" x14ac:dyDescent="0.25">
      <c r="B584" s="1" t="s">
        <v>536</v>
      </c>
    </row>
    <row r="585" spans="2:16" x14ac:dyDescent="0.25">
      <c r="B585" s="1" t="s">
        <v>94</v>
      </c>
    </row>
    <row r="586" spans="2:16" x14ac:dyDescent="0.25">
      <c r="B586" s="1" t="s">
        <v>95</v>
      </c>
    </row>
    <row r="587" spans="2:16" ht="15.75" thickBot="1" x14ac:dyDescent="0.3"/>
    <row r="588" spans="2:16" ht="27" thickBot="1" x14ac:dyDescent="0.3">
      <c r="B588" s="1584" t="s">
        <v>2056</v>
      </c>
      <c r="C588" s="1585"/>
      <c r="D588" s="1585"/>
      <c r="E588" s="1585"/>
      <c r="F588" s="1585"/>
      <c r="G588" s="1585"/>
      <c r="H588" s="1585"/>
      <c r="I588" s="1585"/>
      <c r="J588" s="1585"/>
      <c r="K588" s="1585"/>
      <c r="L588" s="1585"/>
      <c r="M588" s="1585"/>
      <c r="N588" s="1586"/>
    </row>
    <row r="591" spans="2:16" ht="105" x14ac:dyDescent="0.25">
      <c r="B591" s="756" t="s">
        <v>68</v>
      </c>
      <c r="C591" s="114" t="s">
        <v>69</v>
      </c>
      <c r="D591" s="114" t="s">
        <v>70</v>
      </c>
      <c r="E591" s="114" t="s">
        <v>71</v>
      </c>
      <c r="F591" s="114" t="s">
        <v>72</v>
      </c>
      <c r="G591" s="114" t="s">
        <v>73</v>
      </c>
      <c r="H591" s="114" t="s">
        <v>74</v>
      </c>
      <c r="I591" s="114" t="s">
        <v>75</v>
      </c>
      <c r="J591" s="114" t="s">
        <v>76</v>
      </c>
      <c r="K591" s="114" t="s">
        <v>77</v>
      </c>
      <c r="L591" s="114" t="s">
        <v>78</v>
      </c>
      <c r="M591" s="115" t="s">
        <v>79</v>
      </c>
      <c r="N591" s="115" t="s">
        <v>80</v>
      </c>
      <c r="O591" s="703" t="s">
        <v>81</v>
      </c>
      <c r="P591" s="114" t="s">
        <v>82</v>
      </c>
    </row>
    <row r="592" spans="2:16" s="375" customFormat="1" ht="45" x14ac:dyDescent="0.25">
      <c r="B592" s="751" t="s">
        <v>2057</v>
      </c>
      <c r="C592" s="751" t="s">
        <v>84</v>
      </c>
      <c r="D592" s="721" t="s">
        <v>2058</v>
      </c>
      <c r="E592" s="721">
        <v>107</v>
      </c>
      <c r="F592" s="721" t="s">
        <v>86</v>
      </c>
      <c r="G592" s="721" t="s">
        <v>86</v>
      </c>
      <c r="H592" s="721" t="s">
        <v>19</v>
      </c>
      <c r="I592" s="721" t="s">
        <v>86</v>
      </c>
      <c r="J592" s="721" t="s">
        <v>19</v>
      </c>
      <c r="K592" s="722" t="s">
        <v>19</v>
      </c>
      <c r="L592" s="722" t="s">
        <v>19</v>
      </c>
      <c r="M592" s="722" t="s">
        <v>19</v>
      </c>
      <c r="N592" s="722" t="s">
        <v>19</v>
      </c>
      <c r="O592" s="742"/>
      <c r="P592" s="722" t="s">
        <v>19</v>
      </c>
    </row>
    <row r="593" spans="2:20" x14ac:dyDescent="0.25">
      <c r="B593" s="1" t="s">
        <v>536</v>
      </c>
    </row>
    <row r="594" spans="2:20" x14ac:dyDescent="0.25">
      <c r="B594" s="1" t="s">
        <v>94</v>
      </c>
    </row>
    <row r="595" spans="2:20" x14ac:dyDescent="0.25">
      <c r="B595" s="1" t="s">
        <v>95</v>
      </c>
    </row>
    <row r="596" spans="2:20" ht="15.75" thickBot="1" x14ac:dyDescent="0.3"/>
    <row r="597" spans="2:20" ht="27" thickBot="1" x14ac:dyDescent="0.3">
      <c r="B597" s="1584" t="s">
        <v>2059</v>
      </c>
      <c r="C597" s="1585"/>
      <c r="D597" s="1585"/>
      <c r="E597" s="1585"/>
      <c r="F597" s="1585"/>
      <c r="G597" s="1585"/>
      <c r="H597" s="1585"/>
      <c r="I597" s="1585"/>
      <c r="J597" s="1585"/>
      <c r="K597" s="1585"/>
      <c r="L597" s="1585"/>
      <c r="M597" s="1585"/>
      <c r="N597" s="1586"/>
    </row>
    <row r="600" spans="2:20" x14ac:dyDescent="0.25">
      <c r="B600" s="1577" t="s">
        <v>97</v>
      </c>
      <c r="C600" s="1577" t="s">
        <v>98</v>
      </c>
      <c r="D600" s="1577" t="s">
        <v>99</v>
      </c>
      <c r="E600" s="1577" t="s">
        <v>100</v>
      </c>
      <c r="F600" s="1577" t="s">
        <v>101</v>
      </c>
      <c r="G600" s="1577" t="s">
        <v>102</v>
      </c>
      <c r="H600" s="1577" t="s">
        <v>103</v>
      </c>
      <c r="I600" s="1577" t="s">
        <v>104</v>
      </c>
      <c r="J600" s="1579" t="s">
        <v>105</v>
      </c>
      <c r="K600" s="1580"/>
      <c r="L600" s="1581"/>
      <c r="M600" s="1577" t="s">
        <v>106</v>
      </c>
      <c r="N600" s="1577" t="s">
        <v>107</v>
      </c>
      <c r="O600" s="1577" t="s">
        <v>1180</v>
      </c>
      <c r="P600" s="1577" t="s">
        <v>49</v>
      </c>
    </row>
    <row r="601" spans="2:20" ht="24" x14ac:dyDescent="0.25">
      <c r="B601" s="1578"/>
      <c r="C601" s="1578"/>
      <c r="D601" s="1578"/>
      <c r="E601" s="1578"/>
      <c r="F601" s="1578"/>
      <c r="G601" s="1578"/>
      <c r="H601" s="1578"/>
      <c r="I601" s="1578"/>
      <c r="J601" s="378" t="s">
        <v>109</v>
      </c>
      <c r="K601" s="379" t="s">
        <v>110</v>
      </c>
      <c r="L601" s="378" t="s">
        <v>111</v>
      </c>
      <c r="M601" s="1578"/>
      <c r="N601" s="1578"/>
      <c r="O601" s="1578"/>
      <c r="P601" s="1578"/>
    </row>
    <row r="602" spans="2:20" s="116" customFormat="1" ht="60" x14ac:dyDescent="0.25">
      <c r="B602" s="457" t="s">
        <v>1093</v>
      </c>
      <c r="C602" s="458" t="s">
        <v>1698</v>
      </c>
      <c r="D602" s="722" t="s">
        <v>3499</v>
      </c>
      <c r="E602" s="720">
        <v>50959048</v>
      </c>
      <c r="F602" s="720" t="s">
        <v>288</v>
      </c>
      <c r="G602" s="381" t="s">
        <v>1345</v>
      </c>
      <c r="H602" s="827">
        <v>36439</v>
      </c>
      <c r="I602" s="768" t="s">
        <v>86</v>
      </c>
      <c r="J602" s="768" t="s">
        <v>3500</v>
      </c>
      <c r="K602" s="381" t="s">
        <v>3501</v>
      </c>
      <c r="L602" s="381" t="s">
        <v>155</v>
      </c>
      <c r="M602" s="768" t="s">
        <v>19</v>
      </c>
      <c r="N602" s="768" t="s">
        <v>19</v>
      </c>
      <c r="O602" s="768" t="s">
        <v>19</v>
      </c>
      <c r="P602" s="768"/>
      <c r="R602" s="1593"/>
      <c r="S602" s="1594"/>
      <c r="T602" s="1595"/>
    </row>
    <row r="603" spans="2:20" s="116" customFormat="1" ht="30" x14ac:dyDescent="0.25">
      <c r="B603" s="457" t="s">
        <v>1093</v>
      </c>
      <c r="C603" s="458" t="s">
        <v>133</v>
      </c>
      <c r="D603" s="722" t="s">
        <v>3404</v>
      </c>
      <c r="E603" s="722">
        <v>50998814</v>
      </c>
      <c r="F603" s="722" t="s">
        <v>710</v>
      </c>
      <c r="G603" s="381" t="s">
        <v>369</v>
      </c>
      <c r="H603" s="460">
        <v>39255</v>
      </c>
      <c r="I603" s="768" t="s">
        <v>86</v>
      </c>
      <c r="J603" s="768" t="s">
        <v>3502</v>
      </c>
      <c r="K603" s="381" t="s">
        <v>3503</v>
      </c>
      <c r="L603" s="381" t="s">
        <v>155</v>
      </c>
      <c r="M603" s="768" t="s">
        <v>19</v>
      </c>
      <c r="N603" s="768" t="s">
        <v>19</v>
      </c>
      <c r="O603" s="768" t="s">
        <v>19</v>
      </c>
      <c r="P603" s="768"/>
    </row>
    <row r="604" spans="2:20" s="116" customFormat="1" ht="45" x14ac:dyDescent="0.25">
      <c r="B604" s="457" t="s">
        <v>1093</v>
      </c>
      <c r="C604" s="458" t="s">
        <v>3504</v>
      </c>
      <c r="D604" s="828" t="s">
        <v>3505</v>
      </c>
      <c r="E604" s="828">
        <v>78587977</v>
      </c>
      <c r="F604" s="828" t="s">
        <v>258</v>
      </c>
      <c r="G604" s="381" t="s">
        <v>3506</v>
      </c>
      <c r="H604" s="460">
        <v>41237</v>
      </c>
      <c r="I604" s="768" t="s">
        <v>3313</v>
      </c>
      <c r="J604" s="768" t="s">
        <v>2061</v>
      </c>
      <c r="K604" s="381" t="s">
        <v>3507</v>
      </c>
      <c r="L604" s="381" t="s">
        <v>155</v>
      </c>
      <c r="M604" s="768" t="s">
        <v>19</v>
      </c>
      <c r="N604" s="768" t="s">
        <v>20</v>
      </c>
      <c r="O604" s="768" t="s">
        <v>19</v>
      </c>
      <c r="P604" s="768" t="s">
        <v>3350</v>
      </c>
    </row>
    <row r="605" spans="2:20" s="116" customFormat="1" ht="30" x14ac:dyDescent="0.25">
      <c r="B605" s="735" t="s">
        <v>126</v>
      </c>
      <c r="C605" s="461" t="s">
        <v>2068</v>
      </c>
      <c r="D605" s="722" t="s">
        <v>3508</v>
      </c>
      <c r="E605" s="722">
        <v>1066176597</v>
      </c>
      <c r="F605" s="722" t="s">
        <v>288</v>
      </c>
      <c r="G605" s="381" t="s">
        <v>797</v>
      </c>
      <c r="H605" s="381">
        <v>41452</v>
      </c>
      <c r="I605" s="768" t="s">
        <v>86</v>
      </c>
      <c r="J605" s="768" t="s">
        <v>3509</v>
      </c>
      <c r="K605" s="381" t="s">
        <v>3510</v>
      </c>
      <c r="L605" s="381" t="s">
        <v>155</v>
      </c>
      <c r="M605" s="768" t="s">
        <v>19</v>
      </c>
      <c r="N605" s="768" t="s">
        <v>19</v>
      </c>
      <c r="O605" s="768" t="s">
        <v>19</v>
      </c>
      <c r="P605" s="768"/>
    </row>
    <row r="606" spans="2:20" s="116" customFormat="1" ht="45" x14ac:dyDescent="0.25">
      <c r="B606" s="735" t="s">
        <v>126</v>
      </c>
      <c r="C606" s="458" t="s">
        <v>141</v>
      </c>
      <c r="D606" s="722" t="s">
        <v>3511</v>
      </c>
      <c r="E606" s="722">
        <v>1066176913</v>
      </c>
      <c r="F606" s="722" t="s">
        <v>129</v>
      </c>
      <c r="G606" s="381" t="s">
        <v>797</v>
      </c>
      <c r="H606" s="381">
        <v>40522</v>
      </c>
      <c r="I606" s="768" t="s">
        <v>3313</v>
      </c>
      <c r="J606" s="768" t="s">
        <v>318</v>
      </c>
      <c r="K606" s="381" t="s">
        <v>3512</v>
      </c>
      <c r="L606" s="381" t="s">
        <v>155</v>
      </c>
      <c r="M606" s="768" t="s">
        <v>19</v>
      </c>
      <c r="N606" s="768" t="s">
        <v>20</v>
      </c>
      <c r="O606" s="768" t="s">
        <v>19</v>
      </c>
      <c r="P606" s="768" t="s">
        <v>2072</v>
      </c>
    </row>
    <row r="607" spans="2:20" s="116" customFormat="1" ht="45" x14ac:dyDescent="0.25">
      <c r="B607" s="735" t="s">
        <v>126</v>
      </c>
      <c r="C607" s="458" t="s">
        <v>141</v>
      </c>
      <c r="D607" s="722" t="s">
        <v>3513</v>
      </c>
      <c r="E607" s="722">
        <v>25913021</v>
      </c>
      <c r="F607" s="722" t="s">
        <v>288</v>
      </c>
      <c r="G607" s="381" t="s">
        <v>1345</v>
      </c>
      <c r="H607" s="381">
        <v>33955</v>
      </c>
      <c r="I607" s="768" t="s">
        <v>86</v>
      </c>
      <c r="J607" s="768" t="s">
        <v>2061</v>
      </c>
      <c r="K607" s="381" t="s">
        <v>3514</v>
      </c>
      <c r="L607" s="381" t="s">
        <v>155</v>
      </c>
      <c r="M607" s="768" t="s">
        <v>19</v>
      </c>
      <c r="N607" s="768" t="s">
        <v>19</v>
      </c>
      <c r="O607" s="768" t="s">
        <v>19</v>
      </c>
      <c r="P607" s="768"/>
    </row>
    <row r="608" spans="2:20" s="116" customFormat="1" ht="45" x14ac:dyDescent="0.25">
      <c r="B608" s="735" t="s">
        <v>126</v>
      </c>
      <c r="C608" s="458" t="s">
        <v>141</v>
      </c>
      <c r="D608" s="722" t="s">
        <v>3515</v>
      </c>
      <c r="E608" s="722">
        <v>42655509</v>
      </c>
      <c r="F608" s="722" t="s">
        <v>596</v>
      </c>
      <c r="G608" s="381" t="s">
        <v>3506</v>
      </c>
      <c r="H608" s="381">
        <v>41237</v>
      </c>
      <c r="I608" s="768" t="s">
        <v>3313</v>
      </c>
      <c r="J608" s="768" t="s">
        <v>3502</v>
      </c>
      <c r="K608" s="381" t="s">
        <v>3516</v>
      </c>
      <c r="L608" s="381" t="s">
        <v>155</v>
      </c>
      <c r="M608" s="768" t="s">
        <v>19</v>
      </c>
      <c r="N608" s="768" t="s">
        <v>19</v>
      </c>
      <c r="O608" s="768" t="s">
        <v>19</v>
      </c>
      <c r="P608" s="768" t="s">
        <v>2072</v>
      </c>
    </row>
    <row r="609" spans="2:20" s="116" customFormat="1" ht="75" x14ac:dyDescent="0.25">
      <c r="B609" s="751" t="s">
        <v>126</v>
      </c>
      <c r="C609" s="768" t="s">
        <v>3517</v>
      </c>
      <c r="D609" s="722" t="s">
        <v>3518</v>
      </c>
      <c r="E609" s="722">
        <v>52704161</v>
      </c>
      <c r="F609" s="722" t="s">
        <v>129</v>
      </c>
      <c r="G609" s="381" t="s">
        <v>3506</v>
      </c>
      <c r="H609" s="381">
        <v>41237</v>
      </c>
      <c r="I609" s="768" t="s">
        <v>3313</v>
      </c>
      <c r="J609" s="459" t="s">
        <v>3519</v>
      </c>
      <c r="K609" s="381" t="s">
        <v>2074</v>
      </c>
      <c r="L609" s="381" t="s">
        <v>155</v>
      </c>
      <c r="M609" s="768" t="s">
        <v>19</v>
      </c>
      <c r="N609" s="768" t="s">
        <v>19</v>
      </c>
      <c r="O609" s="768" t="s">
        <v>19</v>
      </c>
      <c r="P609" s="768"/>
    </row>
    <row r="610" spans="2:20" ht="15.75" thickBot="1" x14ac:dyDescent="0.3">
      <c r="B610" s="462"/>
      <c r="C610" s="44"/>
      <c r="D610" s="44"/>
      <c r="E610" s="44"/>
      <c r="F610" s="44"/>
      <c r="G610" s="44"/>
      <c r="H610" s="405"/>
      <c r="I610" s="755"/>
      <c r="J610" s="44"/>
      <c r="K610" s="463"/>
      <c r="L610" s="463"/>
      <c r="M610" s="770"/>
      <c r="N610" s="770"/>
      <c r="O610" s="770"/>
      <c r="P610" s="464"/>
    </row>
    <row r="611" spans="2:20" ht="27" thickBot="1" x14ac:dyDescent="0.3">
      <c r="B611" s="1584" t="s">
        <v>2075</v>
      </c>
      <c r="C611" s="1585"/>
      <c r="D611" s="1585"/>
      <c r="E611" s="1585"/>
      <c r="F611" s="1585"/>
      <c r="G611" s="1585"/>
      <c r="H611" s="1585"/>
      <c r="I611" s="1585"/>
      <c r="J611" s="1585"/>
      <c r="K611" s="1585"/>
      <c r="L611" s="1585"/>
      <c r="M611" s="1585"/>
      <c r="N611" s="1586"/>
    </row>
    <row r="614" spans="2:20" x14ac:dyDescent="0.25">
      <c r="B614" s="1577" t="s">
        <v>97</v>
      </c>
      <c r="C614" s="1577" t="s">
        <v>98</v>
      </c>
      <c r="D614" s="1577" t="s">
        <v>99</v>
      </c>
      <c r="E614" s="1577" t="s">
        <v>100</v>
      </c>
      <c r="F614" s="1577" t="s">
        <v>101</v>
      </c>
      <c r="G614" s="1577" t="s">
        <v>102</v>
      </c>
      <c r="H614" s="1577" t="s">
        <v>103</v>
      </c>
      <c r="I614" s="1577" t="s">
        <v>104</v>
      </c>
      <c r="J614" s="1579" t="s">
        <v>105</v>
      </c>
      <c r="K614" s="1580"/>
      <c r="L614" s="1581"/>
      <c r="M614" s="1577" t="s">
        <v>106</v>
      </c>
      <c r="N614" s="1577" t="s">
        <v>107</v>
      </c>
      <c r="O614" s="1577" t="s">
        <v>1180</v>
      </c>
      <c r="P614" s="1577" t="s">
        <v>49</v>
      </c>
    </row>
    <row r="615" spans="2:20" ht="24" x14ac:dyDescent="0.25">
      <c r="B615" s="1578"/>
      <c r="C615" s="1578"/>
      <c r="D615" s="1578"/>
      <c r="E615" s="1578"/>
      <c r="F615" s="1578"/>
      <c r="G615" s="1578"/>
      <c r="H615" s="1578"/>
      <c r="I615" s="1578"/>
      <c r="J615" s="378" t="s">
        <v>109</v>
      </c>
      <c r="K615" s="379" t="s">
        <v>110</v>
      </c>
      <c r="L615" s="378" t="s">
        <v>111</v>
      </c>
      <c r="M615" s="1578"/>
      <c r="N615" s="1578"/>
      <c r="O615" s="1578"/>
      <c r="P615" s="1578"/>
    </row>
    <row r="616" spans="2:20" s="116" customFormat="1" ht="45" x14ac:dyDescent="0.25">
      <c r="B616" s="457" t="s">
        <v>2076</v>
      </c>
      <c r="C616" s="458" t="s">
        <v>113</v>
      </c>
      <c r="D616" s="459" t="s">
        <v>2060</v>
      </c>
      <c r="E616" s="768">
        <v>50959193</v>
      </c>
      <c r="F616" s="459" t="s">
        <v>351</v>
      </c>
      <c r="G616" s="460" t="s">
        <v>352</v>
      </c>
      <c r="H616" s="460">
        <v>38701</v>
      </c>
      <c r="I616" s="768" t="s">
        <v>86</v>
      </c>
      <c r="J616" s="768" t="s">
        <v>2061</v>
      </c>
      <c r="K616" s="381" t="s">
        <v>2062</v>
      </c>
      <c r="L616" s="381" t="s">
        <v>155</v>
      </c>
      <c r="M616" s="768" t="s">
        <v>19</v>
      </c>
      <c r="N616" s="768" t="s">
        <v>19</v>
      </c>
      <c r="O616" s="768" t="s">
        <v>19</v>
      </c>
      <c r="P616" s="768"/>
      <c r="R616" s="1593"/>
      <c r="S616" s="1594"/>
      <c r="T616" s="1595"/>
    </row>
    <row r="617" spans="2:20" s="116" customFormat="1" ht="45" x14ac:dyDescent="0.25">
      <c r="B617" s="457" t="s">
        <v>2076</v>
      </c>
      <c r="C617" s="458" t="s">
        <v>2077</v>
      </c>
      <c r="D617" s="459" t="s">
        <v>2063</v>
      </c>
      <c r="E617" s="768">
        <v>56057888</v>
      </c>
      <c r="F617" s="459" t="s">
        <v>2064</v>
      </c>
      <c r="G617" s="460" t="s">
        <v>2065</v>
      </c>
      <c r="H617" s="460">
        <v>40739</v>
      </c>
      <c r="I617" s="768" t="s">
        <v>86</v>
      </c>
      <c r="J617" s="380" t="s">
        <v>2066</v>
      </c>
      <c r="K617" s="381" t="s">
        <v>2067</v>
      </c>
      <c r="L617" s="381" t="s">
        <v>155</v>
      </c>
      <c r="M617" s="768" t="s">
        <v>19</v>
      </c>
      <c r="N617" s="768" t="s">
        <v>19</v>
      </c>
      <c r="O617" s="768" t="s">
        <v>19</v>
      </c>
      <c r="P617" s="768" t="s">
        <v>2078</v>
      </c>
    </row>
    <row r="618" spans="2:20" s="116" customFormat="1" ht="45" x14ac:dyDescent="0.25">
      <c r="B618" s="735" t="s">
        <v>126</v>
      </c>
      <c r="C618" s="461" t="s">
        <v>2079</v>
      </c>
      <c r="D618" s="459" t="s">
        <v>2069</v>
      </c>
      <c r="E618" s="768">
        <v>1068812449</v>
      </c>
      <c r="F618" s="459" t="s">
        <v>129</v>
      </c>
      <c r="G618" s="460" t="s">
        <v>369</v>
      </c>
      <c r="H618" s="381">
        <v>41446</v>
      </c>
      <c r="I618" s="768" t="s">
        <v>3313</v>
      </c>
      <c r="J618" s="768" t="s">
        <v>2070</v>
      </c>
      <c r="K618" s="381" t="s">
        <v>2071</v>
      </c>
      <c r="L618" s="381" t="s">
        <v>155</v>
      </c>
      <c r="M618" s="768" t="s">
        <v>19</v>
      </c>
      <c r="N618" s="768" t="s">
        <v>20</v>
      </c>
      <c r="O618" s="768" t="s">
        <v>19</v>
      </c>
      <c r="P618" s="768" t="s">
        <v>2072</v>
      </c>
    </row>
    <row r="619" spans="2:20" s="116" customFormat="1" ht="45" x14ac:dyDescent="0.25">
      <c r="B619" s="751" t="s">
        <v>126</v>
      </c>
      <c r="C619" s="461" t="s">
        <v>2077</v>
      </c>
      <c r="D619" s="459" t="s">
        <v>2073</v>
      </c>
      <c r="E619" s="768">
        <v>1066177955</v>
      </c>
      <c r="F619" s="459" t="s">
        <v>288</v>
      </c>
      <c r="G619" s="460" t="s">
        <v>264</v>
      </c>
      <c r="H619" s="381">
        <v>41452</v>
      </c>
      <c r="I619" s="768" t="s">
        <v>86</v>
      </c>
      <c r="J619" s="768" t="s">
        <v>2061</v>
      </c>
      <c r="K619" s="381" t="s">
        <v>2080</v>
      </c>
      <c r="L619" s="381" t="s">
        <v>155</v>
      </c>
      <c r="M619" s="768" t="s">
        <v>19</v>
      </c>
      <c r="N619" s="768" t="s">
        <v>19</v>
      </c>
      <c r="O619" s="768" t="s">
        <v>19</v>
      </c>
      <c r="P619" s="768" t="s">
        <v>2078</v>
      </c>
    </row>
    <row r="620" spans="2:20" x14ac:dyDescent="0.25">
      <c r="B620" s="462"/>
      <c r="C620" s="44"/>
      <c r="D620" s="44"/>
      <c r="E620" s="44"/>
      <c r="F620" s="44"/>
      <c r="G620" s="44"/>
      <c r="H620" s="405"/>
      <c r="I620" s="755"/>
      <c r="J620" s="44"/>
      <c r="K620" s="463"/>
      <c r="L620" s="463"/>
      <c r="M620" s="770"/>
      <c r="N620" s="770"/>
      <c r="O620" s="770"/>
      <c r="P620" s="464"/>
    </row>
    <row r="621" spans="2:20" ht="15.75" thickBot="1" x14ac:dyDescent="0.3">
      <c r="B621" s="462"/>
      <c r="C621" s="44"/>
      <c r="D621" s="44"/>
      <c r="E621" s="44"/>
      <c r="F621" s="44"/>
      <c r="G621" s="44"/>
      <c r="H621" s="405"/>
      <c r="I621" s="755"/>
      <c r="J621" s="44"/>
      <c r="K621" s="463"/>
      <c r="L621" s="463"/>
      <c r="M621" s="770"/>
      <c r="N621" s="770"/>
      <c r="O621" s="770"/>
      <c r="P621" s="464"/>
    </row>
    <row r="622" spans="2:20" ht="27" thickBot="1" x14ac:dyDescent="0.3">
      <c r="B622" s="1584" t="s">
        <v>2081</v>
      </c>
      <c r="C622" s="1585"/>
      <c r="D622" s="1585"/>
      <c r="E622" s="1585"/>
      <c r="F622" s="1585"/>
      <c r="G622" s="1585"/>
      <c r="H622" s="1585"/>
      <c r="I622" s="1585"/>
      <c r="J622" s="1585"/>
      <c r="K622" s="1585"/>
      <c r="L622" s="1585"/>
      <c r="M622" s="1585"/>
      <c r="N622" s="1586"/>
    </row>
    <row r="625" spans="2:20" x14ac:dyDescent="0.25">
      <c r="B625" s="1577" t="s">
        <v>97</v>
      </c>
      <c r="C625" s="1577" t="s">
        <v>98</v>
      </c>
      <c r="D625" s="1577" t="s">
        <v>99</v>
      </c>
      <c r="E625" s="1577" t="s">
        <v>100</v>
      </c>
      <c r="F625" s="1577" t="s">
        <v>101</v>
      </c>
      <c r="G625" s="1577" t="s">
        <v>102</v>
      </c>
      <c r="H625" s="1577" t="s">
        <v>103</v>
      </c>
      <c r="I625" s="1577" t="s">
        <v>104</v>
      </c>
      <c r="J625" s="1579" t="s">
        <v>105</v>
      </c>
      <c r="K625" s="1580"/>
      <c r="L625" s="1581"/>
      <c r="M625" s="1577" t="s">
        <v>106</v>
      </c>
      <c r="N625" s="1577" t="s">
        <v>107</v>
      </c>
      <c r="O625" s="1577" t="s">
        <v>1180</v>
      </c>
      <c r="P625" s="1577" t="s">
        <v>49</v>
      </c>
    </row>
    <row r="626" spans="2:20" ht="24" x14ac:dyDescent="0.25">
      <c r="B626" s="1578"/>
      <c r="C626" s="1578"/>
      <c r="D626" s="1578"/>
      <c r="E626" s="1578"/>
      <c r="F626" s="1578"/>
      <c r="G626" s="1578"/>
      <c r="H626" s="1578"/>
      <c r="I626" s="1578"/>
      <c r="J626" s="378" t="s">
        <v>109</v>
      </c>
      <c r="K626" s="379" t="s">
        <v>110</v>
      </c>
      <c r="L626" s="378" t="s">
        <v>111</v>
      </c>
      <c r="M626" s="1578"/>
      <c r="N626" s="1578"/>
      <c r="O626" s="1578"/>
      <c r="P626" s="1578"/>
    </row>
    <row r="627" spans="2:20" s="116" customFormat="1" ht="45" x14ac:dyDescent="0.25">
      <c r="B627" s="732" t="s">
        <v>2082</v>
      </c>
      <c r="C627" s="707" t="s">
        <v>133</v>
      </c>
      <c r="D627" s="765" t="s">
        <v>2083</v>
      </c>
      <c r="E627" s="707">
        <v>30670225</v>
      </c>
      <c r="F627" s="765" t="s">
        <v>1291</v>
      </c>
      <c r="G627" s="765" t="s">
        <v>436</v>
      </c>
      <c r="H627" s="706">
        <v>40507</v>
      </c>
      <c r="I627" s="707" t="s">
        <v>86</v>
      </c>
      <c r="J627" s="768" t="s">
        <v>2061</v>
      </c>
      <c r="K627" s="466" t="s">
        <v>2084</v>
      </c>
      <c r="L627" s="381" t="s">
        <v>19</v>
      </c>
      <c r="M627" s="707" t="s">
        <v>19</v>
      </c>
      <c r="N627" s="707" t="s">
        <v>19</v>
      </c>
      <c r="O627" s="707" t="s">
        <v>19</v>
      </c>
      <c r="P627" s="745"/>
      <c r="R627" s="1593"/>
      <c r="S627" s="1594"/>
      <c r="T627" s="1595"/>
    </row>
    <row r="628" spans="2:20" s="116" customFormat="1" ht="45" x14ac:dyDescent="0.25">
      <c r="B628" s="457" t="s">
        <v>2085</v>
      </c>
      <c r="C628" s="467" t="s">
        <v>2086</v>
      </c>
      <c r="D628" s="459" t="s">
        <v>2087</v>
      </c>
      <c r="E628" s="768">
        <v>78756708</v>
      </c>
      <c r="F628" s="765" t="s">
        <v>1291</v>
      </c>
      <c r="G628" s="459" t="s">
        <v>797</v>
      </c>
      <c r="H628" s="381">
        <v>37691</v>
      </c>
      <c r="I628" s="768" t="s">
        <v>86</v>
      </c>
      <c r="J628" s="768" t="s">
        <v>2088</v>
      </c>
      <c r="K628" s="382" t="s">
        <v>2089</v>
      </c>
      <c r="L628" s="381" t="s">
        <v>19</v>
      </c>
      <c r="M628" s="707" t="s">
        <v>19</v>
      </c>
      <c r="N628" s="707" t="s">
        <v>19</v>
      </c>
      <c r="O628" s="707" t="s">
        <v>19</v>
      </c>
      <c r="P628" s="745"/>
    </row>
    <row r="629" spans="2:20" s="116" customFormat="1" ht="45" x14ac:dyDescent="0.25">
      <c r="B629" s="735" t="s">
        <v>2090</v>
      </c>
      <c r="C629" s="468" t="s">
        <v>133</v>
      </c>
      <c r="D629" s="711" t="s">
        <v>2091</v>
      </c>
      <c r="E629" s="711">
        <v>1063146090</v>
      </c>
      <c r="F629" s="711" t="s">
        <v>129</v>
      </c>
      <c r="G629" s="711" t="s">
        <v>2092</v>
      </c>
      <c r="H629" s="714">
        <v>40445</v>
      </c>
      <c r="I629" s="717">
        <v>120282</v>
      </c>
      <c r="J629" s="768" t="s">
        <v>2061</v>
      </c>
      <c r="K629" s="218" t="s">
        <v>2093</v>
      </c>
      <c r="L629" s="218" t="s">
        <v>19</v>
      </c>
      <c r="M629" s="720" t="s">
        <v>19</v>
      </c>
      <c r="N629" s="720" t="s">
        <v>19</v>
      </c>
      <c r="O629" s="720" t="s">
        <v>19</v>
      </c>
      <c r="P629" s="745"/>
    </row>
    <row r="630" spans="2:20" s="116" customFormat="1" ht="45" x14ac:dyDescent="0.25">
      <c r="B630" s="751" t="s">
        <v>2090</v>
      </c>
      <c r="C630" s="469" t="s">
        <v>2086</v>
      </c>
      <c r="D630" s="722" t="s">
        <v>2094</v>
      </c>
      <c r="E630" s="722">
        <v>30657674</v>
      </c>
      <c r="F630" s="722" t="s">
        <v>288</v>
      </c>
      <c r="G630" s="722" t="s">
        <v>289</v>
      </c>
      <c r="H630" s="723" t="s">
        <v>2095</v>
      </c>
      <c r="I630" s="721" t="s">
        <v>19</v>
      </c>
      <c r="J630" s="768" t="s">
        <v>2061</v>
      </c>
      <c r="K630" s="466" t="s">
        <v>2084</v>
      </c>
      <c r="L630" s="218" t="s">
        <v>19</v>
      </c>
      <c r="M630" s="720" t="s">
        <v>19</v>
      </c>
      <c r="N630" s="720" t="s">
        <v>19</v>
      </c>
      <c r="O630" s="720" t="s">
        <v>19</v>
      </c>
      <c r="P630" s="745"/>
    </row>
    <row r="631" spans="2:20" x14ac:dyDescent="0.25">
      <c r="B631" s="462"/>
      <c r="C631" s="44"/>
      <c r="D631" s="44"/>
      <c r="E631" s="44"/>
      <c r="F631" s="44"/>
      <c r="G631" s="44"/>
      <c r="H631" s="405"/>
      <c r="I631" s="755"/>
      <c r="J631" s="44"/>
      <c r="K631" s="463"/>
      <c r="L631" s="463"/>
      <c r="M631" s="770"/>
      <c r="N631" s="770"/>
      <c r="O631" s="770"/>
      <c r="P631" s="464"/>
    </row>
    <row r="632" spans="2:20" ht="15.75" thickBot="1" x14ac:dyDescent="0.3">
      <c r="B632" s="462"/>
      <c r="C632" s="44"/>
      <c r="D632" s="44"/>
      <c r="E632" s="44"/>
      <c r="F632" s="44"/>
      <c r="G632" s="44"/>
      <c r="H632" s="405"/>
      <c r="I632" s="755"/>
      <c r="J632" s="44"/>
      <c r="K632" s="463"/>
      <c r="L632" s="463"/>
      <c r="M632" s="770"/>
      <c r="N632" s="770"/>
      <c r="O632" s="770"/>
      <c r="P632" s="464"/>
    </row>
    <row r="633" spans="2:20" ht="27" thickBot="1" x14ac:dyDescent="0.3">
      <c r="B633" s="1584" t="s">
        <v>2096</v>
      </c>
      <c r="C633" s="1585"/>
      <c r="D633" s="1585"/>
      <c r="E633" s="1585"/>
      <c r="F633" s="1585"/>
      <c r="G633" s="1585"/>
      <c r="H633" s="1585"/>
      <c r="I633" s="1585"/>
      <c r="J633" s="1585"/>
      <c r="K633" s="1585"/>
      <c r="L633" s="1585"/>
      <c r="M633" s="1585"/>
      <c r="N633" s="1586"/>
    </row>
    <row r="636" spans="2:20" x14ac:dyDescent="0.25">
      <c r="B636" s="1577" t="s">
        <v>97</v>
      </c>
      <c r="C636" s="1577" t="s">
        <v>98</v>
      </c>
      <c r="D636" s="1577" t="s">
        <v>99</v>
      </c>
      <c r="E636" s="1577" t="s">
        <v>100</v>
      </c>
      <c r="F636" s="1577" t="s">
        <v>101</v>
      </c>
      <c r="G636" s="1577" t="s">
        <v>102</v>
      </c>
      <c r="H636" s="1577" t="s">
        <v>103</v>
      </c>
      <c r="I636" s="1577" t="s">
        <v>104</v>
      </c>
      <c r="J636" s="1579" t="s">
        <v>105</v>
      </c>
      <c r="K636" s="1580"/>
      <c r="L636" s="1581"/>
      <c r="M636" s="1577" t="s">
        <v>106</v>
      </c>
      <c r="N636" s="1577" t="s">
        <v>107</v>
      </c>
      <c r="O636" s="1577" t="s">
        <v>1180</v>
      </c>
      <c r="P636" s="1577" t="s">
        <v>49</v>
      </c>
    </row>
    <row r="637" spans="2:20" ht="24" x14ac:dyDescent="0.25">
      <c r="B637" s="1578"/>
      <c r="C637" s="1578"/>
      <c r="D637" s="1578"/>
      <c r="E637" s="1578"/>
      <c r="F637" s="1578"/>
      <c r="G637" s="1578"/>
      <c r="H637" s="1578"/>
      <c r="I637" s="1578"/>
      <c r="J637" s="378" t="s">
        <v>109</v>
      </c>
      <c r="K637" s="379" t="s">
        <v>110</v>
      </c>
      <c r="L637" s="378" t="s">
        <v>111</v>
      </c>
      <c r="M637" s="1578"/>
      <c r="N637" s="1578"/>
      <c r="O637" s="1578"/>
      <c r="P637" s="1578"/>
    </row>
    <row r="638" spans="2:20" s="116" customFormat="1" ht="45" x14ac:dyDescent="0.25">
      <c r="B638" s="732" t="s">
        <v>2097</v>
      </c>
      <c r="C638" s="707" t="s">
        <v>133</v>
      </c>
      <c r="D638" s="765" t="s">
        <v>2098</v>
      </c>
      <c r="E638" s="707">
        <v>30667526</v>
      </c>
      <c r="F638" s="470" t="s">
        <v>173</v>
      </c>
      <c r="G638" s="470" t="s">
        <v>352</v>
      </c>
      <c r="H638" s="706">
        <v>41440</v>
      </c>
      <c r="I638" s="707" t="s">
        <v>86</v>
      </c>
      <c r="J638" s="380" t="s">
        <v>2061</v>
      </c>
      <c r="K638" s="466">
        <v>40522</v>
      </c>
      <c r="L638" s="466">
        <v>40960</v>
      </c>
      <c r="M638" s="707" t="s">
        <v>19</v>
      </c>
      <c r="N638" s="707" t="s">
        <v>19</v>
      </c>
      <c r="O638" s="707" t="s">
        <v>19</v>
      </c>
      <c r="P638" s="745"/>
      <c r="R638" s="1593"/>
      <c r="S638" s="1594"/>
      <c r="T638" s="1595"/>
    </row>
    <row r="639" spans="2:20" s="116" customFormat="1" ht="45" x14ac:dyDescent="0.25">
      <c r="B639" s="457" t="s">
        <v>2099</v>
      </c>
      <c r="C639" s="768" t="s">
        <v>133</v>
      </c>
      <c r="D639" s="459" t="s">
        <v>2100</v>
      </c>
      <c r="E639" s="768">
        <v>1063154410</v>
      </c>
      <c r="F639" s="459" t="s">
        <v>1465</v>
      </c>
      <c r="G639" s="459" t="s">
        <v>136</v>
      </c>
      <c r="H639" s="381">
        <v>41365</v>
      </c>
      <c r="I639" s="768" t="s">
        <v>86</v>
      </c>
      <c r="J639" s="380" t="s">
        <v>2061</v>
      </c>
      <c r="K639" s="382">
        <v>40584</v>
      </c>
      <c r="L639" s="471">
        <v>40960</v>
      </c>
      <c r="M639" s="707" t="s">
        <v>19</v>
      </c>
      <c r="N639" s="707" t="s">
        <v>19</v>
      </c>
      <c r="O639" s="707" t="s">
        <v>19</v>
      </c>
      <c r="P639" s="745"/>
    </row>
    <row r="640" spans="2:20" s="116" customFormat="1" ht="45" x14ac:dyDescent="0.25">
      <c r="B640" s="732" t="s">
        <v>2099</v>
      </c>
      <c r="C640" s="707" t="s">
        <v>133</v>
      </c>
      <c r="D640" s="765" t="s">
        <v>2101</v>
      </c>
      <c r="E640" s="707">
        <v>30659590</v>
      </c>
      <c r="F640" s="765" t="s">
        <v>2102</v>
      </c>
      <c r="G640" s="765" t="s">
        <v>136</v>
      </c>
      <c r="H640" s="706">
        <v>37176</v>
      </c>
      <c r="I640" s="707" t="s">
        <v>86</v>
      </c>
      <c r="J640" s="380" t="s">
        <v>2061</v>
      </c>
      <c r="K640" s="381">
        <v>40949</v>
      </c>
      <c r="L640" s="471">
        <v>41348</v>
      </c>
      <c r="M640" s="707" t="s">
        <v>19</v>
      </c>
      <c r="N640" s="707" t="s">
        <v>19</v>
      </c>
      <c r="O640" s="707" t="s">
        <v>19</v>
      </c>
      <c r="P640" s="707"/>
    </row>
    <row r="641" spans="2:16" s="116" customFormat="1" ht="30" x14ac:dyDescent="0.25">
      <c r="B641" s="732" t="s">
        <v>2099</v>
      </c>
      <c r="C641" s="707" t="s">
        <v>133</v>
      </c>
      <c r="D641" s="765" t="s">
        <v>2103</v>
      </c>
      <c r="E641" s="707">
        <v>1063150680</v>
      </c>
      <c r="F641" s="765" t="s">
        <v>2104</v>
      </c>
      <c r="G641" s="765" t="s">
        <v>130</v>
      </c>
      <c r="H641" s="706">
        <v>41088</v>
      </c>
      <c r="I641" s="707" t="s">
        <v>86</v>
      </c>
      <c r="J641" s="465" t="s">
        <v>2105</v>
      </c>
      <c r="K641" s="381">
        <v>40544</v>
      </c>
      <c r="L641" s="381">
        <v>40939</v>
      </c>
      <c r="M641" s="707" t="s">
        <v>19</v>
      </c>
      <c r="N641" s="707" t="s">
        <v>19</v>
      </c>
      <c r="O641" s="707" t="s">
        <v>19</v>
      </c>
      <c r="P641" s="745"/>
    </row>
    <row r="642" spans="2:16" ht="75" x14ac:dyDescent="0.25">
      <c r="B642" s="735" t="s">
        <v>2099</v>
      </c>
      <c r="C642" s="711" t="s">
        <v>2106</v>
      </c>
      <c r="D642" s="711" t="s">
        <v>2107</v>
      </c>
      <c r="E642" s="711">
        <v>77195772</v>
      </c>
      <c r="F642" s="766" t="s">
        <v>2108</v>
      </c>
      <c r="G642" s="766" t="s">
        <v>2109</v>
      </c>
      <c r="H642" s="714">
        <v>40487</v>
      </c>
      <c r="I642" s="717">
        <v>134109</v>
      </c>
      <c r="J642" s="722" t="s">
        <v>2110</v>
      </c>
      <c r="K642" s="218">
        <v>39934</v>
      </c>
      <c r="L642" s="218">
        <v>40724</v>
      </c>
      <c r="M642" s="697" t="s">
        <v>19</v>
      </c>
      <c r="N642" s="697" t="s">
        <v>19</v>
      </c>
      <c r="O642" s="697" t="s">
        <v>19</v>
      </c>
      <c r="P642" s="707"/>
    </row>
    <row r="643" spans="2:16" ht="45" x14ac:dyDescent="0.25">
      <c r="B643" s="735" t="s">
        <v>2111</v>
      </c>
      <c r="C643" s="722" t="s">
        <v>141</v>
      </c>
      <c r="D643" s="711" t="s">
        <v>2112</v>
      </c>
      <c r="E643" s="711">
        <v>1102827829</v>
      </c>
      <c r="F643" s="711" t="s">
        <v>129</v>
      </c>
      <c r="G643" s="711" t="s">
        <v>2113</v>
      </c>
      <c r="H643" s="714">
        <v>41117</v>
      </c>
      <c r="I643" s="717">
        <v>134109</v>
      </c>
      <c r="J643" s="722" t="s">
        <v>2114</v>
      </c>
      <c r="K643" s="218">
        <v>41309</v>
      </c>
      <c r="L643" s="218">
        <v>41985</v>
      </c>
      <c r="M643" s="720" t="s">
        <v>19</v>
      </c>
      <c r="N643" s="720" t="s">
        <v>19</v>
      </c>
      <c r="O643" s="720" t="s">
        <v>19</v>
      </c>
      <c r="P643" s="745"/>
    </row>
    <row r="644" spans="2:16" ht="45" x14ac:dyDescent="0.25">
      <c r="B644" s="735" t="s">
        <v>2111</v>
      </c>
      <c r="C644" s="722" t="s">
        <v>141</v>
      </c>
      <c r="D644" s="722" t="s">
        <v>2115</v>
      </c>
      <c r="E644" s="722">
        <v>30657227</v>
      </c>
      <c r="F644" s="722" t="s">
        <v>288</v>
      </c>
      <c r="G644" s="722" t="s">
        <v>289</v>
      </c>
      <c r="H644" s="723">
        <v>38197</v>
      </c>
      <c r="I644" s="721" t="s">
        <v>86</v>
      </c>
      <c r="J644" s="380" t="s">
        <v>2061</v>
      </c>
      <c r="K644" s="218">
        <v>41562</v>
      </c>
      <c r="L644" s="218">
        <v>41964</v>
      </c>
      <c r="M644" s="720" t="s">
        <v>19</v>
      </c>
      <c r="N644" s="720" t="s">
        <v>19</v>
      </c>
      <c r="O644" s="720" t="s">
        <v>19</v>
      </c>
      <c r="P644" s="745"/>
    </row>
    <row r="645" spans="2:16" ht="45" x14ac:dyDescent="0.25">
      <c r="B645" s="735" t="s">
        <v>2111</v>
      </c>
      <c r="C645" s="722" t="s">
        <v>141</v>
      </c>
      <c r="D645" s="722" t="s">
        <v>2116</v>
      </c>
      <c r="E645" s="722">
        <v>35145053</v>
      </c>
      <c r="F645" s="722" t="s">
        <v>129</v>
      </c>
      <c r="G645" s="722" t="s">
        <v>2113</v>
      </c>
      <c r="H645" s="723">
        <v>39766</v>
      </c>
      <c r="I645" s="721">
        <v>115638</v>
      </c>
      <c r="J645" s="380" t="s">
        <v>2061</v>
      </c>
      <c r="K645" s="218">
        <v>40422</v>
      </c>
      <c r="L645" s="218">
        <v>41258</v>
      </c>
      <c r="M645" s="698" t="s">
        <v>19</v>
      </c>
      <c r="N645" s="698" t="s">
        <v>19</v>
      </c>
      <c r="O645" s="698" t="s">
        <v>19</v>
      </c>
      <c r="P645" s="745"/>
    </row>
    <row r="646" spans="2:16" ht="45" x14ac:dyDescent="0.25">
      <c r="B646" s="735" t="s">
        <v>2111</v>
      </c>
      <c r="C646" s="722" t="s">
        <v>141</v>
      </c>
      <c r="D646" s="722" t="s">
        <v>2117</v>
      </c>
      <c r="E646" s="722">
        <v>30660449</v>
      </c>
      <c r="F646" s="722" t="s">
        <v>129</v>
      </c>
      <c r="G646" s="722" t="s">
        <v>318</v>
      </c>
      <c r="H646" s="723">
        <v>38926</v>
      </c>
      <c r="I646" s="721">
        <v>131122</v>
      </c>
      <c r="J646" s="380" t="s">
        <v>2061</v>
      </c>
      <c r="K646" s="218">
        <v>41562</v>
      </c>
      <c r="L646" s="218">
        <v>41964</v>
      </c>
      <c r="M646" s="698" t="s">
        <v>19</v>
      </c>
      <c r="N646" s="698" t="s">
        <v>19</v>
      </c>
      <c r="O646" s="698" t="s">
        <v>19</v>
      </c>
      <c r="P646" s="745"/>
    </row>
    <row r="647" spans="2:16" ht="45" x14ac:dyDescent="0.25">
      <c r="B647" s="735" t="s">
        <v>2111</v>
      </c>
      <c r="C647" s="722" t="s">
        <v>141</v>
      </c>
      <c r="D647" s="722" t="s">
        <v>2118</v>
      </c>
      <c r="E647" s="722">
        <v>1067403219</v>
      </c>
      <c r="F647" s="722" t="s">
        <v>129</v>
      </c>
      <c r="G647" s="722" t="s">
        <v>130</v>
      </c>
      <c r="H647" s="723">
        <v>41543</v>
      </c>
      <c r="I647" s="721">
        <v>131243</v>
      </c>
      <c r="J647" s="380" t="s">
        <v>2061</v>
      </c>
      <c r="K647" s="218">
        <v>41562</v>
      </c>
      <c r="L647" s="218">
        <v>41964</v>
      </c>
      <c r="M647" s="698" t="s">
        <v>19</v>
      </c>
      <c r="N647" s="698" t="s">
        <v>19</v>
      </c>
      <c r="O647" s="698" t="s">
        <v>19</v>
      </c>
      <c r="P647" s="745"/>
    </row>
    <row r="648" spans="2:16" ht="45" x14ac:dyDescent="0.25">
      <c r="B648" s="735" t="s">
        <v>2111</v>
      </c>
      <c r="C648" s="722" t="s">
        <v>141</v>
      </c>
      <c r="D648" s="722" t="s">
        <v>2119</v>
      </c>
      <c r="E648" s="722">
        <v>30657108</v>
      </c>
      <c r="F648" s="722" t="s">
        <v>288</v>
      </c>
      <c r="G648" s="722" t="s">
        <v>289</v>
      </c>
      <c r="H648" s="723">
        <v>35445</v>
      </c>
      <c r="I648" s="721" t="s">
        <v>86</v>
      </c>
      <c r="J648" s="380" t="s">
        <v>2061</v>
      </c>
      <c r="K648" s="218">
        <v>41562</v>
      </c>
      <c r="L648" s="218">
        <v>41964</v>
      </c>
      <c r="M648" s="698" t="s">
        <v>19</v>
      </c>
      <c r="N648" s="698" t="s">
        <v>19</v>
      </c>
      <c r="O648" s="698" t="s">
        <v>19</v>
      </c>
      <c r="P648" s="745"/>
    </row>
    <row r="649" spans="2:16" ht="45" x14ac:dyDescent="0.25">
      <c r="B649" s="735" t="s">
        <v>2111</v>
      </c>
      <c r="C649" s="722" t="s">
        <v>141</v>
      </c>
      <c r="D649" s="722" t="s">
        <v>2120</v>
      </c>
      <c r="E649" s="722">
        <v>30654038</v>
      </c>
      <c r="F649" s="722" t="s">
        <v>288</v>
      </c>
      <c r="G649" s="722" t="s">
        <v>289</v>
      </c>
      <c r="H649" s="723">
        <v>34797</v>
      </c>
      <c r="I649" s="721" t="s">
        <v>86</v>
      </c>
      <c r="J649" s="380" t="s">
        <v>2061</v>
      </c>
      <c r="K649" s="218">
        <v>41562</v>
      </c>
      <c r="L649" s="218">
        <v>41964</v>
      </c>
      <c r="M649" s="698" t="s">
        <v>19</v>
      </c>
      <c r="N649" s="698" t="s">
        <v>19</v>
      </c>
      <c r="O649" s="698" t="s">
        <v>19</v>
      </c>
      <c r="P649" s="745"/>
    </row>
    <row r="650" spans="2:16" ht="90" x14ac:dyDescent="0.25">
      <c r="B650" s="735" t="s">
        <v>2111</v>
      </c>
      <c r="C650" s="722" t="s">
        <v>141</v>
      </c>
      <c r="D650" s="722" t="s">
        <v>2121</v>
      </c>
      <c r="E650" s="722">
        <v>1103099795</v>
      </c>
      <c r="F650" s="722" t="s">
        <v>129</v>
      </c>
      <c r="G650" s="722" t="s">
        <v>1018</v>
      </c>
      <c r="H650" s="723">
        <v>41621</v>
      </c>
      <c r="I650" s="721">
        <v>131422</v>
      </c>
      <c r="J650" s="380" t="s">
        <v>2061</v>
      </c>
      <c r="K650" s="218">
        <v>41866</v>
      </c>
      <c r="L650" s="218">
        <v>41964</v>
      </c>
      <c r="M650" s="698" t="s">
        <v>19</v>
      </c>
      <c r="N650" s="698" t="s">
        <v>20</v>
      </c>
      <c r="O650" s="698" t="s">
        <v>19</v>
      </c>
      <c r="P650" s="473" t="s">
        <v>2122</v>
      </c>
    </row>
    <row r="651" spans="2:16" ht="45" x14ac:dyDescent="0.25">
      <c r="B651" s="735" t="s">
        <v>2111</v>
      </c>
      <c r="C651" s="722" t="s">
        <v>141</v>
      </c>
      <c r="D651" s="722" t="s">
        <v>2123</v>
      </c>
      <c r="E651" s="722">
        <v>1102799552</v>
      </c>
      <c r="F651" s="722" t="s">
        <v>288</v>
      </c>
      <c r="G651" s="711" t="s">
        <v>2113</v>
      </c>
      <c r="H651" s="723">
        <v>39906</v>
      </c>
      <c r="I651" s="721" t="s">
        <v>86</v>
      </c>
      <c r="J651" s="380" t="s">
        <v>2061</v>
      </c>
      <c r="K651" s="218">
        <v>41518</v>
      </c>
      <c r="L651" s="218">
        <v>41943</v>
      </c>
      <c r="M651" s="698" t="s">
        <v>19</v>
      </c>
      <c r="N651" s="698" t="s">
        <v>19</v>
      </c>
      <c r="O651" s="698" t="s">
        <v>19</v>
      </c>
      <c r="P651" s="745"/>
    </row>
    <row r="652" spans="2:16" ht="30" x14ac:dyDescent="0.25">
      <c r="B652" s="751" t="s">
        <v>2111</v>
      </c>
      <c r="C652" s="722" t="s">
        <v>2124</v>
      </c>
      <c r="D652" s="722" t="s">
        <v>2125</v>
      </c>
      <c r="E652" s="722">
        <v>30666975</v>
      </c>
      <c r="F652" s="722" t="s">
        <v>129</v>
      </c>
      <c r="G652" s="722" t="s">
        <v>130</v>
      </c>
      <c r="H652" s="723">
        <v>39233</v>
      </c>
      <c r="I652" s="721">
        <v>109038</v>
      </c>
      <c r="J652" s="722" t="s">
        <v>290</v>
      </c>
      <c r="K652" s="218">
        <v>39479</v>
      </c>
      <c r="L652" s="218">
        <v>39782</v>
      </c>
      <c r="M652" s="698" t="s">
        <v>19</v>
      </c>
      <c r="N652" s="698" t="s">
        <v>19</v>
      </c>
      <c r="O652" s="698" t="s">
        <v>19</v>
      </c>
      <c r="P652" s="745"/>
    </row>
    <row r="653" spans="2:16" x14ac:dyDescent="0.25">
      <c r="B653" s="462"/>
      <c r="C653" s="44"/>
      <c r="D653" s="44"/>
      <c r="E653" s="44"/>
      <c r="F653" s="44"/>
      <c r="G653" s="44"/>
      <c r="H653" s="405"/>
      <c r="I653" s="755"/>
      <c r="J653" s="44"/>
      <c r="K653" s="463"/>
      <c r="L653" s="463"/>
      <c r="M653" s="770"/>
      <c r="N653" s="770"/>
      <c r="O653" s="770"/>
      <c r="P653" s="464"/>
    </row>
    <row r="654" spans="2:16" ht="15.75" thickBot="1" x14ac:dyDescent="0.3">
      <c r="B654" s="462"/>
      <c r="C654" s="44"/>
      <c r="D654" s="44"/>
      <c r="E654" s="44"/>
      <c r="F654" s="44"/>
      <c r="G654" s="44"/>
      <c r="H654" s="405"/>
      <c r="I654" s="755"/>
      <c r="J654" s="44"/>
      <c r="K654" s="463"/>
      <c r="L654" s="463"/>
      <c r="M654" s="770"/>
      <c r="N654" s="770"/>
      <c r="O654" s="770"/>
      <c r="P654" s="464"/>
    </row>
    <row r="655" spans="2:16" ht="27" thickBot="1" x14ac:dyDescent="0.3">
      <c r="B655" s="1584" t="s">
        <v>2126</v>
      </c>
      <c r="C655" s="1585"/>
      <c r="D655" s="1585"/>
      <c r="E655" s="1585"/>
      <c r="F655" s="1585"/>
      <c r="G655" s="1585"/>
      <c r="H655" s="1585"/>
      <c r="I655" s="1585"/>
      <c r="J655" s="1585"/>
      <c r="K655" s="1585"/>
      <c r="L655" s="1585"/>
      <c r="M655" s="1585"/>
      <c r="N655" s="1586"/>
    </row>
    <row r="658" spans="2:20" x14ac:dyDescent="0.25">
      <c r="B658" s="1577" t="s">
        <v>97</v>
      </c>
      <c r="C658" s="1577" t="s">
        <v>98</v>
      </c>
      <c r="D658" s="1577" t="s">
        <v>99</v>
      </c>
      <c r="E658" s="1577" t="s">
        <v>100</v>
      </c>
      <c r="F658" s="1577" t="s">
        <v>101</v>
      </c>
      <c r="G658" s="1577" t="s">
        <v>102</v>
      </c>
      <c r="H658" s="1577" t="s">
        <v>103</v>
      </c>
      <c r="I658" s="1577" t="s">
        <v>104</v>
      </c>
      <c r="J658" s="1579" t="s">
        <v>105</v>
      </c>
      <c r="K658" s="1580"/>
      <c r="L658" s="1581"/>
      <c r="M658" s="1577" t="s">
        <v>106</v>
      </c>
      <c r="N658" s="1577" t="s">
        <v>107</v>
      </c>
      <c r="O658" s="1577" t="s">
        <v>1180</v>
      </c>
      <c r="P658" s="1577" t="s">
        <v>49</v>
      </c>
    </row>
    <row r="659" spans="2:20" ht="24" x14ac:dyDescent="0.25">
      <c r="B659" s="1578"/>
      <c r="C659" s="1578"/>
      <c r="D659" s="1578"/>
      <c r="E659" s="1578"/>
      <c r="F659" s="1578"/>
      <c r="G659" s="1578"/>
      <c r="H659" s="1578"/>
      <c r="I659" s="1578"/>
      <c r="J659" s="378" t="s">
        <v>109</v>
      </c>
      <c r="K659" s="379" t="s">
        <v>110</v>
      </c>
      <c r="L659" s="378" t="s">
        <v>111</v>
      </c>
      <c r="M659" s="1578"/>
      <c r="N659" s="1578"/>
      <c r="O659" s="1578"/>
      <c r="P659" s="1578"/>
    </row>
    <row r="660" spans="2:20" s="116" customFormat="1" ht="45" x14ac:dyDescent="0.25">
      <c r="B660" s="732" t="s">
        <v>132</v>
      </c>
      <c r="C660" s="707" t="s">
        <v>138</v>
      </c>
      <c r="D660" s="765" t="s">
        <v>2127</v>
      </c>
      <c r="E660" s="707">
        <v>50880737</v>
      </c>
      <c r="F660" s="707" t="s">
        <v>2128</v>
      </c>
      <c r="G660" s="474" t="s">
        <v>136</v>
      </c>
      <c r="H660" s="474">
        <v>36889</v>
      </c>
      <c r="I660" s="707" t="s">
        <v>86</v>
      </c>
      <c r="J660" s="768" t="s">
        <v>2129</v>
      </c>
      <c r="K660" s="381" t="s">
        <v>2130</v>
      </c>
      <c r="L660" s="381" t="s">
        <v>155</v>
      </c>
      <c r="M660" s="707" t="s">
        <v>19</v>
      </c>
      <c r="N660" s="707" t="s">
        <v>19</v>
      </c>
      <c r="O660" s="707" t="s">
        <v>19</v>
      </c>
      <c r="P660" s="745"/>
      <c r="R660" s="1593"/>
      <c r="S660" s="1594"/>
      <c r="T660" s="1595"/>
    </row>
    <row r="661" spans="2:20" s="116" customFormat="1" ht="60" x14ac:dyDescent="0.25">
      <c r="B661" s="457" t="s">
        <v>132</v>
      </c>
      <c r="C661" s="768" t="s">
        <v>2131</v>
      </c>
      <c r="D661" s="459" t="s">
        <v>2132</v>
      </c>
      <c r="E661" s="768">
        <v>72315428</v>
      </c>
      <c r="F661" s="459" t="s">
        <v>358</v>
      </c>
      <c r="G661" s="459" t="s">
        <v>130</v>
      </c>
      <c r="H661" s="381">
        <v>39751</v>
      </c>
      <c r="I661" s="768" t="s">
        <v>86</v>
      </c>
      <c r="J661" s="768" t="s">
        <v>318</v>
      </c>
      <c r="K661" s="382" t="s">
        <v>2133</v>
      </c>
      <c r="L661" s="381" t="s">
        <v>155</v>
      </c>
      <c r="M661" s="707" t="s">
        <v>19</v>
      </c>
      <c r="N661" s="707" t="s">
        <v>19</v>
      </c>
      <c r="O661" s="707" t="s">
        <v>19</v>
      </c>
      <c r="P661" s="745"/>
    </row>
    <row r="662" spans="2:20" s="116" customFormat="1" ht="60" x14ac:dyDescent="0.25">
      <c r="B662" s="735" t="s">
        <v>126</v>
      </c>
      <c r="C662" s="707" t="s">
        <v>138</v>
      </c>
      <c r="D662" s="765" t="s">
        <v>2134</v>
      </c>
      <c r="E662" s="707">
        <v>50882108</v>
      </c>
      <c r="F662" s="765" t="s">
        <v>2135</v>
      </c>
      <c r="G662" s="765" t="s">
        <v>369</v>
      </c>
      <c r="H662" s="706">
        <v>38696</v>
      </c>
      <c r="I662" s="707">
        <v>113123</v>
      </c>
      <c r="J662" s="768" t="s">
        <v>2136</v>
      </c>
      <c r="K662" s="381" t="s">
        <v>2137</v>
      </c>
      <c r="L662" s="381" t="s">
        <v>155</v>
      </c>
      <c r="M662" s="707" t="s">
        <v>19</v>
      </c>
      <c r="N662" s="707" t="s">
        <v>19</v>
      </c>
      <c r="O662" s="707" t="s">
        <v>19</v>
      </c>
      <c r="P662" s="707"/>
    </row>
    <row r="663" spans="2:20" s="116" customFormat="1" ht="30" x14ac:dyDescent="0.25">
      <c r="B663" s="735" t="s">
        <v>126</v>
      </c>
      <c r="C663" s="707" t="s">
        <v>141</v>
      </c>
      <c r="D663" s="765" t="s">
        <v>2138</v>
      </c>
      <c r="E663" s="707">
        <v>30600210</v>
      </c>
      <c r="F663" s="765" t="s">
        <v>288</v>
      </c>
      <c r="G663" s="765" t="s">
        <v>797</v>
      </c>
      <c r="H663" s="706">
        <v>40522</v>
      </c>
      <c r="I663" s="707" t="s">
        <v>86</v>
      </c>
      <c r="J663" s="465" t="s">
        <v>2139</v>
      </c>
      <c r="K663" s="381" t="s">
        <v>2140</v>
      </c>
      <c r="L663" s="381" t="s">
        <v>155</v>
      </c>
      <c r="M663" s="707" t="s">
        <v>19</v>
      </c>
      <c r="N663" s="707" t="s">
        <v>19</v>
      </c>
      <c r="O663" s="707" t="s">
        <v>19</v>
      </c>
      <c r="P663" s="745"/>
    </row>
    <row r="664" spans="2:20" ht="30" x14ac:dyDescent="0.25">
      <c r="B664" s="751" t="s">
        <v>126</v>
      </c>
      <c r="C664" s="722" t="s">
        <v>138</v>
      </c>
      <c r="D664" s="722" t="s">
        <v>2141</v>
      </c>
      <c r="E664" s="722">
        <v>50882288</v>
      </c>
      <c r="F664" s="186" t="s">
        <v>2142</v>
      </c>
      <c r="G664" s="186" t="s">
        <v>369</v>
      </c>
      <c r="H664" s="723">
        <v>38696</v>
      </c>
      <c r="I664" s="721">
        <v>111743</v>
      </c>
      <c r="J664" s="722" t="s">
        <v>1253</v>
      </c>
      <c r="K664" s="218" t="s">
        <v>2143</v>
      </c>
      <c r="L664" s="381" t="s">
        <v>155</v>
      </c>
      <c r="M664" s="768" t="s">
        <v>19</v>
      </c>
      <c r="N664" s="768" t="s">
        <v>19</v>
      </c>
      <c r="O664" s="768" t="s">
        <v>19</v>
      </c>
      <c r="P664" s="768"/>
    </row>
    <row r="665" spans="2:20" x14ac:dyDescent="0.25">
      <c r="B665" s="462"/>
      <c r="C665" s="44"/>
      <c r="D665" s="44"/>
      <c r="E665" s="44"/>
      <c r="F665" s="44"/>
      <c r="G665" s="44"/>
      <c r="H665" s="405"/>
      <c r="I665" s="755"/>
      <c r="J665" s="44"/>
      <c r="K665" s="463"/>
      <c r="L665" s="463"/>
      <c r="M665" s="770"/>
      <c r="N665" s="770"/>
      <c r="O665" s="770"/>
      <c r="P665" s="464"/>
    </row>
    <row r="666" spans="2:20" ht="15.75" thickBot="1" x14ac:dyDescent="0.3">
      <c r="B666" s="462"/>
      <c r="C666" s="44"/>
      <c r="D666" s="44"/>
      <c r="E666" s="44"/>
      <c r="F666" s="44"/>
      <c r="G666" s="44"/>
      <c r="H666" s="405"/>
      <c r="I666" s="755"/>
      <c r="J666" s="44"/>
      <c r="K666" s="463"/>
      <c r="L666" s="463"/>
      <c r="M666" s="770"/>
      <c r="N666" s="770"/>
      <c r="O666" s="770"/>
      <c r="P666" s="464"/>
    </row>
    <row r="667" spans="2:20" ht="27" thickBot="1" x14ac:dyDescent="0.3">
      <c r="B667" s="1584" t="s">
        <v>2144</v>
      </c>
      <c r="C667" s="1585"/>
      <c r="D667" s="1585"/>
      <c r="E667" s="1585"/>
      <c r="F667" s="1585"/>
      <c r="G667" s="1585"/>
      <c r="H667" s="1585"/>
      <c r="I667" s="1585"/>
      <c r="J667" s="1585"/>
      <c r="K667" s="1585"/>
      <c r="L667" s="1585"/>
      <c r="M667" s="1585"/>
      <c r="N667" s="1586"/>
    </row>
    <row r="670" spans="2:20" x14ac:dyDescent="0.25">
      <c r="B670" s="1577" t="s">
        <v>97</v>
      </c>
      <c r="C670" s="1577" t="s">
        <v>98</v>
      </c>
      <c r="D670" s="1577" t="s">
        <v>99</v>
      </c>
      <c r="E670" s="1577" t="s">
        <v>100</v>
      </c>
      <c r="F670" s="1577" t="s">
        <v>101</v>
      </c>
      <c r="G670" s="1577" t="s">
        <v>102</v>
      </c>
      <c r="H670" s="1577" t="s">
        <v>103</v>
      </c>
      <c r="I670" s="1577" t="s">
        <v>104</v>
      </c>
      <c r="J670" s="1579" t="s">
        <v>105</v>
      </c>
      <c r="K670" s="1580"/>
      <c r="L670" s="1581"/>
      <c r="M670" s="1577" t="s">
        <v>106</v>
      </c>
      <c r="N670" s="1577" t="s">
        <v>107</v>
      </c>
      <c r="O670" s="1577" t="s">
        <v>1180</v>
      </c>
      <c r="P670" s="1577" t="s">
        <v>49</v>
      </c>
    </row>
    <row r="671" spans="2:20" ht="24" x14ac:dyDescent="0.25">
      <c r="B671" s="1578"/>
      <c r="C671" s="1578"/>
      <c r="D671" s="1578"/>
      <c r="E671" s="1578"/>
      <c r="F671" s="1578"/>
      <c r="G671" s="1578"/>
      <c r="H671" s="1578"/>
      <c r="I671" s="1578"/>
      <c r="J671" s="378" t="s">
        <v>109</v>
      </c>
      <c r="K671" s="379" t="s">
        <v>110</v>
      </c>
      <c r="L671" s="378" t="s">
        <v>111</v>
      </c>
      <c r="M671" s="1578"/>
      <c r="N671" s="1578"/>
      <c r="O671" s="1578"/>
      <c r="P671" s="1578"/>
      <c r="R671" s="35"/>
      <c r="S671" s="35"/>
      <c r="T671" s="35"/>
    </row>
    <row r="672" spans="2:20" s="116" customFormat="1" ht="60" x14ac:dyDescent="0.25">
      <c r="B672" s="732" t="s">
        <v>132</v>
      </c>
      <c r="C672" s="707" t="s">
        <v>2124</v>
      </c>
      <c r="D672" s="765" t="s">
        <v>2145</v>
      </c>
      <c r="E672" s="707">
        <v>26007989</v>
      </c>
      <c r="F672" s="707" t="s">
        <v>2146</v>
      </c>
      <c r="G672" s="474" t="s">
        <v>136</v>
      </c>
      <c r="H672" s="474">
        <v>36824</v>
      </c>
      <c r="I672" s="707" t="s">
        <v>86</v>
      </c>
      <c r="J672" s="768" t="s">
        <v>2129</v>
      </c>
      <c r="K672" s="381" t="s">
        <v>2147</v>
      </c>
      <c r="L672" s="381" t="s">
        <v>19</v>
      </c>
      <c r="M672" s="707" t="s">
        <v>19</v>
      </c>
      <c r="N672" s="707" t="s">
        <v>19</v>
      </c>
      <c r="O672" s="707" t="s">
        <v>19</v>
      </c>
      <c r="P672" s="745"/>
      <c r="R672" s="1899"/>
      <c r="S672" s="1899"/>
      <c r="T672" s="1899"/>
    </row>
    <row r="673" spans="2:20" s="116" customFormat="1" ht="30" x14ac:dyDescent="0.25">
      <c r="B673" s="1668" t="s">
        <v>126</v>
      </c>
      <c r="C673" s="1590" t="s">
        <v>2124</v>
      </c>
      <c r="D673" s="1889" t="s">
        <v>2148</v>
      </c>
      <c r="E673" s="1590">
        <v>1103105325</v>
      </c>
      <c r="F673" s="1889" t="s">
        <v>129</v>
      </c>
      <c r="G673" s="1889" t="s">
        <v>264</v>
      </c>
      <c r="H673" s="1587">
        <v>41117</v>
      </c>
      <c r="I673" s="1590">
        <v>131158</v>
      </c>
      <c r="J673" s="380" t="s">
        <v>2149</v>
      </c>
      <c r="K673" s="382" t="s">
        <v>2150</v>
      </c>
      <c r="L673" s="1587" t="s">
        <v>19</v>
      </c>
      <c r="M673" s="707" t="s">
        <v>19</v>
      </c>
      <c r="N673" s="707" t="s">
        <v>19</v>
      </c>
      <c r="O673" s="707" t="s">
        <v>19</v>
      </c>
      <c r="P673" s="1590"/>
      <c r="R673" s="475"/>
      <c r="S673" s="475"/>
      <c r="T673" s="475"/>
    </row>
    <row r="674" spans="2:20" ht="30" x14ac:dyDescent="0.25">
      <c r="B674" s="1670"/>
      <c r="C674" s="1592"/>
      <c r="D674" s="1890"/>
      <c r="E674" s="1592"/>
      <c r="F674" s="1890"/>
      <c r="G674" s="1890"/>
      <c r="H674" s="1589"/>
      <c r="I674" s="1592"/>
      <c r="J674" s="722" t="s">
        <v>2151</v>
      </c>
      <c r="K674" s="218" t="s">
        <v>2152</v>
      </c>
      <c r="L674" s="1589"/>
      <c r="M674" s="768" t="s">
        <v>19</v>
      </c>
      <c r="N674" s="768" t="s">
        <v>19</v>
      </c>
      <c r="O674" s="768" t="s">
        <v>19</v>
      </c>
      <c r="P674" s="1592"/>
      <c r="R674" s="35"/>
      <c r="S674" s="35"/>
      <c r="T674" s="35"/>
    </row>
    <row r="675" spans="2:20" ht="15.75" thickBot="1" x14ac:dyDescent="0.3">
      <c r="B675" s="462"/>
      <c r="C675" s="44"/>
      <c r="D675" s="44"/>
      <c r="E675" s="44"/>
      <c r="F675" s="44"/>
      <c r="G675" s="44"/>
      <c r="H675" s="405"/>
      <c r="I675" s="755"/>
      <c r="J675" s="44"/>
      <c r="K675" s="463"/>
      <c r="L675" s="463"/>
      <c r="M675" s="770"/>
      <c r="N675" s="770"/>
      <c r="O675" s="770"/>
      <c r="P675" s="464"/>
      <c r="R675" s="35"/>
      <c r="S675" s="35"/>
      <c r="T675" s="35"/>
    </row>
    <row r="676" spans="2:20" ht="27" thickBot="1" x14ac:dyDescent="0.3">
      <c r="B676" s="1584" t="s">
        <v>2153</v>
      </c>
      <c r="C676" s="1585"/>
      <c r="D676" s="1585"/>
      <c r="E676" s="1585"/>
      <c r="F676" s="1585"/>
      <c r="G676" s="1585"/>
      <c r="H676" s="1585"/>
      <c r="I676" s="1585"/>
      <c r="J676" s="1585"/>
      <c r="K676" s="1585"/>
      <c r="L676" s="1585"/>
      <c r="M676" s="1585"/>
      <c r="N676" s="1586"/>
      <c r="R676" s="35"/>
      <c r="S676" s="35"/>
      <c r="T676" s="35"/>
    </row>
    <row r="677" spans="2:20" x14ac:dyDescent="0.25">
      <c r="R677" s="35"/>
      <c r="S677" s="35"/>
      <c r="T677" s="35"/>
    </row>
    <row r="678" spans="2:20" x14ac:dyDescent="0.25">
      <c r="R678" s="35"/>
      <c r="S678" s="35"/>
      <c r="T678" s="35"/>
    </row>
    <row r="679" spans="2:20" x14ac:dyDescent="0.25">
      <c r="B679" s="1577" t="s">
        <v>97</v>
      </c>
      <c r="C679" s="1577" t="s">
        <v>98</v>
      </c>
      <c r="D679" s="1577" t="s">
        <v>99</v>
      </c>
      <c r="E679" s="1577" t="s">
        <v>100</v>
      </c>
      <c r="F679" s="1577" t="s">
        <v>101</v>
      </c>
      <c r="G679" s="1577" t="s">
        <v>102</v>
      </c>
      <c r="H679" s="1577" t="s">
        <v>103</v>
      </c>
      <c r="I679" s="1577" t="s">
        <v>104</v>
      </c>
      <c r="J679" s="1579" t="s">
        <v>105</v>
      </c>
      <c r="K679" s="1580"/>
      <c r="L679" s="1581"/>
      <c r="M679" s="1577" t="s">
        <v>106</v>
      </c>
      <c r="N679" s="1577" t="s">
        <v>107</v>
      </c>
      <c r="O679" s="1577" t="s">
        <v>1180</v>
      </c>
      <c r="P679" s="1577" t="s">
        <v>49</v>
      </c>
      <c r="R679" s="35"/>
      <c r="S679" s="35"/>
      <c r="T679" s="35"/>
    </row>
    <row r="680" spans="2:20" ht="24" x14ac:dyDescent="0.25">
      <c r="B680" s="1578"/>
      <c r="C680" s="1578"/>
      <c r="D680" s="1578"/>
      <c r="E680" s="1578"/>
      <c r="F680" s="1578"/>
      <c r="G680" s="1578"/>
      <c r="H680" s="1578"/>
      <c r="I680" s="1578"/>
      <c r="J680" s="378" t="s">
        <v>109</v>
      </c>
      <c r="K680" s="379" t="s">
        <v>110</v>
      </c>
      <c r="L680" s="378" t="s">
        <v>111</v>
      </c>
      <c r="M680" s="1578"/>
      <c r="N680" s="1578"/>
      <c r="O680" s="1578"/>
      <c r="P680" s="1578"/>
      <c r="R680" s="35"/>
      <c r="S680" s="35"/>
      <c r="T680" s="35"/>
    </row>
    <row r="681" spans="2:20" s="116" customFormat="1" ht="45" x14ac:dyDescent="0.25">
      <c r="B681" s="732" t="s">
        <v>2154</v>
      </c>
      <c r="C681" s="707" t="s">
        <v>2155</v>
      </c>
      <c r="D681" s="765" t="s">
        <v>2156</v>
      </c>
      <c r="E681" s="707">
        <v>34882525</v>
      </c>
      <c r="F681" s="765" t="s">
        <v>2157</v>
      </c>
      <c r="G681" s="765" t="s">
        <v>2113</v>
      </c>
      <c r="H681" s="706">
        <v>39906</v>
      </c>
      <c r="I681" s="707" t="s">
        <v>86</v>
      </c>
      <c r="J681" s="380" t="s">
        <v>2061</v>
      </c>
      <c r="K681" s="466" t="s">
        <v>2158</v>
      </c>
      <c r="L681" s="381" t="s">
        <v>155</v>
      </c>
      <c r="M681" s="707" t="s">
        <v>19</v>
      </c>
      <c r="N681" s="707" t="s">
        <v>19</v>
      </c>
      <c r="O681" s="707" t="s">
        <v>19</v>
      </c>
      <c r="P681" s="745"/>
      <c r="R681" s="1899"/>
      <c r="S681" s="1899"/>
      <c r="T681" s="1899"/>
    </row>
    <row r="682" spans="2:20" s="116" customFormat="1" ht="45" x14ac:dyDescent="0.25">
      <c r="B682" s="751" t="s">
        <v>2159</v>
      </c>
      <c r="C682" s="768" t="s">
        <v>2155</v>
      </c>
      <c r="D682" s="722" t="s">
        <v>2160</v>
      </c>
      <c r="E682" s="722">
        <v>1102823146</v>
      </c>
      <c r="F682" s="722" t="s">
        <v>129</v>
      </c>
      <c r="G682" s="722" t="s">
        <v>2113</v>
      </c>
      <c r="H682" s="723">
        <v>41117</v>
      </c>
      <c r="I682" s="721">
        <v>131268</v>
      </c>
      <c r="J682" s="722" t="s">
        <v>2114</v>
      </c>
      <c r="K682" s="218" t="s">
        <v>2084</v>
      </c>
      <c r="L682" s="381" t="s">
        <v>155</v>
      </c>
      <c r="M682" s="720" t="s">
        <v>19</v>
      </c>
      <c r="N682" s="720" t="s">
        <v>19</v>
      </c>
      <c r="O682" s="720" t="s">
        <v>19</v>
      </c>
      <c r="P682" s="745"/>
      <c r="R682" s="475"/>
      <c r="S682" s="475"/>
      <c r="T682" s="475"/>
    </row>
    <row r="683" spans="2:20" x14ac:dyDescent="0.25">
      <c r="B683" s="462"/>
      <c r="C683" s="44"/>
      <c r="D683" s="44"/>
      <c r="E683" s="44"/>
      <c r="F683" s="44"/>
      <c r="G683" s="44"/>
      <c r="H683" s="405"/>
      <c r="I683" s="755"/>
      <c r="J683" s="44"/>
      <c r="K683" s="463"/>
      <c r="L683" s="463"/>
      <c r="M683" s="770"/>
      <c r="N683" s="770"/>
      <c r="O683" s="770"/>
      <c r="P683" s="464"/>
    </row>
    <row r="684" spans="2:20" ht="15.75" thickBot="1" x14ac:dyDescent="0.3">
      <c r="B684" s="462"/>
      <c r="C684" s="44"/>
      <c r="D684" s="44"/>
      <c r="E684" s="44"/>
      <c r="F684" s="44"/>
      <c r="G684" s="44"/>
      <c r="H684" s="405"/>
      <c r="I684" s="755"/>
      <c r="J684" s="44"/>
      <c r="K684" s="463"/>
      <c r="L684" s="463"/>
      <c r="M684" s="770"/>
      <c r="N684" s="770"/>
      <c r="O684" s="770"/>
      <c r="P684" s="464"/>
    </row>
    <row r="685" spans="2:20" ht="27" thickBot="1" x14ac:dyDescent="0.3">
      <c r="B685" s="1584" t="s">
        <v>2161</v>
      </c>
      <c r="C685" s="1585"/>
      <c r="D685" s="1585"/>
      <c r="E685" s="1585"/>
      <c r="F685" s="1585"/>
      <c r="G685" s="1585"/>
      <c r="H685" s="1585"/>
      <c r="I685" s="1585"/>
      <c r="J685" s="1585"/>
      <c r="K685" s="1585"/>
      <c r="L685" s="1585"/>
      <c r="M685" s="1585"/>
      <c r="N685" s="1586"/>
    </row>
    <row r="688" spans="2:20" x14ac:dyDescent="0.25">
      <c r="B688" s="1577" t="s">
        <v>97</v>
      </c>
      <c r="C688" s="1577" t="s">
        <v>98</v>
      </c>
      <c r="D688" s="1577" t="s">
        <v>99</v>
      </c>
      <c r="E688" s="1577" t="s">
        <v>100</v>
      </c>
      <c r="F688" s="1577" t="s">
        <v>101</v>
      </c>
      <c r="G688" s="1577" t="s">
        <v>102</v>
      </c>
      <c r="H688" s="1577" t="s">
        <v>103</v>
      </c>
      <c r="I688" s="1577" t="s">
        <v>104</v>
      </c>
      <c r="J688" s="1579" t="s">
        <v>105</v>
      </c>
      <c r="K688" s="1580"/>
      <c r="L688" s="1581"/>
      <c r="M688" s="1577" t="s">
        <v>106</v>
      </c>
      <c r="N688" s="1577" t="s">
        <v>107</v>
      </c>
      <c r="O688" s="1577" t="s">
        <v>1180</v>
      </c>
      <c r="P688" s="1577" t="s">
        <v>49</v>
      </c>
    </row>
    <row r="689" spans="2:20" ht="24" x14ac:dyDescent="0.25">
      <c r="B689" s="1578"/>
      <c r="C689" s="1578"/>
      <c r="D689" s="1578"/>
      <c r="E689" s="1578"/>
      <c r="F689" s="1578"/>
      <c r="G689" s="1578"/>
      <c r="H689" s="1578"/>
      <c r="I689" s="1578"/>
      <c r="J689" s="378" t="s">
        <v>109</v>
      </c>
      <c r="K689" s="379" t="s">
        <v>110</v>
      </c>
      <c r="L689" s="378" t="s">
        <v>111</v>
      </c>
      <c r="M689" s="1578"/>
      <c r="N689" s="1578"/>
      <c r="O689" s="1578"/>
      <c r="P689" s="1578"/>
    </row>
    <row r="690" spans="2:20" s="116" customFormat="1" ht="60" x14ac:dyDescent="0.25">
      <c r="B690" s="732" t="s">
        <v>132</v>
      </c>
      <c r="C690" s="707" t="s">
        <v>133</v>
      </c>
      <c r="D690" s="765" t="s">
        <v>2162</v>
      </c>
      <c r="E690" s="707">
        <v>32881274</v>
      </c>
      <c r="F690" s="707" t="s">
        <v>2163</v>
      </c>
      <c r="G690" s="459" t="s">
        <v>2164</v>
      </c>
      <c r="H690" s="706">
        <v>41534</v>
      </c>
      <c r="I690" s="707" t="s">
        <v>86</v>
      </c>
      <c r="J690" s="768" t="s">
        <v>2061</v>
      </c>
      <c r="K690" s="381" t="s">
        <v>2158</v>
      </c>
      <c r="L690" s="381" t="s">
        <v>155</v>
      </c>
      <c r="M690" s="707" t="s">
        <v>19</v>
      </c>
      <c r="N690" s="707" t="s">
        <v>19</v>
      </c>
      <c r="O690" s="707" t="s">
        <v>19</v>
      </c>
      <c r="P690" s="745"/>
      <c r="R690" s="1593"/>
      <c r="S690" s="1594"/>
      <c r="T690" s="1595"/>
    </row>
    <row r="691" spans="2:20" s="116" customFormat="1" ht="60" x14ac:dyDescent="0.25">
      <c r="B691" s="457" t="s">
        <v>132</v>
      </c>
      <c r="C691" s="768" t="s">
        <v>2165</v>
      </c>
      <c r="D691" s="459" t="s">
        <v>2166</v>
      </c>
      <c r="E691" s="191">
        <v>50920488</v>
      </c>
      <c r="F691" s="459" t="s">
        <v>2167</v>
      </c>
      <c r="G691" s="459" t="s">
        <v>136</v>
      </c>
      <c r="H691" s="381">
        <v>37176</v>
      </c>
      <c r="I691" s="768" t="s">
        <v>86</v>
      </c>
      <c r="J691" s="768" t="s">
        <v>2061</v>
      </c>
      <c r="K691" s="381" t="s">
        <v>2158</v>
      </c>
      <c r="L691" s="381" t="s">
        <v>155</v>
      </c>
      <c r="M691" s="707" t="s">
        <v>19</v>
      </c>
      <c r="N691" s="707" t="s">
        <v>19</v>
      </c>
      <c r="O691" s="707" t="s">
        <v>19</v>
      </c>
      <c r="P691" s="768"/>
    </row>
    <row r="692" spans="2:20" s="116" customFormat="1" ht="120" x14ac:dyDescent="0.25">
      <c r="B692" s="751" t="s">
        <v>126</v>
      </c>
      <c r="C692" s="768" t="s">
        <v>141</v>
      </c>
      <c r="D692" s="459" t="s">
        <v>2168</v>
      </c>
      <c r="E692" s="768">
        <v>1102838090</v>
      </c>
      <c r="F692" s="459" t="s">
        <v>129</v>
      </c>
      <c r="G692" s="459" t="s">
        <v>2164</v>
      </c>
      <c r="H692" s="381">
        <v>41087</v>
      </c>
      <c r="I692" s="768" t="s">
        <v>3313</v>
      </c>
      <c r="J692" s="768" t="s">
        <v>2169</v>
      </c>
      <c r="K692" s="381" t="s">
        <v>2170</v>
      </c>
      <c r="L692" s="381" t="s">
        <v>155</v>
      </c>
      <c r="M692" s="768" t="s">
        <v>19</v>
      </c>
      <c r="N692" s="768" t="s">
        <v>20</v>
      </c>
      <c r="O692" s="768" t="s">
        <v>19</v>
      </c>
      <c r="P692" s="768" t="s">
        <v>2072</v>
      </c>
    </row>
    <row r="693" spans="2:20" s="116" customFormat="1" ht="45" x14ac:dyDescent="0.25">
      <c r="B693" s="751" t="s">
        <v>126</v>
      </c>
      <c r="C693" s="768" t="s">
        <v>141</v>
      </c>
      <c r="D693" s="459" t="s">
        <v>2171</v>
      </c>
      <c r="E693" s="768">
        <v>1066179942</v>
      </c>
      <c r="F693" s="459" t="s">
        <v>288</v>
      </c>
      <c r="G693" s="459" t="s">
        <v>2164</v>
      </c>
      <c r="H693" s="381">
        <v>41604</v>
      </c>
      <c r="I693" s="768" t="s">
        <v>86</v>
      </c>
      <c r="J693" s="768" t="s">
        <v>2061</v>
      </c>
      <c r="K693" s="381" t="s">
        <v>2172</v>
      </c>
      <c r="L693" s="381" t="s">
        <v>155</v>
      </c>
      <c r="M693" s="768" t="s">
        <v>19</v>
      </c>
      <c r="N693" s="768" t="s">
        <v>19</v>
      </c>
      <c r="O693" s="768" t="s">
        <v>19</v>
      </c>
      <c r="P693" s="768"/>
    </row>
    <row r="694" spans="2:20" s="116" customFormat="1" ht="45" x14ac:dyDescent="0.25">
      <c r="B694" s="751" t="s">
        <v>126</v>
      </c>
      <c r="C694" s="768" t="s">
        <v>141</v>
      </c>
      <c r="D694" s="758" t="s">
        <v>2173</v>
      </c>
      <c r="E694" s="191">
        <v>35144354</v>
      </c>
      <c r="F694" s="459" t="s">
        <v>288</v>
      </c>
      <c r="G694" s="459" t="s">
        <v>2164</v>
      </c>
      <c r="H694" s="381">
        <v>39276</v>
      </c>
      <c r="I694" s="768" t="s">
        <v>86</v>
      </c>
      <c r="J694" s="768" t="s">
        <v>2061</v>
      </c>
      <c r="K694" s="381" t="s">
        <v>2172</v>
      </c>
      <c r="L694" s="381" t="s">
        <v>155</v>
      </c>
      <c r="M694" s="768" t="s">
        <v>19</v>
      </c>
      <c r="N694" s="768" t="s">
        <v>19</v>
      </c>
      <c r="O694" s="768" t="s">
        <v>19</v>
      </c>
      <c r="P694" s="768"/>
    </row>
    <row r="695" spans="2:20" s="116" customFormat="1" ht="45" x14ac:dyDescent="0.25">
      <c r="B695" s="751" t="s">
        <v>126</v>
      </c>
      <c r="C695" s="768" t="s">
        <v>2174</v>
      </c>
      <c r="D695" s="459" t="s">
        <v>2175</v>
      </c>
      <c r="E695" s="768">
        <v>26147661</v>
      </c>
      <c r="F695" s="459" t="s">
        <v>368</v>
      </c>
      <c r="G695" s="459" t="s">
        <v>2164</v>
      </c>
      <c r="H695" s="381">
        <v>38696</v>
      </c>
      <c r="I695" s="768">
        <v>111493</v>
      </c>
      <c r="J695" s="768" t="s">
        <v>2061</v>
      </c>
      <c r="K695" s="381" t="s">
        <v>2176</v>
      </c>
      <c r="L695" s="381" t="s">
        <v>155</v>
      </c>
      <c r="M695" s="768" t="s">
        <v>19</v>
      </c>
      <c r="N695" s="768" t="s">
        <v>19</v>
      </c>
      <c r="O695" s="768" t="s">
        <v>19</v>
      </c>
      <c r="P695" s="768"/>
    </row>
    <row r="696" spans="2:20" x14ac:dyDescent="0.25">
      <c r="B696" s="462"/>
      <c r="C696" s="44"/>
      <c r="D696" s="44"/>
      <c r="E696" s="44"/>
      <c r="F696" s="44"/>
      <c r="G696" s="44"/>
      <c r="H696" s="405"/>
      <c r="I696" s="755"/>
      <c r="J696" s="44"/>
      <c r="K696" s="463"/>
      <c r="L696" s="463"/>
      <c r="M696" s="770"/>
      <c r="N696" s="770"/>
      <c r="O696" s="770"/>
      <c r="P696" s="464"/>
    </row>
    <row r="697" spans="2:20" ht="15.75" thickBot="1" x14ac:dyDescent="0.3">
      <c r="B697" s="462"/>
      <c r="C697" s="44"/>
      <c r="D697" s="44"/>
      <c r="E697" s="44"/>
      <c r="F697" s="44"/>
      <c r="G697" s="44"/>
      <c r="H697" s="405"/>
      <c r="I697" s="755"/>
      <c r="J697" s="44"/>
      <c r="K697" s="463"/>
      <c r="L697" s="463"/>
      <c r="M697" s="770"/>
      <c r="N697" s="770"/>
      <c r="O697" s="770"/>
      <c r="P697" s="464"/>
    </row>
    <row r="698" spans="2:20" ht="27" thickBot="1" x14ac:dyDescent="0.3">
      <c r="B698" s="1584" t="s">
        <v>2177</v>
      </c>
      <c r="C698" s="1585"/>
      <c r="D698" s="1585"/>
      <c r="E698" s="1585"/>
      <c r="F698" s="1585"/>
      <c r="G698" s="1585"/>
      <c r="H698" s="1585"/>
      <c r="I698" s="1585"/>
      <c r="J698" s="1585"/>
      <c r="K698" s="1585"/>
      <c r="L698" s="1585"/>
      <c r="M698" s="1585"/>
      <c r="N698" s="1586"/>
    </row>
    <row r="701" spans="2:20" x14ac:dyDescent="0.25">
      <c r="B701" s="1577" t="s">
        <v>97</v>
      </c>
      <c r="C701" s="1577" t="s">
        <v>98</v>
      </c>
      <c r="D701" s="1577" t="s">
        <v>99</v>
      </c>
      <c r="E701" s="1577" t="s">
        <v>100</v>
      </c>
      <c r="F701" s="1577" t="s">
        <v>101</v>
      </c>
      <c r="G701" s="1577" t="s">
        <v>102</v>
      </c>
      <c r="H701" s="1577" t="s">
        <v>103</v>
      </c>
      <c r="I701" s="1577" t="s">
        <v>104</v>
      </c>
      <c r="J701" s="1579" t="s">
        <v>105</v>
      </c>
      <c r="K701" s="1580"/>
      <c r="L701" s="1581"/>
      <c r="M701" s="1577" t="s">
        <v>106</v>
      </c>
      <c r="N701" s="1577" t="s">
        <v>107</v>
      </c>
      <c r="O701" s="1577" t="s">
        <v>1180</v>
      </c>
      <c r="P701" s="1577" t="s">
        <v>49</v>
      </c>
    </row>
    <row r="702" spans="2:20" ht="24" x14ac:dyDescent="0.25">
      <c r="B702" s="1578"/>
      <c r="C702" s="1578"/>
      <c r="D702" s="1578"/>
      <c r="E702" s="1578"/>
      <c r="F702" s="1578"/>
      <c r="G702" s="1578"/>
      <c r="H702" s="1578"/>
      <c r="I702" s="1578"/>
      <c r="J702" s="378" t="s">
        <v>109</v>
      </c>
      <c r="K702" s="379" t="s">
        <v>110</v>
      </c>
      <c r="L702" s="378" t="s">
        <v>111</v>
      </c>
      <c r="M702" s="1578"/>
      <c r="N702" s="1578"/>
      <c r="O702" s="1578"/>
      <c r="P702" s="1578"/>
    </row>
    <row r="703" spans="2:20" s="116" customFormat="1" ht="60" x14ac:dyDescent="0.25">
      <c r="B703" s="732" t="s">
        <v>132</v>
      </c>
      <c r="C703" s="707" t="s">
        <v>2178</v>
      </c>
      <c r="D703" s="765" t="s">
        <v>2179</v>
      </c>
      <c r="E703" s="707">
        <v>34971463</v>
      </c>
      <c r="F703" s="707" t="s">
        <v>2180</v>
      </c>
      <c r="G703" s="707" t="s">
        <v>703</v>
      </c>
      <c r="H703" s="706">
        <v>33027</v>
      </c>
      <c r="I703" s="707" t="s">
        <v>86</v>
      </c>
      <c r="J703" s="768" t="s">
        <v>2181</v>
      </c>
      <c r="K703" s="381" t="s">
        <v>2182</v>
      </c>
      <c r="L703" s="381" t="s">
        <v>155</v>
      </c>
      <c r="M703" s="707" t="s">
        <v>19</v>
      </c>
      <c r="N703" s="707" t="s">
        <v>19</v>
      </c>
      <c r="O703" s="707" t="s">
        <v>19</v>
      </c>
      <c r="P703" s="745"/>
      <c r="R703" s="1593"/>
      <c r="S703" s="1594"/>
      <c r="T703" s="1595"/>
    </row>
    <row r="704" spans="2:20" s="116" customFormat="1" ht="45" x14ac:dyDescent="0.25">
      <c r="B704" s="457" t="s">
        <v>132</v>
      </c>
      <c r="C704" s="768" t="s">
        <v>133</v>
      </c>
      <c r="D704" s="459" t="s">
        <v>2183</v>
      </c>
      <c r="E704" s="768">
        <v>50959490</v>
      </c>
      <c r="F704" s="459" t="s">
        <v>710</v>
      </c>
      <c r="G704" s="459" t="s">
        <v>143</v>
      </c>
      <c r="H704" s="381">
        <v>36505</v>
      </c>
      <c r="I704" s="768" t="s">
        <v>86</v>
      </c>
      <c r="J704" s="768" t="s">
        <v>2061</v>
      </c>
      <c r="K704" s="381" t="s">
        <v>2182</v>
      </c>
      <c r="L704" s="381" t="s">
        <v>155</v>
      </c>
      <c r="M704" s="707" t="s">
        <v>19</v>
      </c>
      <c r="N704" s="707" t="s">
        <v>19</v>
      </c>
      <c r="O704" s="707" t="s">
        <v>19</v>
      </c>
      <c r="P704" s="745"/>
    </row>
    <row r="705" spans="2:20" s="116" customFormat="1" ht="45" x14ac:dyDescent="0.25">
      <c r="B705" s="732" t="s">
        <v>132</v>
      </c>
      <c r="C705" s="707" t="s">
        <v>1300</v>
      </c>
      <c r="D705" s="765" t="s">
        <v>2184</v>
      </c>
      <c r="E705" s="707">
        <v>50958704</v>
      </c>
      <c r="F705" s="765" t="s">
        <v>1547</v>
      </c>
      <c r="G705" s="459" t="s">
        <v>2164</v>
      </c>
      <c r="H705" s="706">
        <v>37603</v>
      </c>
      <c r="I705" s="707" t="s">
        <v>86</v>
      </c>
      <c r="J705" s="768" t="s">
        <v>2061</v>
      </c>
      <c r="K705" s="381" t="s">
        <v>2182</v>
      </c>
      <c r="L705" s="381" t="s">
        <v>155</v>
      </c>
      <c r="M705" s="707" t="s">
        <v>19</v>
      </c>
      <c r="N705" s="707" t="s">
        <v>19</v>
      </c>
      <c r="O705" s="707" t="s">
        <v>19</v>
      </c>
      <c r="P705" s="707"/>
    </row>
    <row r="706" spans="2:20" s="116" customFormat="1" ht="45" x14ac:dyDescent="0.25">
      <c r="B706" s="751" t="s">
        <v>126</v>
      </c>
      <c r="C706" s="707" t="s">
        <v>2178</v>
      </c>
      <c r="D706" s="721" t="s">
        <v>2185</v>
      </c>
      <c r="E706" s="720">
        <v>25909848</v>
      </c>
      <c r="F706" s="765" t="s">
        <v>2186</v>
      </c>
      <c r="G706" s="765" t="s">
        <v>2187</v>
      </c>
      <c r="H706" s="706" t="s">
        <v>2188</v>
      </c>
      <c r="I706" s="707" t="s">
        <v>86</v>
      </c>
      <c r="J706" s="459" t="s">
        <v>2061</v>
      </c>
      <c r="K706" s="381" t="s">
        <v>2189</v>
      </c>
      <c r="L706" s="381" t="s">
        <v>155</v>
      </c>
      <c r="M706" s="707" t="s">
        <v>19</v>
      </c>
      <c r="N706" s="707" t="s">
        <v>19</v>
      </c>
      <c r="O706" s="707" t="s">
        <v>19</v>
      </c>
      <c r="P706" s="745"/>
    </row>
    <row r="707" spans="2:20" ht="45" x14ac:dyDescent="0.25">
      <c r="B707" s="751" t="s">
        <v>126</v>
      </c>
      <c r="C707" s="711" t="s">
        <v>141</v>
      </c>
      <c r="D707" s="711" t="s">
        <v>2190</v>
      </c>
      <c r="E707" s="711">
        <v>1066179291</v>
      </c>
      <c r="F707" s="766" t="s">
        <v>129</v>
      </c>
      <c r="G707" s="766" t="s">
        <v>2191</v>
      </c>
      <c r="H707" s="714">
        <v>41390</v>
      </c>
      <c r="I707" s="717">
        <v>136777</v>
      </c>
      <c r="J707" s="768" t="s">
        <v>2181</v>
      </c>
      <c r="K707" s="218" t="s">
        <v>2192</v>
      </c>
      <c r="L707" s="218" t="s">
        <v>155</v>
      </c>
      <c r="M707" s="697" t="s">
        <v>19</v>
      </c>
      <c r="N707" s="697" t="s">
        <v>19</v>
      </c>
      <c r="O707" s="697" t="s">
        <v>19</v>
      </c>
      <c r="P707" s="707"/>
    </row>
    <row r="708" spans="2:20" ht="45" x14ac:dyDescent="0.25">
      <c r="B708" s="751" t="s">
        <v>126</v>
      </c>
      <c r="C708" s="711" t="s">
        <v>141</v>
      </c>
      <c r="D708" s="711" t="s">
        <v>2193</v>
      </c>
      <c r="E708" s="720">
        <v>23180993</v>
      </c>
      <c r="F708" s="711" t="s">
        <v>129</v>
      </c>
      <c r="G708" s="459" t="s">
        <v>2164</v>
      </c>
      <c r="H708" s="714">
        <v>39276</v>
      </c>
      <c r="I708" s="717">
        <v>101885</v>
      </c>
      <c r="J708" s="768" t="s">
        <v>2061</v>
      </c>
      <c r="K708" s="218" t="s">
        <v>2194</v>
      </c>
      <c r="L708" s="218" t="s">
        <v>155</v>
      </c>
      <c r="M708" s="720" t="s">
        <v>19</v>
      </c>
      <c r="N708" s="720" t="s">
        <v>19</v>
      </c>
      <c r="O708" s="720" t="s">
        <v>19</v>
      </c>
      <c r="P708" s="745"/>
    </row>
    <row r="709" spans="2:20" ht="120" x14ac:dyDescent="0.25">
      <c r="B709" s="751" t="s">
        <v>126</v>
      </c>
      <c r="C709" s="722" t="s">
        <v>1300</v>
      </c>
      <c r="D709" s="721" t="s">
        <v>2195</v>
      </c>
      <c r="E709" s="720">
        <v>1102837020</v>
      </c>
      <c r="F709" s="722" t="s">
        <v>129</v>
      </c>
      <c r="G709" s="722" t="s">
        <v>2164</v>
      </c>
      <c r="H709" s="723">
        <v>41117</v>
      </c>
      <c r="I709" s="721" t="s">
        <v>3313</v>
      </c>
      <c r="J709" s="768" t="s">
        <v>2169</v>
      </c>
      <c r="K709" s="218" t="s">
        <v>2196</v>
      </c>
      <c r="L709" s="218" t="s">
        <v>155</v>
      </c>
      <c r="M709" s="720" t="s">
        <v>19</v>
      </c>
      <c r="N709" s="720" t="s">
        <v>20</v>
      </c>
      <c r="O709" s="720" t="s">
        <v>19</v>
      </c>
      <c r="P709" s="745" t="s">
        <v>2072</v>
      </c>
    </row>
    <row r="710" spans="2:20" x14ac:dyDescent="0.25">
      <c r="B710" s="462"/>
      <c r="C710" s="44"/>
      <c r="D710" s="44"/>
      <c r="E710" s="44"/>
      <c r="F710" s="44"/>
      <c r="G710" s="44"/>
      <c r="H710" s="405"/>
      <c r="I710" s="755"/>
      <c r="J710" s="44"/>
      <c r="K710" s="463"/>
      <c r="L710" s="463"/>
      <c r="M710" s="770"/>
      <c r="N710" s="770"/>
      <c r="O710" s="770"/>
      <c r="P710" s="464"/>
    </row>
    <row r="711" spans="2:20" ht="15.75" thickBot="1" x14ac:dyDescent="0.3">
      <c r="B711" s="462"/>
      <c r="C711" s="44"/>
      <c r="D711" s="44"/>
      <c r="E711" s="44"/>
      <c r="F711" s="44"/>
      <c r="G711" s="44"/>
      <c r="H711" s="405"/>
      <c r="I711" s="755"/>
      <c r="J711" s="44"/>
      <c r="K711" s="463"/>
      <c r="L711" s="463"/>
      <c r="M711" s="770"/>
      <c r="N711" s="770"/>
      <c r="O711" s="770"/>
      <c r="P711" s="464"/>
    </row>
    <row r="712" spans="2:20" ht="27" thickBot="1" x14ac:dyDescent="0.3">
      <c r="B712" s="1584" t="s">
        <v>2197</v>
      </c>
      <c r="C712" s="1585"/>
      <c r="D712" s="1585"/>
      <c r="E712" s="1585"/>
      <c r="F712" s="1585"/>
      <c r="G712" s="1585"/>
      <c r="H712" s="1585"/>
      <c r="I712" s="1585"/>
      <c r="J712" s="1585"/>
      <c r="K712" s="1585"/>
      <c r="L712" s="1585"/>
      <c r="M712" s="1585"/>
      <c r="N712" s="1586"/>
    </row>
    <row r="715" spans="2:20" x14ac:dyDescent="0.25">
      <c r="B715" s="1577" t="s">
        <v>97</v>
      </c>
      <c r="C715" s="1577" t="s">
        <v>98</v>
      </c>
      <c r="D715" s="1577" t="s">
        <v>99</v>
      </c>
      <c r="E715" s="1577" t="s">
        <v>100</v>
      </c>
      <c r="F715" s="1577" t="s">
        <v>101</v>
      </c>
      <c r="G715" s="1577" t="s">
        <v>102</v>
      </c>
      <c r="H715" s="1577" t="s">
        <v>103</v>
      </c>
      <c r="I715" s="1577" t="s">
        <v>104</v>
      </c>
      <c r="J715" s="1579" t="s">
        <v>105</v>
      </c>
      <c r="K715" s="1580"/>
      <c r="L715" s="1581"/>
      <c r="M715" s="1577" t="s">
        <v>106</v>
      </c>
      <c r="N715" s="1577" t="s">
        <v>107</v>
      </c>
      <c r="O715" s="1577" t="s">
        <v>1180</v>
      </c>
      <c r="P715" s="1577" t="s">
        <v>49</v>
      </c>
    </row>
    <row r="716" spans="2:20" ht="24" x14ac:dyDescent="0.25">
      <c r="B716" s="1578"/>
      <c r="C716" s="1578"/>
      <c r="D716" s="1578"/>
      <c r="E716" s="1578"/>
      <c r="F716" s="1578"/>
      <c r="G716" s="1578"/>
      <c r="H716" s="1578"/>
      <c r="I716" s="1578"/>
      <c r="J716" s="378" t="s">
        <v>109</v>
      </c>
      <c r="K716" s="379" t="s">
        <v>110</v>
      </c>
      <c r="L716" s="378" t="s">
        <v>111</v>
      </c>
      <c r="M716" s="1578"/>
      <c r="N716" s="1578"/>
      <c r="O716" s="1578"/>
      <c r="P716" s="1578"/>
    </row>
    <row r="717" spans="2:20" s="116" customFormat="1" ht="45" x14ac:dyDescent="0.25">
      <c r="B717" s="457" t="s">
        <v>132</v>
      </c>
      <c r="C717" s="707" t="s">
        <v>715</v>
      </c>
      <c r="D717" s="721" t="s">
        <v>2198</v>
      </c>
      <c r="E717" s="721">
        <v>10937576</v>
      </c>
      <c r="F717" s="211" t="s">
        <v>2199</v>
      </c>
      <c r="G717" s="768" t="s">
        <v>2200</v>
      </c>
      <c r="H717" s="381">
        <v>35008</v>
      </c>
      <c r="I717" s="768"/>
      <c r="J717" s="768" t="s">
        <v>2181</v>
      </c>
      <c r="K717" s="381" t="s">
        <v>2182</v>
      </c>
      <c r="L717" s="381" t="s">
        <v>155</v>
      </c>
      <c r="M717" s="768" t="s">
        <v>19</v>
      </c>
      <c r="N717" s="768" t="s">
        <v>19</v>
      </c>
      <c r="O717" s="768" t="s">
        <v>19</v>
      </c>
      <c r="P717" s="768"/>
      <c r="R717" s="1593"/>
      <c r="S717" s="1594"/>
      <c r="T717" s="1595"/>
    </row>
    <row r="718" spans="2:20" s="116" customFormat="1" ht="45" x14ac:dyDescent="0.25">
      <c r="B718" s="751" t="s">
        <v>126</v>
      </c>
      <c r="C718" s="768" t="s">
        <v>715</v>
      </c>
      <c r="D718" s="721" t="s">
        <v>2201</v>
      </c>
      <c r="E718" s="721">
        <v>50968359</v>
      </c>
      <c r="F718" s="459" t="s">
        <v>129</v>
      </c>
      <c r="G718" s="459" t="s">
        <v>130</v>
      </c>
      <c r="H718" s="381">
        <v>41543</v>
      </c>
      <c r="I718" s="768" t="s">
        <v>3313</v>
      </c>
      <c r="J718" s="768" t="s">
        <v>2181</v>
      </c>
      <c r="K718" s="381" t="s">
        <v>2182</v>
      </c>
      <c r="L718" s="381" t="s">
        <v>155</v>
      </c>
      <c r="M718" s="768" t="s">
        <v>19</v>
      </c>
      <c r="N718" s="768" t="s">
        <v>20</v>
      </c>
      <c r="O718" s="768" t="s">
        <v>19</v>
      </c>
      <c r="P718" s="768" t="s">
        <v>2072</v>
      </c>
    </row>
    <row r="719" spans="2:20" x14ac:dyDescent="0.25">
      <c r="B719" s="462"/>
      <c r="C719" s="44"/>
      <c r="D719" s="44"/>
      <c r="E719" s="44"/>
      <c r="F719" s="44"/>
      <c r="G719" s="44"/>
      <c r="H719" s="405"/>
      <c r="I719" s="755"/>
      <c r="J719" s="44"/>
      <c r="K719" s="463"/>
      <c r="L719" s="463"/>
      <c r="M719" s="770"/>
      <c r="N719" s="770"/>
      <c r="O719" s="770"/>
      <c r="P719" s="464"/>
    </row>
    <row r="720" spans="2:20" x14ac:dyDescent="0.25">
      <c r="B720" s="462"/>
      <c r="C720" s="44"/>
      <c r="D720" s="44"/>
      <c r="E720" s="44"/>
      <c r="F720" s="44"/>
      <c r="G720" s="44"/>
      <c r="H720" s="405"/>
      <c r="I720" s="755"/>
      <c r="J720" s="44"/>
      <c r="K720" s="463"/>
      <c r="L720" s="463"/>
      <c r="M720" s="770"/>
      <c r="N720" s="770"/>
      <c r="O720" s="770"/>
      <c r="P720" s="464"/>
    </row>
    <row r="721" spans="2:20" x14ac:dyDescent="0.25">
      <c r="B721" s="462"/>
      <c r="C721" s="44"/>
      <c r="D721" s="44"/>
      <c r="E721" s="44"/>
      <c r="F721" s="44"/>
      <c r="G721" s="44"/>
      <c r="H721" s="405"/>
      <c r="I721" s="755"/>
      <c r="J721" s="44"/>
      <c r="K721" s="463"/>
      <c r="L721" s="463"/>
      <c r="M721" s="770"/>
      <c r="N721" s="770"/>
      <c r="O721" s="770"/>
      <c r="P721" s="464"/>
    </row>
    <row r="722" spans="2:20" ht="15.75" thickBot="1" x14ac:dyDescent="0.3">
      <c r="B722" s="462"/>
      <c r="C722" s="44"/>
      <c r="D722" s="44"/>
      <c r="E722" s="44"/>
      <c r="F722" s="44"/>
      <c r="G722" s="44"/>
      <c r="H722" s="405"/>
      <c r="I722" s="755"/>
      <c r="J722" s="44"/>
      <c r="K722" s="463"/>
      <c r="L722" s="463"/>
      <c r="M722" s="770"/>
      <c r="N722" s="770"/>
      <c r="O722" s="770"/>
      <c r="P722" s="464"/>
    </row>
    <row r="723" spans="2:20" ht="27" thickBot="1" x14ac:dyDescent="0.3">
      <c r="B723" s="1584" t="s">
        <v>2202</v>
      </c>
      <c r="C723" s="1585"/>
      <c r="D723" s="1585"/>
      <c r="E723" s="1585"/>
      <c r="F723" s="1585"/>
      <c r="G723" s="1585"/>
      <c r="H723" s="1585"/>
      <c r="I723" s="1585"/>
      <c r="J723" s="1585"/>
      <c r="K723" s="1585"/>
      <c r="L723" s="1585"/>
      <c r="M723" s="1585"/>
      <c r="N723" s="1586"/>
    </row>
    <row r="726" spans="2:20" x14ac:dyDescent="0.25">
      <c r="B726" s="1577" t="s">
        <v>97</v>
      </c>
      <c r="C726" s="1577" t="s">
        <v>98</v>
      </c>
      <c r="D726" s="1577" t="s">
        <v>99</v>
      </c>
      <c r="E726" s="1577" t="s">
        <v>100</v>
      </c>
      <c r="F726" s="1577" t="s">
        <v>101</v>
      </c>
      <c r="G726" s="1577" t="s">
        <v>102</v>
      </c>
      <c r="H726" s="1577" t="s">
        <v>103</v>
      </c>
      <c r="I726" s="1577" t="s">
        <v>104</v>
      </c>
      <c r="J726" s="1579" t="s">
        <v>105</v>
      </c>
      <c r="K726" s="1580"/>
      <c r="L726" s="1581"/>
      <c r="M726" s="1577" t="s">
        <v>106</v>
      </c>
      <c r="N726" s="1577" t="s">
        <v>107</v>
      </c>
      <c r="O726" s="1577" t="s">
        <v>1180</v>
      </c>
      <c r="P726" s="1577" t="s">
        <v>49</v>
      </c>
    </row>
    <row r="727" spans="2:20" ht="24" x14ac:dyDescent="0.25">
      <c r="B727" s="1578"/>
      <c r="C727" s="1578"/>
      <c r="D727" s="1578"/>
      <c r="E727" s="1578"/>
      <c r="F727" s="1578"/>
      <c r="G727" s="1578"/>
      <c r="H727" s="1578"/>
      <c r="I727" s="1578"/>
      <c r="J727" s="378" t="s">
        <v>109</v>
      </c>
      <c r="K727" s="379" t="s">
        <v>110</v>
      </c>
      <c r="L727" s="378" t="s">
        <v>111</v>
      </c>
      <c r="M727" s="1578"/>
      <c r="N727" s="1578"/>
      <c r="O727" s="1578"/>
      <c r="P727" s="1578"/>
    </row>
    <row r="728" spans="2:20" s="116" customFormat="1" ht="45" x14ac:dyDescent="0.25">
      <c r="B728" s="457" t="s">
        <v>2203</v>
      </c>
      <c r="C728" s="768" t="s">
        <v>2204</v>
      </c>
      <c r="D728" s="459" t="s">
        <v>2205</v>
      </c>
      <c r="E728" s="768">
        <v>32724491</v>
      </c>
      <c r="F728" s="459" t="s">
        <v>2206</v>
      </c>
      <c r="G728" s="829" t="s">
        <v>136</v>
      </c>
      <c r="H728" s="381">
        <v>37176</v>
      </c>
      <c r="I728" s="768" t="s">
        <v>86</v>
      </c>
      <c r="J728" s="768" t="s">
        <v>2061</v>
      </c>
      <c r="K728" s="381" t="s">
        <v>2207</v>
      </c>
      <c r="L728" s="381" t="s">
        <v>19</v>
      </c>
      <c r="M728" s="768" t="s">
        <v>19</v>
      </c>
      <c r="N728" s="768" t="s">
        <v>19</v>
      </c>
      <c r="O728" s="768" t="s">
        <v>19</v>
      </c>
      <c r="P728" s="768"/>
      <c r="R728" s="1593"/>
      <c r="S728" s="1594"/>
      <c r="T728" s="1595"/>
    </row>
    <row r="729" spans="2:20" s="116" customFormat="1" ht="45" x14ac:dyDescent="0.25">
      <c r="B729" s="751" t="s">
        <v>2208</v>
      </c>
      <c r="C729" s="768" t="s">
        <v>2204</v>
      </c>
      <c r="D729" s="722" t="s">
        <v>2209</v>
      </c>
      <c r="E729" s="722">
        <v>31571015</v>
      </c>
      <c r="F729" s="186" t="s">
        <v>129</v>
      </c>
      <c r="G729" s="186" t="s">
        <v>2113</v>
      </c>
      <c r="H729" s="723">
        <v>41117</v>
      </c>
      <c r="I729" s="721">
        <v>111098</v>
      </c>
      <c r="J729" s="722" t="s">
        <v>2210</v>
      </c>
      <c r="K729" s="218" t="s">
        <v>2211</v>
      </c>
      <c r="L729" s="218" t="s">
        <v>19</v>
      </c>
      <c r="M729" s="720" t="s">
        <v>19</v>
      </c>
      <c r="N729" s="720" t="s">
        <v>19</v>
      </c>
      <c r="O729" s="720" t="s">
        <v>19</v>
      </c>
      <c r="P729" s="768"/>
    </row>
    <row r="730" spans="2:20" x14ac:dyDescent="0.25">
      <c r="B730" s="462"/>
      <c r="C730" s="44"/>
      <c r="D730" s="44"/>
      <c r="E730" s="44"/>
      <c r="F730" s="44"/>
      <c r="G730" s="44"/>
      <c r="H730" s="405"/>
      <c r="I730" s="755"/>
      <c r="J730" s="44"/>
      <c r="K730" s="463"/>
      <c r="L730" s="463"/>
      <c r="M730" s="770"/>
      <c r="N730" s="770"/>
      <c r="O730" s="770"/>
      <c r="P730" s="464"/>
    </row>
    <row r="731" spans="2:20" ht="15.75" thickBot="1" x14ac:dyDescent="0.3"/>
    <row r="732" spans="2:20" ht="27" thickBot="1" x14ac:dyDescent="0.3">
      <c r="B732" s="1584" t="s">
        <v>2212</v>
      </c>
      <c r="C732" s="1585"/>
      <c r="D732" s="1585"/>
      <c r="E732" s="1585"/>
      <c r="F732" s="1585"/>
      <c r="G732" s="1585"/>
      <c r="H732" s="1585"/>
      <c r="I732" s="1585"/>
      <c r="J732" s="1585"/>
      <c r="K732" s="1585"/>
      <c r="L732" s="1585"/>
      <c r="M732" s="1585"/>
      <c r="N732" s="1586"/>
    </row>
    <row r="735" spans="2:20" ht="30" x14ac:dyDescent="0.25">
      <c r="B735" s="114" t="s">
        <v>18</v>
      </c>
      <c r="C735" s="114" t="s">
        <v>159</v>
      </c>
      <c r="D735" s="1579" t="s">
        <v>81</v>
      </c>
      <c r="E735" s="1581"/>
    </row>
    <row r="736" spans="2:20" x14ac:dyDescent="0.25">
      <c r="B736" s="754" t="s">
        <v>160</v>
      </c>
      <c r="C736" s="720" t="s">
        <v>19</v>
      </c>
      <c r="D736" s="1609"/>
      <c r="E736" s="1609"/>
    </row>
    <row r="737" spans="2:14" ht="15.75" thickBot="1" x14ac:dyDescent="0.3">
      <c r="B737" s="417"/>
      <c r="C737" s="770"/>
      <c r="D737" s="770"/>
      <c r="E737" s="770"/>
    </row>
    <row r="738" spans="2:14" ht="27" thickBot="1" x14ac:dyDescent="0.3">
      <c r="B738" s="1584" t="s">
        <v>2213</v>
      </c>
      <c r="C738" s="1585"/>
      <c r="D738" s="1585"/>
      <c r="E738" s="1585"/>
      <c r="F738" s="1585"/>
      <c r="G738" s="1585"/>
      <c r="H738" s="1585"/>
      <c r="I738" s="1585"/>
      <c r="J738" s="1585"/>
      <c r="K738" s="1585"/>
      <c r="L738" s="1585"/>
      <c r="M738" s="1585"/>
      <c r="N738" s="1586"/>
    </row>
    <row r="741" spans="2:14" ht="30" x14ac:dyDescent="0.25">
      <c r="B741" s="114" t="s">
        <v>18</v>
      </c>
      <c r="C741" s="114" t="s">
        <v>159</v>
      </c>
      <c r="D741" s="1579" t="s">
        <v>81</v>
      </c>
      <c r="E741" s="1581"/>
    </row>
    <row r="742" spans="2:14" x14ac:dyDescent="0.25">
      <c r="B742" s="754" t="s">
        <v>160</v>
      </c>
      <c r="C742" s="720" t="s">
        <v>19</v>
      </c>
      <c r="D742" s="1609"/>
      <c r="E742" s="1609"/>
    </row>
    <row r="743" spans="2:14" x14ac:dyDescent="0.25">
      <c r="B743" s="417"/>
      <c r="C743" s="770"/>
      <c r="D743" s="770"/>
      <c r="E743" s="770"/>
    </row>
    <row r="744" spans="2:14" ht="15.75" thickBot="1" x14ac:dyDescent="0.3">
      <c r="B744" s="417"/>
      <c r="C744" s="770"/>
      <c r="D744" s="770"/>
      <c r="E744" s="770"/>
    </row>
    <row r="745" spans="2:14" ht="27" thickBot="1" x14ac:dyDescent="0.3">
      <c r="B745" s="1584" t="s">
        <v>2214</v>
      </c>
      <c r="C745" s="1585"/>
      <c r="D745" s="1585"/>
      <c r="E745" s="1585"/>
      <c r="F745" s="1585"/>
      <c r="G745" s="1585"/>
      <c r="H745" s="1585"/>
      <c r="I745" s="1585"/>
      <c r="J745" s="1585"/>
      <c r="K745" s="1585"/>
      <c r="L745" s="1585"/>
      <c r="M745" s="1585"/>
      <c r="N745" s="1586"/>
    </row>
    <row r="748" spans="2:14" ht="30" x14ac:dyDescent="0.25">
      <c r="B748" s="114" t="s">
        <v>18</v>
      </c>
      <c r="C748" s="114" t="s">
        <v>159</v>
      </c>
      <c r="D748" s="1579" t="s">
        <v>81</v>
      </c>
      <c r="E748" s="1581"/>
    </row>
    <row r="749" spans="2:14" x14ac:dyDescent="0.25">
      <c r="B749" s="754" t="s">
        <v>160</v>
      </c>
      <c r="C749" s="720" t="s">
        <v>19</v>
      </c>
      <c r="D749" s="1609"/>
      <c r="E749" s="1609"/>
    </row>
    <row r="750" spans="2:14" x14ac:dyDescent="0.25">
      <c r="B750" s="417"/>
      <c r="C750" s="770"/>
      <c r="D750" s="770"/>
      <c r="E750" s="770"/>
    </row>
    <row r="751" spans="2:14" ht="15.75" thickBot="1" x14ac:dyDescent="0.3">
      <c r="B751" s="417"/>
      <c r="C751" s="770"/>
      <c r="D751" s="770"/>
      <c r="E751" s="770"/>
    </row>
    <row r="752" spans="2:14" ht="27" thickBot="1" x14ac:dyDescent="0.3">
      <c r="B752" s="1584" t="s">
        <v>2215</v>
      </c>
      <c r="C752" s="1585"/>
      <c r="D752" s="1585"/>
      <c r="E752" s="1585"/>
      <c r="F752" s="1585"/>
      <c r="G752" s="1585"/>
      <c r="H752" s="1585"/>
      <c r="I752" s="1585"/>
      <c r="J752" s="1585"/>
      <c r="K752" s="1585"/>
      <c r="L752" s="1585"/>
      <c r="M752" s="1585"/>
      <c r="N752" s="1586"/>
    </row>
    <row r="755" spans="2:14" ht="30" x14ac:dyDescent="0.25">
      <c r="B755" s="114" t="s">
        <v>18</v>
      </c>
      <c r="C755" s="114" t="s">
        <v>159</v>
      </c>
      <c r="D755" s="1579" t="s">
        <v>81</v>
      </c>
      <c r="E755" s="1581"/>
    </row>
    <row r="756" spans="2:14" x14ac:dyDescent="0.25">
      <c r="B756" s="754" t="s">
        <v>160</v>
      </c>
      <c r="C756" s="720" t="s">
        <v>19</v>
      </c>
      <c r="D756" s="1609"/>
      <c r="E756" s="1609"/>
    </row>
    <row r="757" spans="2:14" ht="15.75" thickBot="1" x14ac:dyDescent="0.3">
      <c r="B757" s="417"/>
      <c r="C757" s="770"/>
      <c r="D757" s="770"/>
      <c r="E757" s="770"/>
    </row>
    <row r="758" spans="2:14" ht="27" thickBot="1" x14ac:dyDescent="0.3">
      <c r="B758" s="1584" t="s">
        <v>2216</v>
      </c>
      <c r="C758" s="1585"/>
      <c r="D758" s="1585"/>
      <c r="E758" s="1585"/>
      <c r="F758" s="1585"/>
      <c r="G758" s="1585"/>
      <c r="H758" s="1585"/>
      <c r="I758" s="1585"/>
      <c r="J758" s="1585"/>
      <c r="K758" s="1585"/>
      <c r="L758" s="1585"/>
      <c r="M758" s="1585"/>
      <c r="N758" s="1586"/>
    </row>
    <row r="761" spans="2:14" ht="30" x14ac:dyDescent="0.25">
      <c r="B761" s="114" t="s">
        <v>18</v>
      </c>
      <c r="C761" s="114" t="s">
        <v>159</v>
      </c>
      <c r="D761" s="1579" t="s">
        <v>81</v>
      </c>
      <c r="E761" s="1581"/>
    </row>
    <row r="762" spans="2:14" x14ac:dyDescent="0.25">
      <c r="B762" s="754" t="s">
        <v>160</v>
      </c>
      <c r="C762" s="720" t="s">
        <v>19</v>
      </c>
      <c r="D762" s="1609"/>
      <c r="E762" s="1609"/>
    </row>
    <row r="763" spans="2:14" ht="15.75" thickBot="1" x14ac:dyDescent="0.3">
      <c r="B763" s="417"/>
      <c r="C763" s="770"/>
      <c r="D763" s="770"/>
      <c r="E763" s="770"/>
    </row>
    <row r="764" spans="2:14" ht="27" thickBot="1" x14ac:dyDescent="0.3">
      <c r="B764" s="1584" t="s">
        <v>2217</v>
      </c>
      <c r="C764" s="1585"/>
      <c r="D764" s="1585"/>
      <c r="E764" s="1585"/>
      <c r="F764" s="1585"/>
      <c r="G764" s="1585"/>
      <c r="H764" s="1585"/>
      <c r="I764" s="1585"/>
      <c r="J764" s="1585"/>
      <c r="K764" s="1585"/>
      <c r="L764" s="1585"/>
      <c r="M764" s="1585"/>
      <c r="N764" s="1586"/>
    </row>
    <row r="767" spans="2:14" ht="30" x14ac:dyDescent="0.25">
      <c r="B767" s="114" t="s">
        <v>18</v>
      </c>
      <c r="C767" s="114" t="s">
        <v>159</v>
      </c>
      <c r="D767" s="1579" t="s">
        <v>81</v>
      </c>
      <c r="E767" s="1581"/>
    </row>
    <row r="768" spans="2:14" x14ac:dyDescent="0.25">
      <c r="B768" s="754" t="s">
        <v>160</v>
      </c>
      <c r="C768" s="720" t="s">
        <v>19</v>
      </c>
      <c r="D768" s="1609"/>
      <c r="E768" s="1609"/>
    </row>
    <row r="769" spans="2:14" ht="15.75" thickBot="1" x14ac:dyDescent="0.3">
      <c r="B769" s="417"/>
      <c r="C769" s="770"/>
      <c r="D769" s="770"/>
      <c r="E769" s="770"/>
    </row>
    <row r="770" spans="2:14" ht="27" thickBot="1" x14ac:dyDescent="0.3">
      <c r="B770" s="1584" t="s">
        <v>2218</v>
      </c>
      <c r="C770" s="1585"/>
      <c r="D770" s="1585"/>
      <c r="E770" s="1585"/>
      <c r="F770" s="1585"/>
      <c r="G770" s="1585"/>
      <c r="H770" s="1585"/>
      <c r="I770" s="1585"/>
      <c r="J770" s="1585"/>
      <c r="K770" s="1585"/>
      <c r="L770" s="1585"/>
      <c r="M770" s="1585"/>
      <c r="N770" s="1586"/>
    </row>
    <row r="773" spans="2:14" ht="30" x14ac:dyDescent="0.25">
      <c r="B773" s="114" t="s">
        <v>18</v>
      </c>
      <c r="C773" s="114" t="s">
        <v>159</v>
      </c>
      <c r="D773" s="1579" t="s">
        <v>81</v>
      </c>
      <c r="E773" s="1581"/>
    </row>
    <row r="774" spans="2:14" x14ac:dyDescent="0.25">
      <c r="B774" s="754" t="s">
        <v>160</v>
      </c>
      <c r="C774" s="720" t="s">
        <v>19</v>
      </c>
      <c r="D774" s="1609"/>
      <c r="E774" s="1609"/>
    </row>
    <row r="775" spans="2:14" x14ac:dyDescent="0.25">
      <c r="B775" s="417"/>
      <c r="C775" s="770"/>
      <c r="D775" s="770"/>
      <c r="E775" s="770"/>
    </row>
    <row r="776" spans="2:14" ht="15.75" thickBot="1" x14ac:dyDescent="0.3">
      <c r="B776" s="417"/>
      <c r="C776" s="770"/>
      <c r="D776" s="770"/>
      <c r="E776" s="770"/>
    </row>
    <row r="777" spans="2:14" ht="27" thickBot="1" x14ac:dyDescent="0.3">
      <c r="B777" s="1584" t="s">
        <v>2219</v>
      </c>
      <c r="C777" s="1585"/>
      <c r="D777" s="1585"/>
      <c r="E777" s="1585"/>
      <c r="F777" s="1585"/>
      <c r="G777" s="1585"/>
      <c r="H777" s="1585"/>
      <c r="I777" s="1585"/>
      <c r="J777" s="1585"/>
      <c r="K777" s="1585"/>
      <c r="L777" s="1585"/>
      <c r="M777" s="1585"/>
      <c r="N777" s="1586"/>
    </row>
    <row r="780" spans="2:14" ht="30" x14ac:dyDescent="0.25">
      <c r="B780" s="114" t="s">
        <v>18</v>
      </c>
      <c r="C780" s="114" t="s">
        <v>159</v>
      </c>
      <c r="D780" s="1579" t="s">
        <v>81</v>
      </c>
      <c r="E780" s="1581"/>
    </row>
    <row r="781" spans="2:14" x14ac:dyDescent="0.25">
      <c r="B781" s="754" t="s">
        <v>160</v>
      </c>
      <c r="C781" s="720" t="s">
        <v>19</v>
      </c>
      <c r="D781" s="1609"/>
      <c r="E781" s="1609"/>
    </row>
    <row r="782" spans="2:14" ht="15.75" thickBot="1" x14ac:dyDescent="0.3">
      <c r="B782" s="417"/>
      <c r="C782" s="770"/>
      <c r="D782" s="770"/>
      <c r="E782" s="770"/>
    </row>
    <row r="783" spans="2:14" ht="27" thickBot="1" x14ac:dyDescent="0.3">
      <c r="B783" s="1584" t="s">
        <v>2220</v>
      </c>
      <c r="C783" s="1585"/>
      <c r="D783" s="1585"/>
      <c r="E783" s="1585"/>
      <c r="F783" s="1585"/>
      <c r="G783" s="1585"/>
      <c r="H783" s="1585"/>
      <c r="I783" s="1585"/>
      <c r="J783" s="1585"/>
      <c r="K783" s="1585"/>
      <c r="L783" s="1585"/>
      <c r="M783" s="1585"/>
      <c r="N783" s="1586"/>
    </row>
    <row r="786" spans="2:14" ht="30" x14ac:dyDescent="0.25">
      <c r="B786" s="114" t="s">
        <v>18</v>
      </c>
      <c r="C786" s="114" t="s">
        <v>159</v>
      </c>
      <c r="D786" s="1579" t="s">
        <v>81</v>
      </c>
      <c r="E786" s="1581"/>
    </row>
    <row r="787" spans="2:14" x14ac:dyDescent="0.25">
      <c r="B787" s="754" t="s">
        <v>160</v>
      </c>
      <c r="C787" s="720" t="s">
        <v>19</v>
      </c>
      <c r="D787" s="1609"/>
      <c r="E787" s="1609"/>
    </row>
    <row r="788" spans="2:14" ht="15.75" thickBot="1" x14ac:dyDescent="0.3">
      <c r="B788" s="417"/>
      <c r="C788" s="770"/>
      <c r="D788" s="770"/>
      <c r="E788" s="770"/>
    </row>
    <row r="789" spans="2:14" ht="27" thickBot="1" x14ac:dyDescent="0.3">
      <c r="B789" s="1584" t="s">
        <v>2221</v>
      </c>
      <c r="C789" s="1585"/>
      <c r="D789" s="1585"/>
      <c r="E789" s="1585"/>
      <c r="F789" s="1585"/>
      <c r="G789" s="1585"/>
      <c r="H789" s="1585"/>
      <c r="I789" s="1585"/>
      <c r="J789" s="1585"/>
      <c r="K789" s="1585"/>
      <c r="L789" s="1585"/>
      <c r="M789" s="1585"/>
      <c r="N789" s="1586"/>
    </row>
    <row r="792" spans="2:14" ht="30" x14ac:dyDescent="0.25">
      <c r="B792" s="114" t="s">
        <v>18</v>
      </c>
      <c r="C792" s="114" t="s">
        <v>159</v>
      </c>
      <c r="D792" s="1579" t="s">
        <v>81</v>
      </c>
      <c r="E792" s="1581"/>
    </row>
    <row r="793" spans="2:14" x14ac:dyDescent="0.25">
      <c r="B793" s="754" t="s">
        <v>160</v>
      </c>
      <c r="C793" s="720" t="s">
        <v>19</v>
      </c>
      <c r="D793" s="1609"/>
      <c r="E793" s="1609"/>
    </row>
    <row r="794" spans="2:14" x14ac:dyDescent="0.25">
      <c r="B794" s="417"/>
      <c r="C794" s="770"/>
      <c r="D794" s="770"/>
      <c r="E794" s="770"/>
    </row>
    <row r="795" spans="2:14" ht="15.75" thickBot="1" x14ac:dyDescent="0.3">
      <c r="B795" s="417"/>
      <c r="C795" s="770"/>
      <c r="D795" s="770"/>
      <c r="E795" s="770"/>
    </row>
    <row r="796" spans="2:14" ht="27" thickBot="1" x14ac:dyDescent="0.3">
      <c r="B796" s="1584" t="s">
        <v>2222</v>
      </c>
      <c r="C796" s="1585"/>
      <c r="D796" s="1585"/>
      <c r="E796" s="1585"/>
      <c r="F796" s="1585"/>
      <c r="G796" s="1585"/>
      <c r="H796" s="1585"/>
      <c r="I796" s="1585"/>
      <c r="J796" s="1585"/>
      <c r="K796" s="1585"/>
      <c r="L796" s="1585"/>
      <c r="M796" s="1585"/>
      <c r="N796" s="1586"/>
    </row>
    <row r="799" spans="2:14" ht="30" x14ac:dyDescent="0.25">
      <c r="B799" s="114" t="s">
        <v>18</v>
      </c>
      <c r="C799" s="114" t="s">
        <v>159</v>
      </c>
      <c r="D799" s="1579" t="s">
        <v>81</v>
      </c>
      <c r="E799" s="1581"/>
    </row>
    <row r="800" spans="2:14" x14ac:dyDescent="0.25">
      <c r="B800" s="754" t="s">
        <v>160</v>
      </c>
      <c r="C800" s="720" t="s">
        <v>19</v>
      </c>
      <c r="D800" s="1609"/>
      <c r="E800" s="1609"/>
    </row>
    <row r="801" spans="1:25" x14ac:dyDescent="0.25">
      <c r="B801" s="417"/>
      <c r="C801" s="770"/>
      <c r="D801" s="770"/>
      <c r="E801" s="770"/>
    </row>
    <row r="802" spans="1:25" ht="26.25" x14ac:dyDescent="0.25">
      <c r="B802" s="1764" t="s">
        <v>161</v>
      </c>
      <c r="C802" s="1764"/>
      <c r="D802" s="1764"/>
      <c r="E802" s="1764"/>
      <c r="F802" s="1764"/>
      <c r="G802" s="1764"/>
      <c r="H802" s="1764"/>
      <c r="I802" s="1764"/>
      <c r="J802" s="1764"/>
      <c r="K802" s="1764"/>
      <c r="L802" s="1764"/>
      <c r="M802" s="1764"/>
      <c r="N802" s="1764"/>
      <c r="O802" s="1764"/>
      <c r="P802" s="1764"/>
    </row>
    <row r="803" spans="1:25" s="137" customFormat="1" ht="27" thickBot="1" x14ac:dyDescent="0.3">
      <c r="B803" s="476"/>
      <c r="C803" s="476"/>
      <c r="D803" s="476"/>
      <c r="E803" s="476"/>
      <c r="F803" s="476"/>
      <c r="G803" s="476"/>
      <c r="H803" s="476"/>
      <c r="I803" s="476"/>
      <c r="J803" s="476"/>
      <c r="K803" s="476"/>
      <c r="L803" s="476"/>
      <c r="M803" s="476"/>
      <c r="N803" s="476"/>
      <c r="O803" s="476"/>
      <c r="P803" s="476"/>
    </row>
    <row r="804" spans="1:25" ht="27" thickBot="1" x14ac:dyDescent="0.3">
      <c r="B804" s="1584" t="s">
        <v>2223</v>
      </c>
      <c r="C804" s="1585"/>
      <c r="D804" s="1585"/>
      <c r="E804" s="1585"/>
      <c r="F804" s="1585"/>
      <c r="G804" s="1585"/>
      <c r="H804" s="1585"/>
      <c r="I804" s="1585"/>
      <c r="J804" s="1585"/>
      <c r="K804" s="1585"/>
      <c r="L804" s="1585"/>
      <c r="M804" s="1585"/>
      <c r="N804" s="1586"/>
    </row>
    <row r="806" spans="1:25" ht="15.75" thickBot="1" x14ac:dyDescent="0.3">
      <c r="M806" s="58"/>
      <c r="N806" s="58"/>
    </row>
    <row r="807" spans="1:25" s="753" customFormat="1" ht="60" x14ac:dyDescent="0.25">
      <c r="B807" s="156" t="s">
        <v>34</v>
      </c>
      <c r="C807" s="156" t="s">
        <v>35</v>
      </c>
      <c r="D807" s="156" t="s">
        <v>36</v>
      </c>
      <c r="E807" s="156" t="s">
        <v>37</v>
      </c>
      <c r="F807" s="156" t="s">
        <v>38</v>
      </c>
      <c r="G807" s="156" t="s">
        <v>39</v>
      </c>
      <c r="H807" s="156" t="s">
        <v>40</v>
      </c>
      <c r="I807" s="156" t="s">
        <v>41</v>
      </c>
      <c r="J807" s="156" t="s">
        <v>42</v>
      </c>
      <c r="K807" s="156" t="s">
        <v>43</v>
      </c>
      <c r="L807" s="156" t="s">
        <v>44</v>
      </c>
      <c r="M807" s="158" t="s">
        <v>45</v>
      </c>
      <c r="N807" s="156" t="s">
        <v>46</v>
      </c>
      <c r="O807" s="156" t="s">
        <v>47</v>
      </c>
      <c r="P807" s="701" t="s">
        <v>49</v>
      </c>
    </row>
    <row r="808" spans="1:25" s="272" customFormat="1" ht="30" x14ac:dyDescent="0.25">
      <c r="A808" s="62"/>
      <c r="B808" s="364" t="s">
        <v>1890</v>
      </c>
      <c r="C808" s="477" t="s">
        <v>1890</v>
      </c>
      <c r="D808" s="364" t="s">
        <v>1114</v>
      </c>
      <c r="E808" s="364">
        <v>2121351</v>
      </c>
      <c r="F808" s="364" t="s">
        <v>19</v>
      </c>
      <c r="G808" s="365">
        <v>1</v>
      </c>
      <c r="H808" s="478">
        <v>41089</v>
      </c>
      <c r="I808" s="478">
        <v>41182</v>
      </c>
      <c r="J808" s="364" t="s">
        <v>20</v>
      </c>
      <c r="K808" s="364">
        <v>3</v>
      </c>
      <c r="L808" s="364" t="s">
        <v>2224</v>
      </c>
      <c r="M808" s="364">
        <v>100</v>
      </c>
      <c r="N808" s="162">
        <v>100</v>
      </c>
      <c r="O808" s="87">
        <v>116435966</v>
      </c>
      <c r="P808" s="769"/>
      <c r="Q808" s="479"/>
      <c r="R808" s="479"/>
      <c r="S808" s="479"/>
      <c r="T808" s="479"/>
      <c r="U808" s="479"/>
      <c r="V808" s="479"/>
      <c r="W808" s="479"/>
      <c r="X808" s="479"/>
      <c r="Y808" s="479"/>
    </row>
    <row r="809" spans="1:25" s="76" customFormat="1" ht="30" x14ac:dyDescent="0.25">
      <c r="A809" s="62"/>
      <c r="B809" s="364" t="s">
        <v>1890</v>
      </c>
      <c r="C809" s="477" t="s">
        <v>1890</v>
      </c>
      <c r="D809" s="364" t="s">
        <v>1114</v>
      </c>
      <c r="E809" s="762">
        <v>212019</v>
      </c>
      <c r="F809" s="763" t="s">
        <v>19</v>
      </c>
      <c r="G809" s="480">
        <v>1</v>
      </c>
      <c r="H809" s="760">
        <v>41345</v>
      </c>
      <c r="I809" s="371">
        <v>41453</v>
      </c>
      <c r="J809" s="761" t="s">
        <v>20</v>
      </c>
      <c r="K809" s="372">
        <v>3.5</v>
      </c>
      <c r="L809" s="372" t="s">
        <v>2224</v>
      </c>
      <c r="M809" s="481">
        <v>100</v>
      </c>
      <c r="N809" s="481">
        <v>100</v>
      </c>
      <c r="O809" s="759">
        <v>83298690</v>
      </c>
      <c r="P809" s="482"/>
      <c r="Q809" s="75"/>
      <c r="R809" s="75"/>
      <c r="S809" s="75"/>
      <c r="T809" s="75"/>
      <c r="U809" s="75"/>
      <c r="V809" s="75"/>
      <c r="W809" s="75"/>
      <c r="X809" s="75"/>
      <c r="Y809" s="75"/>
    </row>
    <row r="810" spans="1:25" s="76" customFormat="1" ht="30" x14ac:dyDescent="0.25">
      <c r="A810" s="62"/>
      <c r="B810" s="364" t="s">
        <v>1890</v>
      </c>
      <c r="C810" s="477" t="s">
        <v>1890</v>
      </c>
      <c r="D810" s="477" t="s">
        <v>2225</v>
      </c>
      <c r="E810" s="398"/>
      <c r="F810" s="79" t="s">
        <v>19</v>
      </c>
      <c r="G810" s="78">
        <v>1</v>
      </c>
      <c r="H810" s="80">
        <v>40190</v>
      </c>
      <c r="I810" s="81">
        <v>40543</v>
      </c>
      <c r="J810" s="82" t="s">
        <v>20</v>
      </c>
      <c r="K810" s="222">
        <v>11.6</v>
      </c>
      <c r="L810" s="83"/>
      <c r="M810" s="162">
        <v>76</v>
      </c>
      <c r="N810" s="162">
        <v>76</v>
      </c>
      <c r="O810" s="87">
        <v>27440000</v>
      </c>
      <c r="P810" s="74"/>
      <c r="Q810" s="75"/>
      <c r="R810" s="75"/>
      <c r="S810" s="75"/>
      <c r="T810" s="75"/>
      <c r="U810" s="75"/>
      <c r="V810" s="75"/>
      <c r="W810" s="75"/>
      <c r="X810" s="75"/>
      <c r="Y810" s="75"/>
    </row>
    <row r="811" spans="1:25" s="76" customFormat="1" x14ac:dyDescent="0.25">
      <c r="A811" s="483"/>
      <c r="B811" s="364"/>
      <c r="C811" s="477"/>
      <c r="D811" s="477"/>
      <c r="E811" s="398"/>
      <c r="F811" s="79"/>
      <c r="G811" s="78"/>
      <c r="H811" s="80"/>
      <c r="I811" s="81"/>
      <c r="J811" s="82"/>
      <c r="K811" s="222">
        <f>SUM(K808:K810)</f>
        <v>18.100000000000001</v>
      </c>
      <c r="L811" s="83"/>
      <c r="M811" s="162"/>
      <c r="N811" s="162"/>
      <c r="O811" s="87">
        <f>SUM(O808:O810)</f>
        <v>227174656</v>
      </c>
      <c r="P811" s="74"/>
      <c r="Q811" s="75"/>
      <c r="R811" s="75"/>
      <c r="S811" s="75"/>
      <c r="T811" s="75"/>
      <c r="U811" s="75"/>
      <c r="V811" s="75"/>
      <c r="W811" s="75"/>
      <c r="X811" s="75"/>
      <c r="Y811" s="75"/>
    </row>
    <row r="812" spans="1:25" x14ac:dyDescent="0.25">
      <c r="B812" s="100"/>
      <c r="C812" s="100"/>
      <c r="D812" s="103"/>
      <c r="E812" s="448"/>
      <c r="F812" s="103"/>
      <c r="G812" s="103"/>
      <c r="H812" s="100"/>
      <c r="I812" s="103"/>
      <c r="J812" s="100"/>
      <c r="K812" s="100"/>
      <c r="L812" s="100"/>
      <c r="M812" s="100"/>
      <c r="N812" s="100"/>
      <c r="O812" s="100"/>
    </row>
    <row r="813" spans="1:25" ht="18.75" x14ac:dyDescent="0.25">
      <c r="B813" s="106" t="s">
        <v>163</v>
      </c>
      <c r="C813" s="172" t="s">
        <v>2226</v>
      </c>
      <c r="H813" s="110"/>
      <c r="I813" s="111"/>
      <c r="J813" s="110"/>
      <c r="K813" s="110"/>
      <c r="L813" s="110"/>
      <c r="M813" s="110"/>
      <c r="N813" s="100"/>
      <c r="O813" s="100"/>
    </row>
    <row r="815" spans="1:25" ht="15.75" thickBot="1" x14ac:dyDescent="0.3"/>
    <row r="816" spans="1:25" ht="30.75" thickBot="1" x14ac:dyDescent="0.3">
      <c r="B816" s="237" t="s">
        <v>175</v>
      </c>
      <c r="C816" s="200" t="s">
        <v>176</v>
      </c>
      <c r="D816" s="237" t="s">
        <v>28</v>
      </c>
      <c r="E816" s="200" t="s">
        <v>402</v>
      </c>
    </row>
    <row r="817" spans="1:25" x14ac:dyDescent="0.25">
      <c r="B817" s="239" t="s">
        <v>403</v>
      </c>
      <c r="C817" s="241">
        <v>20</v>
      </c>
      <c r="D817" s="241">
        <v>0</v>
      </c>
      <c r="E817" s="1610">
        <v>40</v>
      </c>
    </row>
    <row r="818" spans="1:25" x14ac:dyDescent="0.25">
      <c r="B818" s="239" t="s">
        <v>404</v>
      </c>
      <c r="C818" s="771">
        <v>30</v>
      </c>
      <c r="D818" s="720">
        <v>0</v>
      </c>
      <c r="E818" s="1602"/>
      <c r="M818" s="400"/>
    </row>
    <row r="819" spans="1:25" ht="15.75" thickBot="1" x14ac:dyDescent="0.3">
      <c r="B819" s="239" t="s">
        <v>405</v>
      </c>
      <c r="C819" s="243">
        <v>40</v>
      </c>
      <c r="D819" s="243">
        <v>40</v>
      </c>
      <c r="E819" s="1611"/>
    </row>
    <row r="820" spans="1:25" s="137" customFormat="1" ht="15.75" thickBot="1" x14ac:dyDescent="0.3">
      <c r="B820" s="173"/>
      <c r="C820" s="175"/>
      <c r="D820" s="175"/>
      <c r="E820" s="175"/>
      <c r="F820" s="176"/>
      <c r="G820" s="176"/>
      <c r="I820" s="176"/>
    </row>
    <row r="821" spans="1:25" ht="27" thickBot="1" x14ac:dyDescent="0.3">
      <c r="B821" s="1584" t="s">
        <v>2227</v>
      </c>
      <c r="C821" s="1585"/>
      <c r="D821" s="1585"/>
      <c r="E821" s="1585"/>
      <c r="F821" s="1585"/>
      <c r="G821" s="1585"/>
      <c r="H821" s="1585"/>
      <c r="I821" s="1585"/>
      <c r="J821" s="1585"/>
      <c r="K821" s="1585"/>
      <c r="L821" s="1585"/>
      <c r="M821" s="1585"/>
      <c r="N821" s="1586"/>
    </row>
    <row r="823" spans="1:25" ht="15.75" thickBot="1" x14ac:dyDescent="0.3">
      <c r="M823" s="58"/>
      <c r="N823" s="58"/>
    </row>
    <row r="824" spans="1:25" s="753" customFormat="1" ht="60" x14ac:dyDescent="0.25">
      <c r="B824" s="156" t="s">
        <v>34</v>
      </c>
      <c r="C824" s="156" t="s">
        <v>35</v>
      </c>
      <c r="D824" s="156" t="s">
        <v>36</v>
      </c>
      <c r="E824" s="156" t="s">
        <v>37</v>
      </c>
      <c r="F824" s="156" t="s">
        <v>38</v>
      </c>
      <c r="G824" s="156" t="s">
        <v>39</v>
      </c>
      <c r="H824" s="156" t="s">
        <v>40</v>
      </c>
      <c r="I824" s="156" t="s">
        <v>41</v>
      </c>
      <c r="J824" s="156" t="s">
        <v>42</v>
      </c>
      <c r="K824" s="156" t="s">
        <v>43</v>
      </c>
      <c r="L824" s="156" t="s">
        <v>44</v>
      </c>
      <c r="M824" s="158" t="s">
        <v>45</v>
      </c>
      <c r="N824" s="156" t="s">
        <v>46</v>
      </c>
      <c r="O824" s="156" t="s">
        <v>47</v>
      </c>
      <c r="P824" s="701" t="s">
        <v>49</v>
      </c>
    </row>
    <row r="825" spans="1:25" s="76" customFormat="1" x14ac:dyDescent="0.25">
      <c r="A825" s="62"/>
      <c r="B825" s="163" t="s">
        <v>2228</v>
      </c>
      <c r="C825" s="77"/>
      <c r="D825" s="77"/>
      <c r="E825" s="398"/>
      <c r="F825" s="79"/>
      <c r="G825" s="399"/>
      <c r="H825" s="80"/>
      <c r="I825" s="81"/>
      <c r="J825" s="82"/>
      <c r="K825" s="222"/>
      <c r="L825" s="222"/>
      <c r="M825" s="162"/>
      <c r="N825" s="162"/>
      <c r="O825" s="87"/>
      <c r="P825" s="74"/>
      <c r="Q825" s="75"/>
      <c r="R825" s="75"/>
      <c r="S825" s="75"/>
      <c r="T825" s="75"/>
      <c r="U825" s="75"/>
      <c r="V825" s="75"/>
      <c r="W825" s="75"/>
      <c r="X825" s="75"/>
      <c r="Y825" s="75"/>
    </row>
    <row r="826" spans="1:25" s="76" customFormat="1" x14ac:dyDescent="0.25">
      <c r="A826" s="62"/>
      <c r="B826" s="77"/>
      <c r="C826" s="77"/>
      <c r="D826" s="77"/>
      <c r="E826" s="78"/>
      <c r="F826" s="79"/>
      <c r="G826" s="399"/>
      <c r="H826" s="80"/>
      <c r="I826" s="81"/>
      <c r="J826" s="82"/>
      <c r="K826" s="222"/>
      <c r="L826" s="222"/>
      <c r="M826" s="162"/>
      <c r="N826" s="162"/>
      <c r="O826" s="87"/>
      <c r="P826" s="74"/>
      <c r="Q826" s="75"/>
      <c r="R826" s="75"/>
      <c r="S826" s="75"/>
      <c r="T826" s="75"/>
      <c r="U826" s="75"/>
      <c r="V826" s="75"/>
      <c r="W826" s="75"/>
      <c r="X826" s="75"/>
      <c r="Y826" s="75"/>
    </row>
    <row r="827" spans="1:25" s="76" customFormat="1" x14ac:dyDescent="0.25">
      <c r="A827" s="62"/>
      <c r="B827" s="77"/>
      <c r="C827" s="79"/>
      <c r="D827" s="79"/>
      <c r="E827" s="398"/>
      <c r="F827" s="79"/>
      <c r="G827" s="78"/>
      <c r="H827" s="80"/>
      <c r="I827" s="81"/>
      <c r="J827" s="82"/>
      <c r="K827" s="222"/>
      <c r="L827" s="83"/>
      <c r="M827" s="162"/>
      <c r="N827" s="162"/>
      <c r="O827" s="87"/>
      <c r="P827" s="74"/>
      <c r="Q827" s="75"/>
      <c r="R827" s="75"/>
      <c r="S827" s="75"/>
      <c r="T827" s="75"/>
      <c r="U827" s="75"/>
      <c r="V827" s="75"/>
      <c r="W827" s="75"/>
      <c r="X827" s="75"/>
      <c r="Y827" s="75"/>
    </row>
    <row r="828" spans="1:25" x14ac:dyDescent="0.25">
      <c r="B828" s="100"/>
      <c r="C828" s="100"/>
      <c r="D828" s="103"/>
      <c r="E828" s="448"/>
      <c r="F828" s="103"/>
      <c r="G828" s="103"/>
      <c r="H828" s="100"/>
      <c r="I828" s="103"/>
      <c r="J828" s="100"/>
      <c r="K828" s="100"/>
      <c r="L828" s="100"/>
      <c r="M828" s="100"/>
      <c r="N828" s="100"/>
      <c r="O828" s="100"/>
    </row>
    <row r="829" spans="1:25" ht="18.75" x14ac:dyDescent="0.25">
      <c r="B829" s="106" t="s">
        <v>163</v>
      </c>
      <c r="C829" s="172" t="s">
        <v>2229</v>
      </c>
      <c r="H829" s="110"/>
      <c r="I829" s="111"/>
      <c r="J829" s="110"/>
      <c r="K829" s="110"/>
      <c r="L829" s="110"/>
      <c r="M829" s="110"/>
      <c r="N829" s="100"/>
      <c r="O829" s="100"/>
    </row>
    <row r="831" spans="1:25" ht="15.75" thickBot="1" x14ac:dyDescent="0.3"/>
    <row r="832" spans="1:25" ht="30.75" thickBot="1" x14ac:dyDescent="0.3">
      <c r="B832" s="237" t="s">
        <v>175</v>
      </c>
      <c r="C832" s="200" t="s">
        <v>176</v>
      </c>
      <c r="D832" s="237" t="s">
        <v>28</v>
      </c>
      <c r="E832" s="200" t="s">
        <v>402</v>
      </c>
    </row>
    <row r="833" spans="1:25" x14ac:dyDescent="0.25">
      <c r="B833" s="239" t="s">
        <v>403</v>
      </c>
      <c r="C833" s="241">
        <v>20</v>
      </c>
      <c r="D833" s="241">
        <v>0</v>
      </c>
      <c r="E833" s="1610">
        <v>0</v>
      </c>
    </row>
    <row r="834" spans="1:25" x14ac:dyDescent="0.25">
      <c r="B834" s="239" t="s">
        <v>404</v>
      </c>
      <c r="C834" s="771">
        <v>30</v>
      </c>
      <c r="D834" s="720">
        <v>0</v>
      </c>
      <c r="E834" s="1602"/>
      <c r="M834" s="400"/>
    </row>
    <row r="835" spans="1:25" ht="15.75" thickBot="1" x14ac:dyDescent="0.3">
      <c r="B835" s="239" t="s">
        <v>405</v>
      </c>
      <c r="C835" s="243">
        <v>40</v>
      </c>
      <c r="D835" s="243">
        <v>0</v>
      </c>
      <c r="E835" s="1611"/>
    </row>
    <row r="836" spans="1:25" s="137" customFormat="1" ht="15.75" thickBot="1" x14ac:dyDescent="0.3">
      <c r="B836" s="173"/>
      <c r="C836" s="175"/>
      <c r="D836" s="175"/>
      <c r="E836" s="175"/>
      <c r="F836" s="176"/>
      <c r="G836" s="176"/>
      <c r="I836" s="176"/>
    </row>
    <row r="837" spans="1:25" ht="27" thickBot="1" x14ac:dyDescent="0.3">
      <c r="B837" s="1584" t="s">
        <v>2230</v>
      </c>
      <c r="C837" s="1585"/>
      <c r="D837" s="1585"/>
      <c r="E837" s="1585"/>
      <c r="F837" s="1585"/>
      <c r="G837" s="1585"/>
      <c r="H837" s="1585"/>
      <c r="I837" s="1585"/>
      <c r="J837" s="1585"/>
      <c r="K837" s="1585"/>
      <c r="L837" s="1585"/>
      <c r="M837" s="1585"/>
      <c r="N837" s="1586"/>
    </row>
    <row r="839" spans="1:25" ht="15.75" thickBot="1" x14ac:dyDescent="0.3">
      <c r="M839" s="58"/>
      <c r="N839" s="58"/>
    </row>
    <row r="840" spans="1:25" s="753" customFormat="1" ht="60" x14ac:dyDescent="0.25">
      <c r="B840" s="156" t="s">
        <v>34</v>
      </c>
      <c r="C840" s="156" t="s">
        <v>35</v>
      </c>
      <c r="D840" s="156" t="s">
        <v>36</v>
      </c>
      <c r="E840" s="156" t="s">
        <v>37</v>
      </c>
      <c r="F840" s="156" t="s">
        <v>38</v>
      </c>
      <c r="G840" s="156" t="s">
        <v>39</v>
      </c>
      <c r="H840" s="156" t="s">
        <v>40</v>
      </c>
      <c r="I840" s="156" t="s">
        <v>41</v>
      </c>
      <c r="J840" s="156" t="s">
        <v>42</v>
      </c>
      <c r="K840" s="156" t="s">
        <v>43</v>
      </c>
      <c r="L840" s="156" t="s">
        <v>44</v>
      </c>
      <c r="M840" s="158" t="s">
        <v>45</v>
      </c>
      <c r="N840" s="156" t="s">
        <v>46</v>
      </c>
      <c r="O840" s="156" t="s">
        <v>47</v>
      </c>
      <c r="P840" s="701" t="s">
        <v>49</v>
      </c>
    </row>
    <row r="841" spans="1:25" s="76" customFormat="1" x14ac:dyDescent="0.25">
      <c r="A841" s="62"/>
      <c r="B841" s="163" t="s">
        <v>2231</v>
      </c>
      <c r="C841" s="77"/>
      <c r="D841" s="77"/>
      <c r="E841" s="398"/>
      <c r="F841" s="79"/>
      <c r="G841" s="399"/>
      <c r="H841" s="80"/>
      <c r="I841" s="81"/>
      <c r="J841" s="82"/>
      <c r="K841" s="222"/>
      <c r="L841" s="222"/>
      <c r="M841" s="162"/>
      <c r="N841" s="162"/>
      <c r="O841" s="87"/>
      <c r="P841" s="74"/>
      <c r="Q841" s="75"/>
      <c r="R841" s="75"/>
      <c r="S841" s="75"/>
      <c r="T841" s="75"/>
      <c r="U841" s="75"/>
      <c r="V841" s="75"/>
      <c r="W841" s="75"/>
      <c r="X841" s="75"/>
      <c r="Y841" s="75"/>
    </row>
    <row r="842" spans="1:25" s="76" customFormat="1" x14ac:dyDescent="0.25">
      <c r="A842" s="62"/>
      <c r="B842" s="77"/>
      <c r="C842" s="77"/>
      <c r="D842" s="77"/>
      <c r="E842" s="78"/>
      <c r="F842" s="79"/>
      <c r="G842" s="399"/>
      <c r="H842" s="80"/>
      <c r="I842" s="81"/>
      <c r="J842" s="82"/>
      <c r="K842" s="222"/>
      <c r="L842" s="222"/>
      <c r="M842" s="162"/>
      <c r="N842" s="162"/>
      <c r="O842" s="87"/>
      <c r="P842" s="74"/>
      <c r="Q842" s="75"/>
      <c r="R842" s="75"/>
      <c r="S842" s="75"/>
      <c r="T842" s="75"/>
      <c r="U842" s="75"/>
      <c r="V842" s="75"/>
      <c r="W842" s="75"/>
      <c r="X842" s="75"/>
      <c r="Y842" s="75"/>
    </row>
    <row r="843" spans="1:25" s="76" customFormat="1" x14ac:dyDescent="0.25">
      <c r="A843" s="62"/>
      <c r="B843" s="77"/>
      <c r="C843" s="79"/>
      <c r="D843" s="79"/>
      <c r="E843" s="398"/>
      <c r="F843" s="79"/>
      <c r="G843" s="78"/>
      <c r="H843" s="80"/>
      <c r="I843" s="81"/>
      <c r="J843" s="82"/>
      <c r="K843" s="222"/>
      <c r="L843" s="83"/>
      <c r="M843" s="162"/>
      <c r="N843" s="162"/>
      <c r="O843" s="87"/>
      <c r="P843" s="74"/>
      <c r="Q843" s="75"/>
      <c r="R843" s="75"/>
      <c r="S843" s="75"/>
      <c r="T843" s="75"/>
      <c r="U843" s="75"/>
      <c r="V843" s="75"/>
      <c r="W843" s="75"/>
      <c r="X843" s="75"/>
      <c r="Y843" s="75"/>
    </row>
    <row r="844" spans="1:25" x14ac:dyDescent="0.25">
      <c r="B844" s="100"/>
      <c r="C844" s="100"/>
      <c r="D844" s="103"/>
      <c r="E844" s="448"/>
      <c r="F844" s="103"/>
      <c r="G844" s="103"/>
      <c r="H844" s="100"/>
      <c r="I844" s="103"/>
      <c r="J844" s="100"/>
      <c r="K844" s="100"/>
      <c r="L844" s="100"/>
      <c r="M844" s="100"/>
      <c r="N844" s="100"/>
      <c r="O844" s="100"/>
    </row>
    <row r="845" spans="1:25" ht="18.75" x14ac:dyDescent="0.25">
      <c r="B845" s="106" t="s">
        <v>163</v>
      </c>
      <c r="C845" s="172" t="s">
        <v>2229</v>
      </c>
      <c r="H845" s="110"/>
      <c r="I845" s="111"/>
      <c r="J845" s="110"/>
      <c r="K845" s="110"/>
      <c r="L845" s="110"/>
      <c r="M845" s="110"/>
      <c r="N845" s="100"/>
      <c r="O845" s="100"/>
    </row>
    <row r="847" spans="1:25" ht="15.75" thickBot="1" x14ac:dyDescent="0.3"/>
    <row r="848" spans="1:25" ht="30.75" thickBot="1" x14ac:dyDescent="0.3">
      <c r="B848" s="237" t="s">
        <v>175</v>
      </c>
      <c r="C848" s="200" t="s">
        <v>176</v>
      </c>
      <c r="D848" s="237" t="s">
        <v>28</v>
      </c>
      <c r="E848" s="200" t="s">
        <v>402</v>
      </c>
    </row>
    <row r="849" spans="1:25" x14ac:dyDescent="0.25">
      <c r="B849" s="239" t="s">
        <v>403</v>
      </c>
      <c r="C849" s="241">
        <v>20</v>
      </c>
      <c r="D849" s="241">
        <v>0</v>
      </c>
      <c r="E849" s="1610">
        <v>0</v>
      </c>
    </row>
    <row r="850" spans="1:25" x14ac:dyDescent="0.25">
      <c r="B850" s="239" t="s">
        <v>404</v>
      </c>
      <c r="C850" s="771">
        <v>30</v>
      </c>
      <c r="D850" s="720">
        <v>0</v>
      </c>
      <c r="E850" s="1602"/>
      <c r="M850" s="400"/>
    </row>
    <row r="851" spans="1:25" ht="15.75" thickBot="1" x14ac:dyDescent="0.3">
      <c r="B851" s="239" t="s">
        <v>405</v>
      </c>
      <c r="C851" s="243">
        <v>40</v>
      </c>
      <c r="D851" s="243">
        <v>0</v>
      </c>
      <c r="E851" s="1611"/>
    </row>
    <row r="852" spans="1:25" s="137" customFormat="1" x14ac:dyDescent="0.25">
      <c r="B852" s="173"/>
      <c r="C852" s="175"/>
      <c r="D852" s="175"/>
      <c r="E852" s="175"/>
      <c r="F852" s="176"/>
      <c r="G852" s="176"/>
      <c r="I852" s="176"/>
    </row>
    <row r="853" spans="1:25" s="137" customFormat="1" ht="15.75" thickBot="1" x14ac:dyDescent="0.3">
      <c r="B853" s="173"/>
      <c r="C853" s="175"/>
      <c r="D853" s="175"/>
      <c r="E853" s="175"/>
      <c r="F853" s="176"/>
      <c r="G853" s="176"/>
      <c r="I853" s="176"/>
    </row>
    <row r="854" spans="1:25" ht="27" thickBot="1" x14ac:dyDescent="0.3">
      <c r="B854" s="1584" t="s">
        <v>2232</v>
      </c>
      <c r="C854" s="1585"/>
      <c r="D854" s="1585"/>
      <c r="E854" s="1585"/>
      <c r="F854" s="1585"/>
      <c r="G854" s="1585"/>
      <c r="H854" s="1585"/>
      <c r="I854" s="1585"/>
      <c r="J854" s="1585"/>
      <c r="K854" s="1585"/>
      <c r="L854" s="1585"/>
      <c r="M854" s="1585"/>
      <c r="N854" s="1586"/>
    </row>
    <row r="856" spans="1:25" ht="15.75" thickBot="1" x14ac:dyDescent="0.3">
      <c r="M856" s="58"/>
      <c r="N856" s="58"/>
    </row>
    <row r="857" spans="1:25" s="753" customFormat="1" ht="60" x14ac:dyDescent="0.25">
      <c r="B857" s="156" t="s">
        <v>34</v>
      </c>
      <c r="C857" s="156" t="s">
        <v>35</v>
      </c>
      <c r="D857" s="156" t="s">
        <v>36</v>
      </c>
      <c r="E857" s="156" t="s">
        <v>37</v>
      </c>
      <c r="F857" s="156" t="s">
        <v>38</v>
      </c>
      <c r="G857" s="156" t="s">
        <v>39</v>
      </c>
      <c r="H857" s="156" t="s">
        <v>40</v>
      </c>
      <c r="I857" s="156" t="s">
        <v>41</v>
      </c>
      <c r="J857" s="156" t="s">
        <v>42</v>
      </c>
      <c r="K857" s="156" t="s">
        <v>43</v>
      </c>
      <c r="L857" s="156" t="s">
        <v>44</v>
      </c>
      <c r="M857" s="158" t="s">
        <v>45</v>
      </c>
      <c r="N857" s="156" t="s">
        <v>46</v>
      </c>
      <c r="O857" s="156" t="s">
        <v>47</v>
      </c>
      <c r="P857" s="701" t="s">
        <v>49</v>
      </c>
    </row>
    <row r="858" spans="1:25" s="76" customFormat="1" ht="45" x14ac:dyDescent="0.25">
      <c r="A858" s="62"/>
      <c r="B858" s="163" t="s">
        <v>2233</v>
      </c>
      <c r="C858" s="77" t="s">
        <v>2233</v>
      </c>
      <c r="D858" s="77" t="s">
        <v>1114</v>
      </c>
      <c r="E858" s="398">
        <v>2121348</v>
      </c>
      <c r="F858" s="79" t="s">
        <v>19</v>
      </c>
      <c r="G858" s="399">
        <v>1</v>
      </c>
      <c r="H858" s="80">
        <v>41031</v>
      </c>
      <c r="I858" s="81">
        <v>41182</v>
      </c>
      <c r="J858" s="82" t="s">
        <v>20</v>
      </c>
      <c r="K858" s="222">
        <v>4.9000000000000004</v>
      </c>
      <c r="L858" s="222">
        <v>4.9000000000000004</v>
      </c>
      <c r="M858" s="162">
        <v>95</v>
      </c>
      <c r="N858" s="162">
        <v>95</v>
      </c>
      <c r="O858" s="87">
        <v>98169976</v>
      </c>
      <c r="P858" s="74" t="s">
        <v>2234</v>
      </c>
      <c r="Q858" s="75"/>
      <c r="R858" s="75"/>
      <c r="S858" s="75"/>
      <c r="T858" s="75"/>
      <c r="U858" s="75"/>
      <c r="V858" s="75"/>
      <c r="W858" s="75"/>
      <c r="X858" s="75"/>
      <c r="Y858" s="75"/>
    </row>
    <row r="859" spans="1:25" s="76" customFormat="1" ht="45" x14ac:dyDescent="0.25">
      <c r="A859" s="62"/>
      <c r="B859" s="163" t="s">
        <v>2233</v>
      </c>
      <c r="C859" s="77" t="s">
        <v>2233</v>
      </c>
      <c r="D859" s="77" t="s">
        <v>1114</v>
      </c>
      <c r="E859" s="484">
        <v>2130817</v>
      </c>
      <c r="F859" s="79" t="s">
        <v>19</v>
      </c>
      <c r="G859" s="399">
        <v>1</v>
      </c>
      <c r="H859" s="80">
        <v>41354</v>
      </c>
      <c r="I859" s="81">
        <v>41453</v>
      </c>
      <c r="J859" s="82" t="s">
        <v>20</v>
      </c>
      <c r="K859" s="222">
        <v>3.3</v>
      </c>
      <c r="L859" s="222">
        <v>3.3</v>
      </c>
      <c r="M859" s="162">
        <v>284</v>
      </c>
      <c r="N859" s="162">
        <v>284</v>
      </c>
      <c r="O859" s="87">
        <v>102808691</v>
      </c>
      <c r="P859" s="74" t="s">
        <v>2235</v>
      </c>
      <c r="Q859" s="75"/>
      <c r="R859" s="75"/>
      <c r="S859" s="75"/>
      <c r="T859" s="75"/>
      <c r="U859" s="75"/>
      <c r="V859" s="75"/>
      <c r="W859" s="75"/>
      <c r="X859" s="75"/>
      <c r="Y859" s="75"/>
    </row>
    <row r="860" spans="1:25" s="76" customFormat="1" ht="30" x14ac:dyDescent="0.25">
      <c r="A860" s="62"/>
      <c r="B860" s="163" t="s">
        <v>2233</v>
      </c>
      <c r="C860" s="77" t="s">
        <v>2233</v>
      </c>
      <c r="D860" s="79" t="s">
        <v>307</v>
      </c>
      <c r="E860" s="398" t="s">
        <v>2236</v>
      </c>
      <c r="F860" s="79" t="s">
        <v>19</v>
      </c>
      <c r="G860" s="78">
        <v>1</v>
      </c>
      <c r="H860" s="80">
        <v>40207</v>
      </c>
      <c r="I860" s="81">
        <v>40512</v>
      </c>
      <c r="J860" s="82" t="s">
        <v>20</v>
      </c>
      <c r="K860" s="222">
        <v>10</v>
      </c>
      <c r="L860" s="83">
        <v>0</v>
      </c>
      <c r="M860" s="162">
        <v>727</v>
      </c>
      <c r="N860" s="162">
        <v>727</v>
      </c>
      <c r="O860" s="87">
        <v>756080000</v>
      </c>
      <c r="P860" s="74"/>
      <c r="Q860" s="75"/>
      <c r="R860" s="75"/>
      <c r="S860" s="75"/>
      <c r="T860" s="75"/>
      <c r="U860" s="75"/>
      <c r="V860" s="75"/>
      <c r="W860" s="75"/>
      <c r="X860" s="75"/>
      <c r="Y860" s="75"/>
    </row>
    <row r="861" spans="1:25" x14ac:dyDescent="0.25">
      <c r="B861" s="77"/>
      <c r="C861" s="79"/>
      <c r="D861" s="79"/>
      <c r="E861" s="398"/>
      <c r="F861" s="79"/>
      <c r="G861" s="78"/>
      <c r="H861" s="80"/>
      <c r="I861" s="81"/>
      <c r="J861" s="82"/>
      <c r="K861" s="222">
        <f>SUM(K858:K860)</f>
        <v>18.2</v>
      </c>
      <c r="L861" s="83">
        <f>SUM(L858:L860)</f>
        <v>8.1999999999999993</v>
      </c>
      <c r="M861" s="162"/>
      <c r="N861" s="162"/>
      <c r="O861" s="87"/>
      <c r="P861" s="74"/>
    </row>
    <row r="862" spans="1:25" ht="18.75" x14ac:dyDescent="0.25">
      <c r="B862" s="106" t="s">
        <v>163</v>
      </c>
      <c r="C862" s="172" t="s">
        <v>2237</v>
      </c>
      <c r="H862" s="110"/>
      <c r="I862" s="111"/>
      <c r="J862" s="110"/>
      <c r="K862" s="110"/>
      <c r="L862" s="110"/>
      <c r="M862" s="110"/>
      <c r="N862" s="100"/>
      <c r="O862" s="100"/>
    </row>
    <row r="864" spans="1:25" ht="15.75" thickBot="1" x14ac:dyDescent="0.3"/>
    <row r="865" spans="1:25" ht="30.75" thickBot="1" x14ac:dyDescent="0.3">
      <c r="B865" s="237" t="s">
        <v>175</v>
      </c>
      <c r="C865" s="200" t="s">
        <v>176</v>
      </c>
      <c r="D865" s="237" t="s">
        <v>28</v>
      </c>
      <c r="E865" s="200" t="s">
        <v>402</v>
      </c>
    </row>
    <row r="866" spans="1:25" x14ac:dyDescent="0.25">
      <c r="B866" s="239" t="s">
        <v>403</v>
      </c>
      <c r="C866" s="241">
        <v>20</v>
      </c>
      <c r="D866" s="241">
        <v>0</v>
      </c>
      <c r="E866" s="1610">
        <v>40</v>
      </c>
    </row>
    <row r="867" spans="1:25" x14ac:dyDescent="0.25">
      <c r="B867" s="239" t="s">
        <v>404</v>
      </c>
      <c r="C867" s="771">
        <v>30</v>
      </c>
      <c r="D867" s="720">
        <v>0</v>
      </c>
      <c r="E867" s="1602"/>
      <c r="M867" s="400"/>
    </row>
    <row r="868" spans="1:25" ht="15.75" thickBot="1" x14ac:dyDescent="0.3">
      <c r="B868" s="239" t="s">
        <v>405</v>
      </c>
      <c r="C868" s="243">
        <v>40</v>
      </c>
      <c r="D868" s="243">
        <v>40</v>
      </c>
      <c r="E868" s="1611"/>
    </row>
    <row r="869" spans="1:25" s="137" customFormat="1" ht="15.75" thickBot="1" x14ac:dyDescent="0.3">
      <c r="B869" s="173"/>
      <c r="C869" s="175"/>
      <c r="D869" s="175"/>
      <c r="E869" s="175"/>
      <c r="F869" s="176"/>
      <c r="G869" s="176"/>
      <c r="I869" s="176"/>
    </row>
    <row r="870" spans="1:25" ht="27" thickBot="1" x14ac:dyDescent="0.3">
      <c r="B870" s="1584" t="s">
        <v>2238</v>
      </c>
      <c r="C870" s="1585"/>
      <c r="D870" s="1585"/>
      <c r="E870" s="1585"/>
      <c r="F870" s="1585"/>
      <c r="G870" s="1585"/>
      <c r="H870" s="1585"/>
      <c r="I870" s="1585"/>
      <c r="J870" s="1585"/>
      <c r="K870" s="1585"/>
      <c r="L870" s="1585"/>
      <c r="M870" s="1585"/>
      <c r="N870" s="1586"/>
    </row>
    <row r="872" spans="1:25" ht="15.75" thickBot="1" x14ac:dyDescent="0.3">
      <c r="M872" s="58"/>
      <c r="N872" s="58"/>
    </row>
    <row r="873" spans="1:25" s="753" customFormat="1" ht="60" x14ac:dyDescent="0.25">
      <c r="B873" s="156" t="s">
        <v>34</v>
      </c>
      <c r="C873" s="156" t="s">
        <v>35</v>
      </c>
      <c r="D873" s="156" t="s">
        <v>36</v>
      </c>
      <c r="E873" s="156" t="s">
        <v>37</v>
      </c>
      <c r="F873" s="156" t="s">
        <v>38</v>
      </c>
      <c r="G873" s="156" t="s">
        <v>39</v>
      </c>
      <c r="H873" s="156" t="s">
        <v>40</v>
      </c>
      <c r="I873" s="156" t="s">
        <v>41</v>
      </c>
      <c r="J873" s="156" t="s">
        <v>42</v>
      </c>
      <c r="K873" s="156" t="s">
        <v>43</v>
      </c>
      <c r="L873" s="156" t="s">
        <v>44</v>
      </c>
      <c r="M873" s="158" t="s">
        <v>45</v>
      </c>
      <c r="N873" s="156" t="s">
        <v>46</v>
      </c>
      <c r="O873" s="156" t="s">
        <v>47</v>
      </c>
      <c r="P873" s="701" t="s">
        <v>49</v>
      </c>
    </row>
    <row r="874" spans="1:25" s="76" customFormat="1" ht="30" x14ac:dyDescent="0.25">
      <c r="A874" s="62"/>
      <c r="B874" s="485" t="s">
        <v>1890</v>
      </c>
      <c r="C874" s="486" t="s">
        <v>1890</v>
      </c>
      <c r="D874" s="77" t="s">
        <v>2239</v>
      </c>
      <c r="E874" s="398">
        <v>23205</v>
      </c>
      <c r="F874" s="79" t="s">
        <v>19</v>
      </c>
      <c r="G874" s="399">
        <v>1</v>
      </c>
      <c r="H874" s="80">
        <v>41208</v>
      </c>
      <c r="I874" s="81">
        <v>41450</v>
      </c>
      <c r="J874" s="82" t="s">
        <v>20</v>
      </c>
      <c r="K874" s="222">
        <v>8</v>
      </c>
      <c r="L874" s="222">
        <v>0</v>
      </c>
      <c r="M874" s="162">
        <v>180</v>
      </c>
      <c r="N874" s="162">
        <v>180</v>
      </c>
      <c r="O874" s="87">
        <v>243267805</v>
      </c>
      <c r="P874" s="74"/>
      <c r="Q874" s="75"/>
      <c r="R874" s="75"/>
      <c r="S874" s="75"/>
      <c r="T874" s="75"/>
      <c r="U874" s="75"/>
      <c r="V874" s="75"/>
      <c r="W874" s="75"/>
      <c r="X874" s="75"/>
      <c r="Y874" s="75"/>
    </row>
    <row r="875" spans="1:25" s="76" customFormat="1" ht="30" x14ac:dyDescent="0.25">
      <c r="A875" s="62"/>
      <c r="B875" s="485" t="s">
        <v>1890</v>
      </c>
      <c r="C875" s="486" t="s">
        <v>1890</v>
      </c>
      <c r="D875" s="77" t="s">
        <v>2225</v>
      </c>
      <c r="E875" s="78"/>
      <c r="F875" s="79" t="s">
        <v>19</v>
      </c>
      <c r="G875" s="399">
        <v>1</v>
      </c>
      <c r="H875" s="80">
        <v>40554</v>
      </c>
      <c r="I875" s="81">
        <v>40877</v>
      </c>
      <c r="J875" s="82" t="s">
        <v>20</v>
      </c>
      <c r="K875" s="222">
        <v>10.6</v>
      </c>
      <c r="L875" s="222">
        <v>0</v>
      </c>
      <c r="M875" s="162">
        <v>80</v>
      </c>
      <c r="N875" s="162">
        <v>80</v>
      </c>
      <c r="O875" s="87">
        <v>28796000</v>
      </c>
      <c r="P875" s="74"/>
      <c r="Q875" s="75"/>
      <c r="R875" s="75"/>
      <c r="S875" s="75"/>
      <c r="T875" s="75"/>
      <c r="U875" s="75"/>
      <c r="V875" s="75"/>
      <c r="W875" s="75"/>
      <c r="X875" s="75"/>
      <c r="Y875" s="75"/>
    </row>
    <row r="876" spans="1:25" s="76" customFormat="1" x14ac:dyDescent="0.25">
      <c r="A876" s="62"/>
      <c r="B876" s="163"/>
      <c r="C876" s="79"/>
      <c r="D876" s="79"/>
      <c r="E876" s="398"/>
      <c r="F876" s="79"/>
      <c r="G876" s="78"/>
      <c r="H876" s="80"/>
      <c r="I876" s="81"/>
      <c r="J876" s="82"/>
      <c r="K876" s="222">
        <f>SUM(K874:K875)</f>
        <v>18.600000000000001</v>
      </c>
      <c r="L876" s="83"/>
      <c r="M876" s="162"/>
      <c r="N876" s="162"/>
      <c r="O876" s="87"/>
      <c r="P876" s="74"/>
      <c r="Q876" s="75"/>
      <c r="R876" s="75"/>
      <c r="S876" s="75"/>
      <c r="T876" s="75"/>
      <c r="U876" s="75"/>
      <c r="V876" s="75"/>
      <c r="W876" s="75"/>
      <c r="X876" s="75"/>
      <c r="Y876" s="75"/>
    </row>
    <row r="877" spans="1:25" x14ac:dyDescent="0.25">
      <c r="B877" s="100"/>
      <c r="C877" s="100"/>
      <c r="D877" s="103"/>
      <c r="E877" s="448"/>
      <c r="F877" s="103"/>
      <c r="G877" s="103"/>
      <c r="H877" s="100"/>
      <c r="I877" s="103"/>
      <c r="J877" s="100"/>
      <c r="K877" s="100"/>
      <c r="L877" s="100"/>
      <c r="M877" s="100"/>
      <c r="N877" s="100"/>
      <c r="O877" s="100"/>
    </row>
    <row r="878" spans="1:25" ht="18.75" x14ac:dyDescent="0.25">
      <c r="B878" s="106" t="s">
        <v>163</v>
      </c>
      <c r="C878" s="172" t="s">
        <v>2240</v>
      </c>
      <c r="H878" s="110"/>
      <c r="I878" s="111"/>
      <c r="J878" s="110"/>
      <c r="K878" s="110"/>
      <c r="L878" s="110"/>
      <c r="M878" s="110"/>
      <c r="N878" s="100"/>
      <c r="O878" s="100"/>
    </row>
    <row r="880" spans="1:25" ht="15.75" thickBot="1" x14ac:dyDescent="0.3"/>
    <row r="881" spans="1:25" ht="30.75" thickBot="1" x14ac:dyDescent="0.3">
      <c r="B881" s="237" t="s">
        <v>175</v>
      </c>
      <c r="C881" s="200" t="s">
        <v>176</v>
      </c>
      <c r="D881" s="237" t="s">
        <v>28</v>
      </c>
      <c r="E881" s="200" t="s">
        <v>402</v>
      </c>
    </row>
    <row r="882" spans="1:25" x14ac:dyDescent="0.25">
      <c r="B882" s="239" t="s">
        <v>403</v>
      </c>
      <c r="C882" s="241">
        <v>20</v>
      </c>
      <c r="D882" s="241">
        <v>0</v>
      </c>
      <c r="E882" s="1610">
        <v>40</v>
      </c>
    </row>
    <row r="883" spans="1:25" x14ac:dyDescent="0.25">
      <c r="B883" s="239" t="s">
        <v>404</v>
      </c>
      <c r="C883" s="771">
        <v>30</v>
      </c>
      <c r="D883" s="720">
        <v>0</v>
      </c>
      <c r="E883" s="1602"/>
      <c r="M883" s="400"/>
    </row>
    <row r="884" spans="1:25" ht="15.75" thickBot="1" x14ac:dyDescent="0.3">
      <c r="B884" s="239" t="s">
        <v>405</v>
      </c>
      <c r="C884" s="243">
        <v>40</v>
      </c>
      <c r="D884" s="243">
        <v>40</v>
      </c>
      <c r="E884" s="1611"/>
    </row>
    <row r="885" spans="1:25" s="137" customFormat="1" ht="15.75" thickBot="1" x14ac:dyDescent="0.3">
      <c r="B885" s="173"/>
      <c r="C885" s="175"/>
      <c r="D885" s="175"/>
      <c r="E885" s="175"/>
      <c r="F885" s="176"/>
      <c r="G885" s="176"/>
      <c r="I885" s="176"/>
    </row>
    <row r="886" spans="1:25" ht="27" thickBot="1" x14ac:dyDescent="0.3">
      <c r="B886" s="1584" t="s">
        <v>2241</v>
      </c>
      <c r="C886" s="1585"/>
      <c r="D886" s="1585"/>
      <c r="E886" s="1585"/>
      <c r="F886" s="1585"/>
      <c r="G886" s="1585"/>
      <c r="H886" s="1585"/>
      <c r="I886" s="1585"/>
      <c r="J886" s="1585"/>
      <c r="K886" s="1585"/>
      <c r="L886" s="1585"/>
      <c r="M886" s="1585"/>
      <c r="N886" s="1586"/>
    </row>
    <row r="888" spans="1:25" ht="15.75" thickBot="1" x14ac:dyDescent="0.3">
      <c r="M888" s="58"/>
      <c r="N888" s="58"/>
    </row>
    <row r="889" spans="1:25" s="753" customFormat="1" ht="60" x14ac:dyDescent="0.25">
      <c r="B889" s="156" t="s">
        <v>34</v>
      </c>
      <c r="C889" s="156" t="s">
        <v>35</v>
      </c>
      <c r="D889" s="156" t="s">
        <v>36</v>
      </c>
      <c r="E889" s="156" t="s">
        <v>37</v>
      </c>
      <c r="F889" s="156" t="s">
        <v>38</v>
      </c>
      <c r="G889" s="156" t="s">
        <v>39</v>
      </c>
      <c r="H889" s="156" t="s">
        <v>40</v>
      </c>
      <c r="I889" s="156" t="s">
        <v>41</v>
      </c>
      <c r="J889" s="156" t="s">
        <v>42</v>
      </c>
      <c r="K889" s="156" t="s">
        <v>43</v>
      </c>
      <c r="L889" s="156" t="s">
        <v>44</v>
      </c>
      <c r="M889" s="158" t="s">
        <v>45</v>
      </c>
      <c r="N889" s="156" t="s">
        <v>46</v>
      </c>
      <c r="O889" s="156" t="s">
        <v>47</v>
      </c>
      <c r="P889" s="701" t="s">
        <v>49</v>
      </c>
    </row>
    <row r="890" spans="1:25" s="76" customFormat="1" x14ac:dyDescent="0.25">
      <c r="A890" s="62"/>
      <c r="B890" s="163" t="s">
        <v>2242</v>
      </c>
      <c r="C890" s="77"/>
      <c r="D890" s="77"/>
      <c r="E890" s="398"/>
      <c r="F890" s="79"/>
      <c r="G890" s="399"/>
      <c r="H890" s="80"/>
      <c r="I890" s="81"/>
      <c r="J890" s="82"/>
      <c r="K890" s="222"/>
      <c r="L890" s="222"/>
      <c r="M890" s="162"/>
      <c r="N890" s="162"/>
      <c r="O890" s="87"/>
      <c r="P890" s="74"/>
      <c r="Q890" s="75"/>
      <c r="R890" s="75"/>
      <c r="S890" s="75"/>
      <c r="T890" s="75"/>
      <c r="U890" s="75"/>
      <c r="V890" s="75"/>
      <c r="W890" s="75"/>
      <c r="X890" s="75"/>
      <c r="Y890" s="75"/>
    </row>
    <row r="891" spans="1:25" s="76" customFormat="1" x14ac:dyDescent="0.25">
      <c r="A891" s="62"/>
      <c r="B891" s="77"/>
      <c r="C891" s="77"/>
      <c r="D891" s="77"/>
      <c r="E891" s="78"/>
      <c r="F891" s="79"/>
      <c r="G891" s="399"/>
      <c r="H891" s="80"/>
      <c r="I891" s="81"/>
      <c r="J891" s="82"/>
      <c r="K891" s="222"/>
      <c r="L891" s="222"/>
      <c r="M891" s="162"/>
      <c r="N891" s="162"/>
      <c r="O891" s="87"/>
      <c r="P891" s="74"/>
      <c r="Q891" s="75"/>
      <c r="R891" s="75"/>
      <c r="S891" s="75"/>
      <c r="T891" s="75"/>
      <c r="U891" s="75"/>
      <c r="V891" s="75"/>
      <c r="W891" s="75"/>
      <c r="X891" s="75"/>
      <c r="Y891" s="75"/>
    </row>
    <row r="892" spans="1:25" s="76" customFormat="1" x14ac:dyDescent="0.25">
      <c r="A892" s="62"/>
      <c r="B892" s="77"/>
      <c r="C892" s="79"/>
      <c r="D892" s="79"/>
      <c r="E892" s="398"/>
      <c r="F892" s="79"/>
      <c r="G892" s="78"/>
      <c r="H892" s="80"/>
      <c r="I892" s="81"/>
      <c r="J892" s="82"/>
      <c r="K892" s="222"/>
      <c r="L892" s="83"/>
      <c r="M892" s="162"/>
      <c r="N892" s="162"/>
      <c r="O892" s="87"/>
      <c r="P892" s="74"/>
      <c r="Q892" s="75"/>
      <c r="R892" s="75"/>
      <c r="S892" s="75"/>
      <c r="T892" s="75"/>
      <c r="U892" s="75"/>
      <c r="V892" s="75"/>
      <c r="W892" s="75"/>
      <c r="X892" s="75"/>
      <c r="Y892" s="75"/>
    </row>
    <row r="893" spans="1:25" x14ac:dyDescent="0.25">
      <c r="B893" s="100"/>
      <c r="C893" s="100"/>
      <c r="D893" s="103"/>
      <c r="E893" s="448"/>
      <c r="F893" s="103"/>
      <c r="G893" s="103"/>
      <c r="H893" s="100"/>
      <c r="I893" s="103"/>
      <c r="J893" s="100"/>
      <c r="K893" s="100"/>
      <c r="L893" s="100"/>
      <c r="M893" s="100"/>
      <c r="N893" s="100"/>
      <c r="O893" s="100"/>
    </row>
    <row r="894" spans="1:25" ht="18.75" x14ac:dyDescent="0.25">
      <c r="B894" s="106" t="s">
        <v>163</v>
      </c>
      <c r="C894" s="172" t="s">
        <v>2229</v>
      </c>
      <c r="H894" s="110"/>
      <c r="I894" s="111"/>
      <c r="J894" s="110"/>
      <c r="K894" s="110"/>
      <c r="L894" s="110"/>
      <c r="M894" s="110"/>
      <c r="N894" s="100"/>
      <c r="O894" s="100"/>
    </row>
    <row r="896" spans="1:25" ht="15.75" thickBot="1" x14ac:dyDescent="0.3"/>
    <row r="897" spans="1:25" ht="30.75" thickBot="1" x14ac:dyDescent="0.3">
      <c r="B897" s="237" t="s">
        <v>175</v>
      </c>
      <c r="C897" s="200" t="s">
        <v>176</v>
      </c>
      <c r="D897" s="237" t="s">
        <v>28</v>
      </c>
      <c r="E897" s="200" t="s">
        <v>402</v>
      </c>
    </row>
    <row r="898" spans="1:25" x14ac:dyDescent="0.25">
      <c r="B898" s="239" t="s">
        <v>403</v>
      </c>
      <c r="C898" s="241">
        <v>20</v>
      </c>
      <c r="D898" s="241">
        <v>0</v>
      </c>
      <c r="E898" s="1610">
        <v>0</v>
      </c>
    </row>
    <row r="899" spans="1:25" x14ac:dyDescent="0.25">
      <c r="B899" s="239" t="s">
        <v>404</v>
      </c>
      <c r="C899" s="771">
        <v>30</v>
      </c>
      <c r="D899" s="720">
        <v>0</v>
      </c>
      <c r="E899" s="1602"/>
      <c r="M899" s="400"/>
    </row>
    <row r="900" spans="1:25" ht="15.75" thickBot="1" x14ac:dyDescent="0.3">
      <c r="B900" s="239" t="s">
        <v>405</v>
      </c>
      <c r="C900" s="243">
        <v>40</v>
      </c>
      <c r="D900" s="243">
        <v>0</v>
      </c>
      <c r="E900" s="1611"/>
    </row>
    <row r="901" spans="1:25" s="137" customFormat="1" x14ac:dyDescent="0.25">
      <c r="B901" s="173"/>
      <c r="C901" s="175"/>
      <c r="D901" s="175"/>
      <c r="E901" s="175"/>
      <c r="F901" s="176"/>
      <c r="G901" s="176"/>
      <c r="I901" s="176"/>
    </row>
    <row r="902" spans="1:25" s="137" customFormat="1" ht="15.75" thickBot="1" x14ac:dyDescent="0.3">
      <c r="B902" s="173"/>
      <c r="C902" s="175"/>
      <c r="D902" s="175"/>
      <c r="E902" s="175"/>
      <c r="F902" s="176"/>
      <c r="G902" s="176"/>
      <c r="I902" s="176"/>
    </row>
    <row r="903" spans="1:25" ht="27" thickBot="1" x14ac:dyDescent="0.3">
      <c r="B903" s="1584" t="s">
        <v>2243</v>
      </c>
      <c r="C903" s="1585"/>
      <c r="D903" s="1585"/>
      <c r="E903" s="1585"/>
      <c r="F903" s="1585"/>
      <c r="G903" s="1585"/>
      <c r="H903" s="1585"/>
      <c r="I903" s="1585"/>
      <c r="J903" s="1585"/>
      <c r="K903" s="1585"/>
      <c r="L903" s="1585"/>
      <c r="M903" s="1585"/>
      <c r="N903" s="1586"/>
    </row>
    <row r="905" spans="1:25" ht="15.75" thickBot="1" x14ac:dyDescent="0.3">
      <c r="M905" s="58"/>
      <c r="N905" s="58"/>
    </row>
    <row r="906" spans="1:25" s="753" customFormat="1" ht="60" x14ac:dyDescent="0.25">
      <c r="B906" s="156" t="s">
        <v>34</v>
      </c>
      <c r="C906" s="156" t="s">
        <v>35</v>
      </c>
      <c r="D906" s="156" t="s">
        <v>36</v>
      </c>
      <c r="E906" s="156" t="s">
        <v>37</v>
      </c>
      <c r="F906" s="156" t="s">
        <v>38</v>
      </c>
      <c r="G906" s="156" t="s">
        <v>39</v>
      </c>
      <c r="H906" s="156" t="s">
        <v>40</v>
      </c>
      <c r="I906" s="156" t="s">
        <v>41</v>
      </c>
      <c r="J906" s="156" t="s">
        <v>42</v>
      </c>
      <c r="K906" s="156" t="s">
        <v>43</v>
      </c>
      <c r="L906" s="156" t="s">
        <v>44</v>
      </c>
      <c r="M906" s="158" t="s">
        <v>45</v>
      </c>
      <c r="N906" s="156" t="s">
        <v>46</v>
      </c>
      <c r="O906" s="156" t="s">
        <v>47</v>
      </c>
      <c r="P906" s="701" t="s">
        <v>49</v>
      </c>
    </row>
    <row r="907" spans="1:25" s="76" customFormat="1" x14ac:dyDescent="0.25">
      <c r="A907" s="62"/>
      <c r="B907" s="163" t="s">
        <v>2244</v>
      </c>
      <c r="C907" s="77"/>
      <c r="D907" s="77"/>
      <c r="E907" s="398"/>
      <c r="F907" s="79"/>
      <c r="G907" s="399"/>
      <c r="H907" s="80"/>
      <c r="I907" s="81"/>
      <c r="J907" s="82"/>
      <c r="K907" s="222"/>
      <c r="L907" s="222"/>
      <c r="M907" s="162"/>
      <c r="N907" s="162"/>
      <c r="O907" s="87"/>
      <c r="P907" s="74"/>
      <c r="Q907" s="75"/>
      <c r="R907" s="75"/>
      <c r="S907" s="75"/>
      <c r="T907" s="75"/>
      <c r="U907" s="75"/>
      <c r="V907" s="75"/>
      <c r="W907" s="75"/>
      <c r="X907" s="75"/>
      <c r="Y907" s="75"/>
    </row>
    <row r="908" spans="1:25" s="76" customFormat="1" x14ac:dyDescent="0.25">
      <c r="A908" s="62"/>
      <c r="B908" s="77"/>
      <c r="C908" s="77"/>
      <c r="D908" s="77"/>
      <c r="E908" s="78"/>
      <c r="F908" s="79"/>
      <c r="G908" s="399"/>
      <c r="H908" s="80"/>
      <c r="I908" s="81"/>
      <c r="J908" s="82"/>
      <c r="K908" s="222"/>
      <c r="L908" s="222"/>
      <c r="M908" s="162"/>
      <c r="N908" s="162"/>
      <c r="O908" s="87"/>
      <c r="P908" s="74"/>
      <c r="Q908" s="75"/>
      <c r="R908" s="75"/>
      <c r="S908" s="75"/>
      <c r="T908" s="75"/>
      <c r="U908" s="75"/>
      <c r="V908" s="75"/>
      <c r="W908" s="75"/>
      <c r="X908" s="75"/>
      <c r="Y908" s="75"/>
    </row>
    <row r="909" spans="1:25" s="76" customFormat="1" x14ac:dyDescent="0.25">
      <c r="A909" s="62"/>
      <c r="B909" s="77"/>
      <c r="C909" s="79"/>
      <c r="D909" s="79"/>
      <c r="E909" s="398"/>
      <c r="F909" s="79"/>
      <c r="G909" s="78"/>
      <c r="H909" s="80"/>
      <c r="I909" s="81"/>
      <c r="J909" s="82"/>
      <c r="K909" s="222"/>
      <c r="L909" s="83"/>
      <c r="M909" s="162"/>
      <c r="N909" s="162"/>
      <c r="O909" s="87"/>
      <c r="P909" s="74"/>
      <c r="Q909" s="75"/>
      <c r="R909" s="75"/>
      <c r="S909" s="75"/>
      <c r="T909" s="75"/>
      <c r="U909" s="75"/>
      <c r="V909" s="75"/>
      <c r="W909" s="75"/>
      <c r="X909" s="75"/>
      <c r="Y909" s="75"/>
    </row>
    <row r="910" spans="1:25" x14ac:dyDescent="0.25">
      <c r="B910" s="100"/>
      <c r="C910" s="100"/>
      <c r="D910" s="103"/>
      <c r="E910" s="448"/>
      <c r="F910" s="103"/>
      <c r="G910" s="103"/>
      <c r="H910" s="100"/>
      <c r="I910" s="103"/>
      <c r="J910" s="100"/>
      <c r="K910" s="100"/>
      <c r="L910" s="100"/>
      <c r="M910" s="100"/>
      <c r="N910" s="100"/>
      <c r="O910" s="100"/>
    </row>
    <row r="911" spans="1:25" ht="18.75" x14ac:dyDescent="0.25">
      <c r="B911" s="106" t="s">
        <v>163</v>
      </c>
      <c r="C911" s="172" t="s">
        <v>2229</v>
      </c>
      <c r="H911" s="110"/>
      <c r="I911" s="111"/>
      <c r="J911" s="110"/>
      <c r="K911" s="110"/>
      <c r="L911" s="110"/>
      <c r="M911" s="110"/>
      <c r="N911" s="100"/>
      <c r="O911" s="100"/>
    </row>
    <row r="913" spans="1:25" ht="15.75" thickBot="1" x14ac:dyDescent="0.3"/>
    <row r="914" spans="1:25" ht="30.75" thickBot="1" x14ac:dyDescent="0.3">
      <c r="B914" s="237" t="s">
        <v>175</v>
      </c>
      <c r="C914" s="200" t="s">
        <v>176</v>
      </c>
      <c r="D914" s="237" t="s">
        <v>28</v>
      </c>
      <c r="E914" s="200" t="s">
        <v>402</v>
      </c>
    </row>
    <row r="915" spans="1:25" x14ac:dyDescent="0.25">
      <c r="B915" s="239" t="s">
        <v>403</v>
      </c>
      <c r="C915" s="241">
        <v>20</v>
      </c>
      <c r="D915" s="241">
        <v>0</v>
      </c>
      <c r="E915" s="1610">
        <v>0</v>
      </c>
    </row>
    <row r="916" spans="1:25" x14ac:dyDescent="0.25">
      <c r="B916" s="239" t="s">
        <v>404</v>
      </c>
      <c r="C916" s="771">
        <v>30</v>
      </c>
      <c r="D916" s="720">
        <v>0</v>
      </c>
      <c r="E916" s="1602"/>
      <c r="M916" s="400"/>
    </row>
    <row r="917" spans="1:25" ht="15.75" thickBot="1" x14ac:dyDescent="0.3">
      <c r="B917" s="239" t="s">
        <v>405</v>
      </c>
      <c r="C917" s="243">
        <v>40</v>
      </c>
      <c r="D917" s="243">
        <v>0</v>
      </c>
      <c r="E917" s="1611"/>
    </row>
    <row r="918" spans="1:25" s="137" customFormat="1" ht="15.75" thickBot="1" x14ac:dyDescent="0.3">
      <c r="B918" s="173"/>
      <c r="C918" s="175"/>
      <c r="D918" s="175"/>
      <c r="E918" s="175"/>
      <c r="F918" s="176"/>
      <c r="G918" s="176"/>
      <c r="I918" s="176"/>
    </row>
    <row r="919" spans="1:25" ht="27" thickBot="1" x14ac:dyDescent="0.3">
      <c r="B919" s="1584" t="s">
        <v>2245</v>
      </c>
      <c r="C919" s="1585"/>
      <c r="D919" s="1585"/>
      <c r="E919" s="1585"/>
      <c r="F919" s="1585"/>
      <c r="G919" s="1585"/>
      <c r="H919" s="1585"/>
      <c r="I919" s="1585"/>
      <c r="J919" s="1585"/>
      <c r="K919" s="1585"/>
      <c r="L919" s="1585"/>
      <c r="M919" s="1585"/>
      <c r="N919" s="1586"/>
    </row>
    <row r="921" spans="1:25" ht="15.75" thickBot="1" x14ac:dyDescent="0.3">
      <c r="M921" s="58"/>
      <c r="N921" s="58"/>
    </row>
    <row r="922" spans="1:25" s="753" customFormat="1" ht="60" x14ac:dyDescent="0.25">
      <c r="B922" s="156" t="s">
        <v>34</v>
      </c>
      <c r="C922" s="156" t="s">
        <v>35</v>
      </c>
      <c r="D922" s="156" t="s">
        <v>36</v>
      </c>
      <c r="E922" s="156" t="s">
        <v>37</v>
      </c>
      <c r="F922" s="156" t="s">
        <v>38</v>
      </c>
      <c r="G922" s="156" t="s">
        <v>39</v>
      </c>
      <c r="H922" s="156" t="s">
        <v>40</v>
      </c>
      <c r="I922" s="156" t="s">
        <v>41</v>
      </c>
      <c r="J922" s="156" t="s">
        <v>42</v>
      </c>
      <c r="K922" s="156" t="s">
        <v>43</v>
      </c>
      <c r="L922" s="156" t="s">
        <v>44</v>
      </c>
      <c r="M922" s="158" t="s">
        <v>45</v>
      </c>
      <c r="N922" s="156" t="s">
        <v>46</v>
      </c>
      <c r="O922" s="156" t="s">
        <v>47</v>
      </c>
      <c r="P922" s="701" t="s">
        <v>49</v>
      </c>
    </row>
    <row r="923" spans="1:25" s="76" customFormat="1" ht="30" x14ac:dyDescent="0.25">
      <c r="A923" s="62"/>
      <c r="B923" s="163" t="s">
        <v>2233</v>
      </c>
      <c r="C923" s="77" t="s">
        <v>2233</v>
      </c>
      <c r="D923" s="77" t="s">
        <v>1114</v>
      </c>
      <c r="E923" s="398">
        <v>2130554</v>
      </c>
      <c r="F923" s="79" t="s">
        <v>19</v>
      </c>
      <c r="G923" s="399">
        <v>1</v>
      </c>
      <c r="H923" s="80">
        <v>41345</v>
      </c>
      <c r="I923" s="81">
        <v>41453</v>
      </c>
      <c r="J923" s="82" t="s">
        <v>20</v>
      </c>
      <c r="K923" s="222">
        <v>3.5</v>
      </c>
      <c r="L923" s="222">
        <v>0</v>
      </c>
      <c r="M923" s="162">
        <v>95</v>
      </c>
      <c r="N923" s="162">
        <v>95</v>
      </c>
      <c r="O923" s="87">
        <v>74558888</v>
      </c>
      <c r="P923" s="74"/>
      <c r="Q923" s="75"/>
      <c r="R923" s="75"/>
      <c r="S923" s="75"/>
      <c r="T923" s="75"/>
      <c r="U923" s="75"/>
      <c r="V923" s="75"/>
      <c r="W923" s="75"/>
      <c r="X923" s="75"/>
      <c r="Y923" s="75"/>
    </row>
    <row r="924" spans="1:25" s="76" customFormat="1" ht="30" x14ac:dyDescent="0.25">
      <c r="A924" s="62"/>
      <c r="B924" s="163" t="s">
        <v>2233</v>
      </c>
      <c r="C924" s="77" t="s">
        <v>2233</v>
      </c>
      <c r="D924" s="77" t="s">
        <v>1114</v>
      </c>
      <c r="E924" s="84">
        <v>211005</v>
      </c>
      <c r="F924" s="79" t="s">
        <v>19</v>
      </c>
      <c r="G924" s="399">
        <v>1</v>
      </c>
      <c r="H924" s="80">
        <v>40772</v>
      </c>
      <c r="I924" s="81">
        <v>40942</v>
      </c>
      <c r="J924" s="82" t="s">
        <v>20</v>
      </c>
      <c r="K924" s="222">
        <v>5.5</v>
      </c>
      <c r="L924" s="222">
        <v>0</v>
      </c>
      <c r="M924" s="162">
        <v>284</v>
      </c>
      <c r="N924" s="162">
        <v>284</v>
      </c>
      <c r="O924" s="87">
        <v>128573752</v>
      </c>
      <c r="P924" s="74"/>
      <c r="Q924" s="75"/>
      <c r="R924" s="75"/>
      <c r="S924" s="75"/>
      <c r="T924" s="75"/>
      <c r="U924" s="75"/>
      <c r="V924" s="75"/>
      <c r="W924" s="75"/>
      <c r="X924" s="75"/>
      <c r="Y924" s="75"/>
    </row>
    <row r="925" spans="1:25" s="76" customFormat="1" ht="30" x14ac:dyDescent="0.25">
      <c r="A925" s="62"/>
      <c r="B925" s="163" t="s">
        <v>2233</v>
      </c>
      <c r="C925" s="77" t="s">
        <v>2233</v>
      </c>
      <c r="D925" s="79" t="s">
        <v>2246</v>
      </c>
      <c r="E925" s="445" t="s">
        <v>2247</v>
      </c>
      <c r="F925" s="79" t="s">
        <v>19</v>
      </c>
      <c r="G925" s="78">
        <v>1</v>
      </c>
      <c r="H925" s="80" t="s">
        <v>2248</v>
      </c>
      <c r="I925" s="81">
        <v>40512</v>
      </c>
      <c r="J925" s="82" t="s">
        <v>20</v>
      </c>
      <c r="K925" s="222">
        <v>10</v>
      </c>
      <c r="L925" s="83">
        <v>0</v>
      </c>
      <c r="M925" s="162">
        <v>112</v>
      </c>
      <c r="N925" s="162">
        <v>112</v>
      </c>
      <c r="O925" s="87">
        <v>114286072</v>
      </c>
      <c r="P925" s="74"/>
      <c r="Q925" s="75"/>
      <c r="R925" s="75"/>
      <c r="S925" s="75"/>
      <c r="T925" s="75"/>
      <c r="U925" s="75"/>
      <c r="V925" s="75"/>
      <c r="W925" s="75"/>
      <c r="X925" s="75"/>
      <c r="Y925" s="75"/>
    </row>
    <row r="926" spans="1:25" x14ac:dyDescent="0.25">
      <c r="B926" s="163" t="s">
        <v>29</v>
      </c>
      <c r="C926" s="109"/>
      <c r="D926" s="771"/>
      <c r="E926" s="487"/>
      <c r="F926" s="771"/>
      <c r="G926" s="771"/>
      <c r="H926" s="109"/>
      <c r="I926" s="771"/>
      <c r="J926" s="109"/>
      <c r="K926" s="488">
        <f>SUM(K923:K925)</f>
        <v>19</v>
      </c>
      <c r="L926" s="109"/>
      <c r="M926" s="109"/>
      <c r="N926" s="109"/>
      <c r="O926" s="109"/>
      <c r="P926" s="51"/>
    </row>
    <row r="927" spans="1:25" ht="18.75" x14ac:dyDescent="0.25">
      <c r="B927" s="100"/>
      <c r="C927" s="489" t="s">
        <v>2249</v>
      </c>
      <c r="H927" s="110"/>
      <c r="I927" s="111"/>
      <c r="J927" s="110"/>
      <c r="K927" s="110"/>
      <c r="L927" s="110"/>
      <c r="M927" s="110"/>
      <c r="N927" s="100"/>
      <c r="O927" s="100"/>
    </row>
    <row r="928" spans="1:25" x14ac:dyDescent="0.25">
      <c r="B928" s="106" t="s">
        <v>163</v>
      </c>
    </row>
    <row r="929" spans="1:25" ht="15.75" thickBot="1" x14ac:dyDescent="0.3"/>
    <row r="930" spans="1:25" ht="30.75" thickBot="1" x14ac:dyDescent="0.3">
      <c r="B930" s="237" t="s">
        <v>175</v>
      </c>
      <c r="C930" s="200" t="s">
        <v>176</v>
      </c>
      <c r="D930" s="237" t="s">
        <v>28</v>
      </c>
      <c r="E930" s="200" t="s">
        <v>402</v>
      </c>
    </row>
    <row r="931" spans="1:25" x14ac:dyDescent="0.25">
      <c r="B931" s="239" t="s">
        <v>403</v>
      </c>
      <c r="C931" s="241">
        <v>20</v>
      </c>
      <c r="D931" s="241">
        <v>0</v>
      </c>
      <c r="E931" s="1610">
        <v>40</v>
      </c>
    </row>
    <row r="932" spans="1:25" x14ac:dyDescent="0.25">
      <c r="B932" s="239" t="s">
        <v>404</v>
      </c>
      <c r="C932" s="771">
        <v>30</v>
      </c>
      <c r="D932" s="720">
        <v>0</v>
      </c>
      <c r="E932" s="1602"/>
      <c r="M932" s="400"/>
    </row>
    <row r="933" spans="1:25" ht="15.75" thickBot="1" x14ac:dyDescent="0.3">
      <c r="B933" s="239" t="s">
        <v>405</v>
      </c>
      <c r="C933" s="243">
        <v>40</v>
      </c>
      <c r="D933" s="243">
        <v>40</v>
      </c>
      <c r="E933" s="1611"/>
    </row>
    <row r="934" spans="1:25" s="137" customFormat="1" x14ac:dyDescent="0.25">
      <c r="C934" s="175"/>
      <c r="D934" s="175"/>
      <c r="E934" s="175"/>
      <c r="F934" s="176"/>
      <c r="G934" s="176"/>
      <c r="I934" s="176"/>
    </row>
    <row r="935" spans="1:25" s="137" customFormat="1" x14ac:dyDescent="0.25">
      <c r="B935" s="173"/>
      <c r="C935" s="175"/>
      <c r="D935" s="175"/>
      <c r="E935" s="175"/>
      <c r="F935" s="176"/>
      <c r="G935" s="176"/>
      <c r="I935" s="176"/>
    </row>
    <row r="936" spans="1:25" ht="26.25" x14ac:dyDescent="0.25">
      <c r="B936" s="1562" t="s">
        <v>2250</v>
      </c>
      <c r="C936" s="1563"/>
      <c r="D936" s="1563"/>
      <c r="E936" s="1563"/>
      <c r="F936" s="1563"/>
      <c r="G936" s="1563"/>
      <c r="H936" s="1563"/>
      <c r="I936" s="1563"/>
      <c r="J936" s="1563"/>
      <c r="K936" s="1563"/>
      <c r="L936" s="1563"/>
      <c r="M936" s="1563"/>
      <c r="N936" s="1563"/>
      <c r="O936" s="1563"/>
      <c r="P936" s="1563"/>
    </row>
    <row r="938" spans="1:25" ht="15.75" thickBot="1" x14ac:dyDescent="0.3">
      <c r="M938" s="58"/>
      <c r="N938" s="58"/>
    </row>
    <row r="939" spans="1:25" s="753" customFormat="1" ht="60" x14ac:dyDescent="0.25">
      <c r="B939" s="156" t="s">
        <v>34</v>
      </c>
      <c r="C939" s="156" t="s">
        <v>35</v>
      </c>
      <c r="D939" s="156" t="s">
        <v>36</v>
      </c>
      <c r="E939" s="156" t="s">
        <v>37</v>
      </c>
      <c r="F939" s="156" t="s">
        <v>38</v>
      </c>
      <c r="G939" s="156" t="s">
        <v>39</v>
      </c>
      <c r="H939" s="156" t="s">
        <v>40</v>
      </c>
      <c r="I939" s="156" t="s">
        <v>41</v>
      </c>
      <c r="J939" s="156" t="s">
        <v>42</v>
      </c>
      <c r="K939" s="156" t="s">
        <v>43</v>
      </c>
      <c r="L939" s="156" t="s">
        <v>44</v>
      </c>
      <c r="M939" s="158" t="s">
        <v>45</v>
      </c>
      <c r="N939" s="156" t="s">
        <v>46</v>
      </c>
      <c r="O939" s="156" t="s">
        <v>47</v>
      </c>
      <c r="P939" s="701" t="s">
        <v>49</v>
      </c>
    </row>
    <row r="940" spans="1:25" s="76" customFormat="1" ht="30" x14ac:dyDescent="0.25">
      <c r="A940" s="62">
        <v>1</v>
      </c>
      <c r="B940" s="163" t="s">
        <v>2233</v>
      </c>
      <c r="C940" s="77" t="s">
        <v>2233</v>
      </c>
      <c r="D940" s="77" t="s">
        <v>2251</v>
      </c>
      <c r="E940" s="398">
        <v>232119</v>
      </c>
      <c r="F940" s="79" t="s">
        <v>19</v>
      </c>
      <c r="G940" s="399">
        <v>1</v>
      </c>
      <c r="H940" s="80">
        <v>41208</v>
      </c>
      <c r="I940" s="81">
        <v>41453</v>
      </c>
      <c r="J940" s="82" t="s">
        <v>20</v>
      </c>
      <c r="K940" s="222">
        <v>7.9</v>
      </c>
      <c r="L940" s="222">
        <v>0</v>
      </c>
      <c r="M940" s="162">
        <v>270</v>
      </c>
      <c r="N940" s="162">
        <v>270</v>
      </c>
      <c r="O940" s="87">
        <v>125591400</v>
      </c>
      <c r="P940" s="74"/>
      <c r="Q940" s="75"/>
      <c r="R940" s="75"/>
      <c r="S940" s="75"/>
      <c r="T940" s="75"/>
      <c r="U940" s="75"/>
      <c r="V940" s="75"/>
      <c r="W940" s="75"/>
      <c r="X940" s="75"/>
      <c r="Y940" s="75"/>
    </row>
    <row r="941" spans="1:25" s="76" customFormat="1" ht="30" x14ac:dyDescent="0.25">
      <c r="A941" s="62">
        <f>+A940+1</f>
        <v>2</v>
      </c>
      <c r="B941" s="163" t="s">
        <v>2233</v>
      </c>
      <c r="C941" s="77" t="s">
        <v>2233</v>
      </c>
      <c r="D941" s="77" t="s">
        <v>2251</v>
      </c>
      <c r="E941" s="484">
        <v>23283</v>
      </c>
      <c r="F941" s="79" t="s">
        <v>19</v>
      </c>
      <c r="G941" s="399">
        <v>1</v>
      </c>
      <c r="H941" s="80">
        <v>40435</v>
      </c>
      <c r="I941" s="81">
        <v>40593</v>
      </c>
      <c r="J941" s="82" t="s">
        <v>20</v>
      </c>
      <c r="K941" s="222">
        <v>5.2</v>
      </c>
      <c r="L941" s="222">
        <v>0</v>
      </c>
      <c r="M941" s="162">
        <v>270</v>
      </c>
      <c r="N941" s="162">
        <v>384</v>
      </c>
      <c r="O941" s="87">
        <v>243267805</v>
      </c>
      <c r="P941" s="74"/>
      <c r="Q941" s="75"/>
      <c r="R941" s="75"/>
      <c r="S941" s="75"/>
      <c r="T941" s="75"/>
      <c r="U941" s="75"/>
      <c r="V941" s="75"/>
      <c r="W941" s="75"/>
      <c r="X941" s="75"/>
      <c r="Y941" s="75"/>
    </row>
    <row r="942" spans="1:25" s="76" customFormat="1" ht="30" x14ac:dyDescent="0.25">
      <c r="A942" s="62"/>
      <c r="B942" s="163" t="s">
        <v>2233</v>
      </c>
      <c r="C942" s="77" t="s">
        <v>2233</v>
      </c>
      <c r="D942" s="79" t="s">
        <v>1114</v>
      </c>
      <c r="E942" s="398">
        <v>2111198</v>
      </c>
      <c r="F942" s="79" t="s">
        <v>19</v>
      </c>
      <c r="G942" s="78">
        <v>1</v>
      </c>
      <c r="H942" s="80">
        <v>40772</v>
      </c>
      <c r="I942" s="81">
        <v>40945</v>
      </c>
      <c r="J942" s="82" t="s">
        <v>20</v>
      </c>
      <c r="K942" s="222">
        <v>5.6</v>
      </c>
      <c r="L942" s="83">
        <v>0</v>
      </c>
      <c r="M942" s="162">
        <v>100</v>
      </c>
      <c r="N942" s="162">
        <v>100</v>
      </c>
      <c r="O942" s="87">
        <v>92778660</v>
      </c>
      <c r="P942" s="74"/>
      <c r="Q942" s="75"/>
      <c r="R942" s="75"/>
      <c r="S942" s="75"/>
      <c r="T942" s="75"/>
      <c r="U942" s="75"/>
      <c r="V942" s="75"/>
      <c r="W942" s="75"/>
      <c r="X942" s="75"/>
      <c r="Y942" s="75"/>
    </row>
    <row r="943" spans="1:25" s="76" customFormat="1" x14ac:dyDescent="0.25">
      <c r="A943" s="62"/>
      <c r="B943" s="77"/>
      <c r="C943" s="79"/>
      <c r="D943" s="79"/>
      <c r="E943" s="398"/>
      <c r="F943" s="79"/>
      <c r="G943" s="78"/>
      <c r="H943" s="80"/>
      <c r="I943" s="81"/>
      <c r="J943" s="82"/>
      <c r="K943" s="222">
        <f>SUM(K940:K942)</f>
        <v>18.700000000000003</v>
      </c>
      <c r="L943" s="83"/>
      <c r="M943" s="162"/>
      <c r="N943" s="162"/>
      <c r="O943" s="87"/>
      <c r="P943" s="74"/>
      <c r="Q943" s="75"/>
      <c r="R943" s="75"/>
      <c r="S943" s="75"/>
      <c r="T943" s="75"/>
      <c r="U943" s="75"/>
      <c r="V943" s="75"/>
      <c r="W943" s="75"/>
      <c r="X943" s="75"/>
      <c r="Y943" s="75"/>
    </row>
    <row r="944" spans="1:25" x14ac:dyDescent="0.25">
      <c r="C944" s="100"/>
      <c r="D944" s="103"/>
      <c r="E944" s="448"/>
      <c r="F944" s="103"/>
      <c r="G944" s="103"/>
      <c r="H944" s="100"/>
      <c r="I944" s="103"/>
      <c r="J944" s="100"/>
      <c r="K944" s="100"/>
      <c r="L944" s="100"/>
      <c r="M944" s="100"/>
      <c r="N944" s="100"/>
      <c r="O944" s="100"/>
    </row>
    <row r="945" spans="1:25" ht="18.75" x14ac:dyDescent="0.25">
      <c r="B945" s="100"/>
      <c r="C945" s="172" t="s">
        <v>2252</v>
      </c>
      <c r="H945" s="110"/>
      <c r="I945" s="111"/>
      <c r="J945" s="110"/>
      <c r="K945" s="110"/>
      <c r="L945" s="110"/>
      <c r="M945" s="110"/>
      <c r="N945" s="100"/>
      <c r="O945" s="100"/>
    </row>
    <row r="946" spans="1:25" x14ac:dyDescent="0.25">
      <c r="B946" s="106" t="s">
        <v>163</v>
      </c>
    </row>
    <row r="947" spans="1:25" ht="15.75" thickBot="1" x14ac:dyDescent="0.3"/>
    <row r="948" spans="1:25" ht="30.75" thickBot="1" x14ac:dyDescent="0.3">
      <c r="B948" s="237" t="s">
        <v>175</v>
      </c>
      <c r="C948" s="200" t="s">
        <v>176</v>
      </c>
      <c r="D948" s="237" t="s">
        <v>28</v>
      </c>
      <c r="E948" s="200" t="s">
        <v>402</v>
      </c>
    </row>
    <row r="949" spans="1:25" x14ac:dyDescent="0.25">
      <c r="B949" s="239" t="s">
        <v>403</v>
      </c>
      <c r="C949" s="241">
        <v>20</v>
      </c>
      <c r="D949" s="241">
        <v>0</v>
      </c>
      <c r="E949" s="1610">
        <v>40</v>
      </c>
    </row>
    <row r="950" spans="1:25" x14ac:dyDescent="0.25">
      <c r="B950" s="239" t="s">
        <v>404</v>
      </c>
      <c r="C950" s="771">
        <v>30</v>
      </c>
      <c r="D950" s="720">
        <v>0</v>
      </c>
      <c r="E950" s="1602"/>
      <c r="M950" s="400"/>
    </row>
    <row r="951" spans="1:25" ht="15.75" thickBot="1" x14ac:dyDescent="0.3">
      <c r="B951" s="239" t="s">
        <v>405</v>
      </c>
      <c r="C951" s="243">
        <v>40</v>
      </c>
      <c r="D951" s="243">
        <v>40</v>
      </c>
      <c r="E951" s="1611"/>
    </row>
    <row r="952" spans="1:25" s="137" customFormat="1" x14ac:dyDescent="0.25">
      <c r="C952" s="175"/>
      <c r="D952" s="175"/>
      <c r="E952" s="175"/>
      <c r="F952" s="176"/>
      <c r="G952" s="176"/>
      <c r="I952" s="176"/>
    </row>
    <row r="953" spans="1:25" s="137" customFormat="1" x14ac:dyDescent="0.25">
      <c r="B953" s="173"/>
      <c r="C953" s="175"/>
      <c r="D953" s="175"/>
      <c r="E953" s="175"/>
      <c r="F953" s="176"/>
      <c r="G953" s="176"/>
      <c r="I953" s="176"/>
    </row>
    <row r="954" spans="1:25" ht="26.25" x14ac:dyDescent="0.25">
      <c r="B954" s="1764" t="s">
        <v>2253</v>
      </c>
      <c r="C954" s="1764"/>
      <c r="D954" s="1764"/>
      <c r="E954" s="1764"/>
      <c r="F954" s="1764"/>
      <c r="G954" s="1764"/>
      <c r="H954" s="1764"/>
      <c r="I954" s="1764"/>
      <c r="J954" s="1764"/>
      <c r="K954" s="1764"/>
      <c r="L954" s="1764"/>
      <c r="M954" s="1764"/>
      <c r="N954" s="1764"/>
      <c r="O954" s="1764"/>
      <c r="P954" s="1764"/>
    </row>
    <row r="955" spans="1:25" ht="27" thickBot="1" x14ac:dyDescent="0.3">
      <c r="B955" s="490"/>
    </row>
    <row r="956" spans="1:25" ht="15.75" thickBot="1" x14ac:dyDescent="0.3">
      <c r="M956" s="58"/>
      <c r="N956" s="58"/>
    </row>
    <row r="957" spans="1:25" s="753" customFormat="1" ht="60" x14ac:dyDescent="0.25">
      <c r="B957" s="156" t="s">
        <v>34</v>
      </c>
      <c r="C957" s="156" t="s">
        <v>35</v>
      </c>
      <c r="D957" s="156" t="s">
        <v>36</v>
      </c>
      <c r="E957" s="156" t="s">
        <v>37</v>
      </c>
      <c r="F957" s="156" t="s">
        <v>38</v>
      </c>
      <c r="G957" s="156" t="s">
        <v>39</v>
      </c>
      <c r="H957" s="156" t="s">
        <v>40</v>
      </c>
      <c r="I957" s="156" t="s">
        <v>41</v>
      </c>
      <c r="J957" s="156" t="s">
        <v>42</v>
      </c>
      <c r="K957" s="156" t="s">
        <v>43</v>
      </c>
      <c r="L957" s="156" t="s">
        <v>44</v>
      </c>
      <c r="M957" s="158" t="s">
        <v>45</v>
      </c>
      <c r="N957" s="156" t="s">
        <v>46</v>
      </c>
      <c r="O957" s="156" t="s">
        <v>47</v>
      </c>
      <c r="P957" s="701" t="s">
        <v>49</v>
      </c>
    </row>
    <row r="958" spans="1:25" s="76" customFormat="1" x14ac:dyDescent="0.25">
      <c r="A958" s="62"/>
      <c r="B958" s="163" t="s">
        <v>2254</v>
      </c>
      <c r="C958" s="77"/>
      <c r="D958" s="77"/>
      <c r="E958" s="398"/>
      <c r="F958" s="79"/>
      <c r="G958" s="399"/>
      <c r="H958" s="80"/>
      <c r="I958" s="81"/>
      <c r="J958" s="82"/>
      <c r="K958" s="222"/>
      <c r="L958" s="222"/>
      <c r="M958" s="162"/>
      <c r="N958" s="162"/>
      <c r="O958" s="87"/>
      <c r="P958" s="74"/>
      <c r="Q958" s="75"/>
      <c r="R958" s="75"/>
      <c r="S958" s="75"/>
      <c r="T958" s="75"/>
      <c r="U958" s="75"/>
      <c r="V958" s="75"/>
      <c r="W958" s="75"/>
      <c r="X958" s="75"/>
      <c r="Y958" s="75"/>
    </row>
    <row r="959" spans="1:25" x14ac:dyDescent="0.25">
      <c r="B959" s="163"/>
      <c r="C959" s="100"/>
      <c r="D959" s="103"/>
      <c r="E959" s="448"/>
      <c r="F959" s="103"/>
      <c r="G959" s="103"/>
      <c r="H959" s="100"/>
      <c r="I959" s="103"/>
      <c r="J959" s="100"/>
      <c r="K959" s="100"/>
      <c r="L959" s="100"/>
      <c r="M959" s="100"/>
      <c r="N959" s="100"/>
      <c r="O959" s="100"/>
    </row>
    <row r="960" spans="1:25" ht="18.75" x14ac:dyDescent="0.25">
      <c r="B960" s="100"/>
      <c r="C960" s="172" t="s">
        <v>2229</v>
      </c>
      <c r="H960" s="110"/>
      <c r="I960" s="111"/>
      <c r="J960" s="110"/>
      <c r="K960" s="110"/>
      <c r="L960" s="110"/>
      <c r="M960" s="110"/>
      <c r="N960" s="100"/>
      <c r="O960" s="100"/>
    </row>
    <row r="961" spans="1:25" x14ac:dyDescent="0.25">
      <c r="B961" s="106" t="s">
        <v>163</v>
      </c>
    </row>
    <row r="962" spans="1:25" ht="15.75" thickBot="1" x14ac:dyDescent="0.3"/>
    <row r="963" spans="1:25" ht="30.75" thickBot="1" x14ac:dyDescent="0.3">
      <c r="C963" s="200" t="s">
        <v>176</v>
      </c>
      <c r="D963" s="237" t="s">
        <v>28</v>
      </c>
      <c r="E963" s="200" t="s">
        <v>402</v>
      </c>
    </row>
    <row r="964" spans="1:25" x14ac:dyDescent="0.25">
      <c r="B964" s="237" t="s">
        <v>175</v>
      </c>
      <c r="C964" s="241">
        <v>20</v>
      </c>
      <c r="D964" s="241">
        <v>0</v>
      </c>
      <c r="E964" s="1610">
        <v>0</v>
      </c>
    </row>
    <row r="965" spans="1:25" x14ac:dyDescent="0.25">
      <c r="B965" s="239" t="s">
        <v>403</v>
      </c>
      <c r="C965" s="771">
        <v>30</v>
      </c>
      <c r="D965" s="720">
        <v>0</v>
      </c>
      <c r="E965" s="1602"/>
      <c r="M965" s="400"/>
    </row>
    <row r="966" spans="1:25" ht="15.75" thickBot="1" x14ac:dyDescent="0.3">
      <c r="B966" s="239" t="s">
        <v>404</v>
      </c>
      <c r="C966" s="243">
        <v>40</v>
      </c>
      <c r="D966" s="243">
        <v>0</v>
      </c>
      <c r="E966" s="1611"/>
    </row>
    <row r="967" spans="1:25" s="137" customFormat="1" ht="15.75" thickBot="1" x14ac:dyDescent="0.3">
      <c r="B967" s="239" t="s">
        <v>405</v>
      </c>
      <c r="C967" s="175"/>
      <c r="D967" s="175"/>
      <c r="E967" s="175"/>
      <c r="F967" s="176"/>
      <c r="G967" s="176"/>
      <c r="I967" s="176"/>
    </row>
    <row r="968" spans="1:25" ht="27" thickBot="1" x14ac:dyDescent="0.3">
      <c r="B968" s="1584" t="s">
        <v>2255</v>
      </c>
      <c r="C968" s="1585"/>
      <c r="D968" s="1585"/>
      <c r="E968" s="1585"/>
      <c r="F968" s="1585"/>
      <c r="G968" s="1585"/>
      <c r="H968" s="1585"/>
      <c r="I968" s="1585"/>
      <c r="J968" s="1585"/>
      <c r="K968" s="1585"/>
      <c r="L968" s="1585"/>
      <c r="M968" s="1585"/>
      <c r="N968" s="491"/>
    </row>
    <row r="969" spans="1:25" ht="27" thickBot="1" x14ac:dyDescent="0.3">
      <c r="B969" s="492"/>
    </row>
    <row r="970" spans="1:25" ht="15.75" thickBot="1" x14ac:dyDescent="0.3">
      <c r="M970" s="58"/>
      <c r="N970" s="58"/>
    </row>
    <row r="971" spans="1:25" s="753" customFormat="1" ht="60" x14ac:dyDescent="0.25">
      <c r="B971" s="156" t="s">
        <v>34</v>
      </c>
      <c r="C971" s="156" t="s">
        <v>35</v>
      </c>
      <c r="D971" s="156" t="s">
        <v>36</v>
      </c>
      <c r="E971" s="156" t="s">
        <v>37</v>
      </c>
      <c r="F971" s="156" t="s">
        <v>38</v>
      </c>
      <c r="G971" s="156" t="s">
        <v>39</v>
      </c>
      <c r="H971" s="156" t="s">
        <v>40</v>
      </c>
      <c r="I971" s="156" t="s">
        <v>41</v>
      </c>
      <c r="J971" s="156" t="s">
        <v>42</v>
      </c>
      <c r="K971" s="156" t="s">
        <v>43</v>
      </c>
      <c r="L971" s="156" t="s">
        <v>44</v>
      </c>
      <c r="M971" s="158" t="s">
        <v>45</v>
      </c>
      <c r="N971" s="156" t="s">
        <v>46</v>
      </c>
      <c r="O971" s="156" t="s">
        <v>47</v>
      </c>
      <c r="P971" s="701" t="s">
        <v>49</v>
      </c>
    </row>
    <row r="972" spans="1:25" s="76" customFormat="1" x14ac:dyDescent="0.25">
      <c r="A972" s="62"/>
      <c r="B972" s="163" t="s">
        <v>2256</v>
      </c>
      <c r="C972" s="77"/>
      <c r="D972" s="77"/>
      <c r="E972" s="398"/>
      <c r="F972" s="79"/>
      <c r="G972" s="399"/>
      <c r="H972" s="80"/>
      <c r="I972" s="81"/>
      <c r="J972" s="82"/>
      <c r="K972" s="222"/>
      <c r="L972" s="222"/>
      <c r="M972" s="162"/>
      <c r="N972" s="162"/>
      <c r="O972" s="87"/>
      <c r="P972" s="74"/>
      <c r="Q972" s="75"/>
      <c r="R972" s="75"/>
      <c r="S972" s="75"/>
      <c r="T972" s="75"/>
      <c r="U972" s="75"/>
      <c r="V972" s="75"/>
      <c r="W972" s="75"/>
      <c r="X972" s="75"/>
      <c r="Y972" s="75"/>
    </row>
    <row r="973" spans="1:25" s="76" customFormat="1" x14ac:dyDescent="0.25">
      <c r="A973" s="62"/>
      <c r="B973" s="163"/>
      <c r="C973" s="77"/>
      <c r="D973" s="77"/>
      <c r="E973" s="78"/>
      <c r="F973" s="79"/>
      <c r="G973" s="399"/>
      <c r="H973" s="80"/>
      <c r="I973" s="81"/>
      <c r="J973" s="82"/>
      <c r="K973" s="222"/>
      <c r="L973" s="222"/>
      <c r="M973" s="162"/>
      <c r="N973" s="162"/>
      <c r="O973" s="87"/>
      <c r="P973" s="74"/>
      <c r="Q973" s="75"/>
      <c r="R973" s="75"/>
      <c r="S973" s="75"/>
      <c r="T973" s="75"/>
      <c r="U973" s="75"/>
      <c r="V973" s="75"/>
      <c r="W973" s="75"/>
      <c r="X973" s="75"/>
      <c r="Y973" s="75"/>
    </row>
    <row r="974" spans="1:25" x14ac:dyDescent="0.25">
      <c r="B974" s="77"/>
      <c r="C974" s="100"/>
      <c r="D974" s="103"/>
      <c r="E974" s="448"/>
      <c r="F974" s="103"/>
      <c r="G974" s="103"/>
      <c r="H974" s="100"/>
      <c r="I974" s="103"/>
      <c r="J974" s="100"/>
      <c r="K974" s="100"/>
      <c r="L974" s="100"/>
      <c r="M974" s="100"/>
      <c r="N974" s="100"/>
      <c r="O974" s="100"/>
    </row>
    <row r="975" spans="1:25" ht="18.75" x14ac:dyDescent="0.25">
      <c r="B975" s="100"/>
      <c r="C975" s="172" t="s">
        <v>2229</v>
      </c>
      <c r="H975" s="110"/>
      <c r="I975" s="111"/>
      <c r="J975" s="110"/>
      <c r="K975" s="110"/>
      <c r="L975" s="110"/>
      <c r="M975" s="110"/>
      <c r="N975" s="100"/>
      <c r="O975" s="100"/>
    </row>
    <row r="976" spans="1:25" x14ac:dyDescent="0.25">
      <c r="B976" s="106" t="s">
        <v>163</v>
      </c>
    </row>
    <row r="977" spans="2:17" ht="15.75" thickBot="1" x14ac:dyDescent="0.3"/>
    <row r="978" spans="2:17" ht="30.75" thickBot="1" x14ac:dyDescent="0.3">
      <c r="C978" s="200" t="s">
        <v>176</v>
      </c>
      <c r="D978" s="237" t="s">
        <v>28</v>
      </c>
      <c r="E978" s="200" t="s">
        <v>402</v>
      </c>
    </row>
    <row r="979" spans="2:17" x14ac:dyDescent="0.25">
      <c r="B979" s="237" t="s">
        <v>175</v>
      </c>
      <c r="C979" s="241">
        <v>20</v>
      </c>
      <c r="D979" s="241">
        <v>0</v>
      </c>
      <c r="E979" s="1610">
        <v>0</v>
      </c>
    </row>
    <row r="980" spans="2:17" x14ac:dyDescent="0.25">
      <c r="B980" s="239" t="s">
        <v>403</v>
      </c>
      <c r="C980" s="771">
        <v>30</v>
      </c>
      <c r="D980" s="720">
        <v>0</v>
      </c>
      <c r="E980" s="1602"/>
      <c r="M980" s="400"/>
    </row>
    <row r="981" spans="2:17" ht="15.75" thickBot="1" x14ac:dyDescent="0.3">
      <c r="B981" s="239" t="s">
        <v>404</v>
      </c>
      <c r="C981" s="243">
        <v>40</v>
      </c>
      <c r="D981" s="243">
        <v>0</v>
      </c>
      <c r="E981" s="1611"/>
    </row>
    <row r="982" spans="2:17" s="137" customFormat="1" x14ac:dyDescent="0.25">
      <c r="B982" s="239" t="s">
        <v>405</v>
      </c>
      <c r="C982" s="175"/>
      <c r="D982" s="175"/>
      <c r="E982" s="175"/>
      <c r="F982" s="176"/>
      <c r="G982" s="176"/>
      <c r="I982" s="176"/>
    </row>
    <row r="983" spans="2:17" s="137" customFormat="1" x14ac:dyDescent="0.25">
      <c r="B983" s="173"/>
      <c r="C983" s="175"/>
      <c r="D983" s="175"/>
      <c r="E983" s="175"/>
      <c r="F983" s="176"/>
      <c r="G983" s="176"/>
      <c r="I983" s="176"/>
    </row>
    <row r="984" spans="2:17" ht="26.25" x14ac:dyDescent="0.25">
      <c r="B984" s="1764" t="s">
        <v>2257</v>
      </c>
      <c r="C984" s="1764"/>
      <c r="D984" s="1764"/>
      <c r="E984" s="1764"/>
      <c r="F984" s="1764"/>
      <c r="G984" s="1764"/>
      <c r="H984" s="1764"/>
      <c r="I984" s="1764"/>
      <c r="J984" s="1764"/>
      <c r="K984" s="1764"/>
      <c r="L984" s="1764"/>
      <c r="M984" s="1764"/>
      <c r="N984" s="1764"/>
      <c r="O984" s="1764"/>
      <c r="P984" s="1764"/>
    </row>
    <row r="985" spans="2:17" x14ac:dyDescent="0.25">
      <c r="C985" s="2"/>
      <c r="D985" s="1"/>
      <c r="K985" s="753"/>
    </row>
    <row r="986" spans="2:17" ht="75" x14ac:dyDescent="0.25">
      <c r="B986" s="701" t="s">
        <v>97</v>
      </c>
      <c r="C986" s="1754" t="s">
        <v>98</v>
      </c>
      <c r="D986" s="1577" t="s">
        <v>99</v>
      </c>
      <c r="E986" s="1577" t="s">
        <v>100</v>
      </c>
      <c r="F986" s="1577" t="s">
        <v>101</v>
      </c>
      <c r="G986" s="1577" t="s">
        <v>102</v>
      </c>
      <c r="H986" s="1577" t="s">
        <v>103</v>
      </c>
      <c r="I986" s="1577" t="s">
        <v>104</v>
      </c>
      <c r="J986" s="1579" t="s">
        <v>105</v>
      </c>
      <c r="K986" s="1580"/>
      <c r="L986" s="1581"/>
      <c r="M986" s="756" t="s">
        <v>106</v>
      </c>
      <c r="N986" s="756" t="s">
        <v>107</v>
      </c>
      <c r="O986" s="756" t="s">
        <v>108</v>
      </c>
      <c r="P986" s="1579" t="s">
        <v>81</v>
      </c>
      <c r="Q986" s="1581"/>
    </row>
    <row r="987" spans="2:17" ht="30" x14ac:dyDescent="0.25">
      <c r="B987" s="702"/>
      <c r="C987" s="1755"/>
      <c r="D987" s="1578"/>
      <c r="E987" s="1578"/>
      <c r="F987" s="1578"/>
      <c r="G987" s="1578"/>
      <c r="H987" s="1578"/>
      <c r="I987" s="1578"/>
      <c r="J987" s="177" t="s">
        <v>109</v>
      </c>
      <c r="K987" s="178" t="s">
        <v>110</v>
      </c>
      <c r="L987" s="177" t="s">
        <v>111</v>
      </c>
      <c r="M987" s="756"/>
      <c r="N987" s="756"/>
      <c r="O987" s="756"/>
      <c r="P987" s="703"/>
      <c r="Q987" s="704"/>
    </row>
    <row r="988" spans="2:17" ht="30" x14ac:dyDescent="0.25">
      <c r="B988" s="1668" t="s">
        <v>2258</v>
      </c>
      <c r="C988" s="1566" t="s">
        <v>2259</v>
      </c>
      <c r="D988" s="1599" t="s">
        <v>2260</v>
      </c>
      <c r="E988" s="1566">
        <v>25910363</v>
      </c>
      <c r="F988" s="1599" t="s">
        <v>2206</v>
      </c>
      <c r="G988" s="1599" t="s">
        <v>136</v>
      </c>
      <c r="H988" s="1603">
        <v>37176</v>
      </c>
      <c r="I988" s="1606" t="s">
        <v>86</v>
      </c>
      <c r="J988" s="722" t="s">
        <v>2261</v>
      </c>
      <c r="K988" s="51"/>
      <c r="L988" s="51"/>
      <c r="M988" s="1599" t="s">
        <v>19</v>
      </c>
      <c r="N988" s="1599" t="s">
        <v>20</v>
      </c>
      <c r="O988" s="1599" t="s">
        <v>19</v>
      </c>
      <c r="P988" s="1898" t="s">
        <v>2262</v>
      </c>
      <c r="Q988" s="1898"/>
    </row>
    <row r="989" spans="2:17" ht="30" x14ac:dyDescent="0.25">
      <c r="B989" s="1669"/>
      <c r="C989" s="1602"/>
      <c r="D989" s="1600"/>
      <c r="E989" s="1602"/>
      <c r="F989" s="1600"/>
      <c r="G989" s="1600"/>
      <c r="H989" s="1604"/>
      <c r="I989" s="1608"/>
      <c r="J989" s="711" t="s">
        <v>290</v>
      </c>
      <c r="K989" s="717" t="s">
        <v>2263</v>
      </c>
      <c r="L989" s="721" t="s">
        <v>19</v>
      </c>
      <c r="M989" s="1600"/>
      <c r="N989" s="1600"/>
      <c r="O989" s="1600"/>
      <c r="P989" s="1898"/>
      <c r="Q989" s="1898"/>
    </row>
    <row r="990" spans="2:17" ht="30" x14ac:dyDescent="0.25">
      <c r="B990" s="1670"/>
      <c r="C990" s="1567"/>
      <c r="D990" s="1601"/>
      <c r="E990" s="1567"/>
      <c r="F990" s="1601"/>
      <c r="G990" s="1601"/>
      <c r="H990" s="1605"/>
      <c r="I990" s="1607"/>
      <c r="J990" s="711" t="s">
        <v>2264</v>
      </c>
      <c r="K990" s="717"/>
      <c r="L990" s="721"/>
      <c r="M990" s="1601"/>
      <c r="N990" s="1601"/>
      <c r="O990" s="1601"/>
      <c r="P990" s="1898" t="s">
        <v>2262</v>
      </c>
      <c r="Q990" s="1898"/>
    </row>
    <row r="991" spans="2:17" ht="60" x14ac:dyDescent="0.25">
      <c r="B991" s="751" t="s">
        <v>1583</v>
      </c>
      <c r="C991" s="722" t="s">
        <v>2259</v>
      </c>
      <c r="D991" s="722" t="s">
        <v>2265</v>
      </c>
      <c r="E991" s="720">
        <v>50959868</v>
      </c>
      <c r="F991" s="722" t="s">
        <v>2266</v>
      </c>
      <c r="G991" s="722" t="s">
        <v>136</v>
      </c>
      <c r="H991" s="723">
        <v>37176</v>
      </c>
      <c r="I991" s="721" t="s">
        <v>86</v>
      </c>
      <c r="J991" s="711" t="s">
        <v>290</v>
      </c>
      <c r="K991" s="717" t="s">
        <v>2267</v>
      </c>
      <c r="L991" s="721" t="s">
        <v>19</v>
      </c>
      <c r="M991" s="722" t="s">
        <v>19</v>
      </c>
      <c r="N991" s="722" t="s">
        <v>19</v>
      </c>
      <c r="O991" s="722" t="s">
        <v>19</v>
      </c>
      <c r="P991" s="1898"/>
      <c r="Q991" s="1898"/>
    </row>
    <row r="992" spans="2:17" ht="45" x14ac:dyDescent="0.25">
      <c r="B992" s="751" t="s">
        <v>1589</v>
      </c>
      <c r="C992" s="722" t="s">
        <v>2259</v>
      </c>
      <c r="D992" s="713" t="s">
        <v>2268</v>
      </c>
      <c r="E992" s="698">
        <v>35145166</v>
      </c>
      <c r="F992" s="713" t="s">
        <v>446</v>
      </c>
      <c r="G992" s="713" t="s">
        <v>797</v>
      </c>
      <c r="H992" s="716">
        <v>41071</v>
      </c>
      <c r="I992" s="718" t="s">
        <v>86</v>
      </c>
      <c r="J992" s="711" t="s">
        <v>2269</v>
      </c>
      <c r="K992" s="717" t="s">
        <v>2270</v>
      </c>
      <c r="L992" s="718" t="s">
        <v>19</v>
      </c>
      <c r="M992" s="722" t="s">
        <v>19</v>
      </c>
      <c r="N992" s="722" t="s">
        <v>19</v>
      </c>
      <c r="O992" s="722" t="s">
        <v>19</v>
      </c>
      <c r="P992" s="1742"/>
      <c r="Q992" s="1743"/>
    </row>
    <row r="993" spans="2:17" x14ac:dyDescent="0.25">
      <c r="C993" s="1720"/>
    </row>
    <row r="994" spans="2:17" ht="15.75" thickBot="1" x14ac:dyDescent="0.3">
      <c r="B994" s="247" t="s">
        <v>1897</v>
      </c>
      <c r="C994" s="1721"/>
      <c r="D994" s="770"/>
      <c r="E994" s="770"/>
      <c r="F994" s="203"/>
      <c r="G994" s="203"/>
    </row>
    <row r="995" spans="2:17" ht="30" x14ac:dyDescent="0.25">
      <c r="B995" s="55" t="s">
        <v>18</v>
      </c>
      <c r="C995" s="55" t="s">
        <v>175</v>
      </c>
      <c r="D995" s="756" t="s">
        <v>176</v>
      </c>
      <c r="E995" s="55" t="s">
        <v>28</v>
      </c>
      <c r="F995" s="200" t="s">
        <v>177</v>
      </c>
      <c r="G995" s="493"/>
    </row>
    <row r="996" spans="2:17" ht="108" x14ac:dyDescent="0.2">
      <c r="B996" s="1869" t="s">
        <v>178</v>
      </c>
      <c r="C996" s="202" t="s">
        <v>179</v>
      </c>
      <c r="D996" s="720">
        <v>25</v>
      </c>
      <c r="E996" s="720">
        <v>0</v>
      </c>
      <c r="F996" s="1735">
        <f>+E996+E997+E998</f>
        <v>35</v>
      </c>
      <c r="G996" s="203"/>
    </row>
    <row r="997" spans="2:17" ht="96" x14ac:dyDescent="0.2">
      <c r="B997" s="1870"/>
      <c r="C997" s="202" t="s">
        <v>180</v>
      </c>
      <c r="D997" s="722">
        <v>25</v>
      </c>
      <c r="E997" s="720">
        <v>25</v>
      </c>
      <c r="F997" s="1736"/>
      <c r="G997" s="203"/>
    </row>
    <row r="998" spans="2:17" ht="60" x14ac:dyDescent="0.2">
      <c r="B998" s="1871"/>
      <c r="C998" s="202" t="s">
        <v>181</v>
      </c>
      <c r="D998" s="720">
        <v>10</v>
      </c>
      <c r="E998" s="720">
        <v>10</v>
      </c>
      <c r="F998" s="1737"/>
      <c r="G998" s="203"/>
    </row>
    <row r="1000" spans="2:17" x14ac:dyDescent="0.25">
      <c r="B1000" s="1764" t="s">
        <v>2271</v>
      </c>
      <c r="C1000" s="1764"/>
      <c r="D1000" s="1764"/>
      <c r="E1000" s="1764"/>
      <c r="F1000" s="1764"/>
      <c r="G1000" s="1764"/>
      <c r="H1000" s="1764"/>
      <c r="I1000" s="1764"/>
      <c r="J1000" s="1764"/>
      <c r="K1000" s="1764"/>
      <c r="L1000" s="1764"/>
      <c r="M1000" s="1764"/>
      <c r="N1000" s="1764"/>
      <c r="O1000" s="1764"/>
      <c r="P1000" s="1764"/>
    </row>
    <row r="1001" spans="2:17" x14ac:dyDescent="0.25">
      <c r="B1001" s="1764"/>
      <c r="C1001" s="1764"/>
      <c r="D1001" s="1764"/>
      <c r="E1001" s="1764"/>
      <c r="F1001" s="1764"/>
      <c r="G1001" s="1764"/>
      <c r="H1001" s="1764"/>
      <c r="I1001" s="1764"/>
      <c r="J1001" s="1764"/>
      <c r="K1001" s="1764"/>
      <c r="L1001" s="1764"/>
      <c r="M1001" s="1764"/>
      <c r="N1001" s="1764"/>
      <c r="O1001" s="1764"/>
      <c r="P1001" s="1764"/>
    </row>
    <row r="1002" spans="2:17" ht="75" x14ac:dyDescent="0.25">
      <c r="B1002" s="701" t="s">
        <v>97</v>
      </c>
      <c r="C1002" s="1754" t="s">
        <v>98</v>
      </c>
      <c r="D1002" s="1577" t="s">
        <v>99</v>
      </c>
      <c r="E1002" s="1577" t="s">
        <v>100</v>
      </c>
      <c r="F1002" s="1577" t="s">
        <v>101</v>
      </c>
      <c r="G1002" s="1577" t="s">
        <v>102</v>
      </c>
      <c r="H1002" s="1577" t="s">
        <v>103</v>
      </c>
      <c r="I1002" s="1577" t="s">
        <v>104</v>
      </c>
      <c r="J1002" s="1579" t="s">
        <v>105</v>
      </c>
      <c r="K1002" s="1580"/>
      <c r="L1002" s="1581"/>
      <c r="M1002" s="756" t="s">
        <v>106</v>
      </c>
      <c r="N1002" s="756" t="s">
        <v>107</v>
      </c>
      <c r="O1002" s="756" t="s">
        <v>108</v>
      </c>
      <c r="P1002" s="1579" t="s">
        <v>81</v>
      </c>
      <c r="Q1002" s="1581"/>
    </row>
    <row r="1003" spans="2:17" ht="30" x14ac:dyDescent="0.25">
      <c r="B1003" s="702"/>
      <c r="C1003" s="1755"/>
      <c r="D1003" s="1578"/>
      <c r="E1003" s="1578"/>
      <c r="F1003" s="1578"/>
      <c r="G1003" s="1578"/>
      <c r="H1003" s="1578"/>
      <c r="I1003" s="1578"/>
      <c r="J1003" s="177" t="s">
        <v>109</v>
      </c>
      <c r="K1003" s="178" t="s">
        <v>110</v>
      </c>
      <c r="L1003" s="177" t="s">
        <v>111</v>
      </c>
      <c r="M1003" s="756"/>
      <c r="N1003" s="756"/>
      <c r="O1003" s="756"/>
      <c r="P1003" s="703"/>
      <c r="Q1003" s="704"/>
    </row>
    <row r="1004" spans="2:17" ht="30" x14ac:dyDescent="0.25">
      <c r="B1004" s="1668" t="s">
        <v>1044</v>
      </c>
      <c r="C1004" s="1599" t="s">
        <v>2272</v>
      </c>
      <c r="D1004" s="1887" t="s">
        <v>2273</v>
      </c>
      <c r="E1004" s="1751">
        <v>25913250</v>
      </c>
      <c r="F1004" s="1599" t="s">
        <v>2274</v>
      </c>
      <c r="G1004" s="1599" t="s">
        <v>1249</v>
      </c>
      <c r="H1004" s="1603" t="s">
        <v>2275</v>
      </c>
      <c r="I1004" s="1606" t="s">
        <v>86</v>
      </c>
      <c r="J1004" s="308" t="s">
        <v>290</v>
      </c>
      <c r="K1004" s="308" t="s">
        <v>2276</v>
      </c>
      <c r="L1004" s="51" t="s">
        <v>155</v>
      </c>
      <c r="M1004" s="1599" t="s">
        <v>19</v>
      </c>
      <c r="N1004" s="1599" t="s">
        <v>19</v>
      </c>
      <c r="O1004" s="1599" t="s">
        <v>19</v>
      </c>
      <c r="P1004" s="1590"/>
    </row>
    <row r="1005" spans="2:17" ht="30" x14ac:dyDescent="0.25">
      <c r="B1005" s="1669"/>
      <c r="C1005" s="1600"/>
      <c r="D1005" s="1897"/>
      <c r="E1005" s="1752"/>
      <c r="F1005" s="1600"/>
      <c r="G1005" s="1600"/>
      <c r="H1005" s="1604"/>
      <c r="I1005" s="1608"/>
      <c r="J1005" s="308" t="s">
        <v>290</v>
      </c>
      <c r="K1005" s="308" t="s">
        <v>2277</v>
      </c>
      <c r="L1005" s="721" t="s">
        <v>155</v>
      </c>
      <c r="M1005" s="1600"/>
      <c r="N1005" s="1600"/>
      <c r="O1005" s="1600"/>
      <c r="P1005" s="1591"/>
    </row>
    <row r="1006" spans="2:17" ht="45" x14ac:dyDescent="0.25">
      <c r="B1006" s="1670"/>
      <c r="C1006" s="1601"/>
      <c r="D1006" s="1888"/>
      <c r="E1006" s="1753"/>
      <c r="F1006" s="1601"/>
      <c r="G1006" s="1601"/>
      <c r="H1006" s="1605"/>
      <c r="I1006" s="1607"/>
      <c r="J1006" s="472" t="s">
        <v>2278</v>
      </c>
      <c r="K1006" s="494" t="s">
        <v>2279</v>
      </c>
      <c r="L1006" s="721" t="s">
        <v>155</v>
      </c>
      <c r="M1006" s="1601"/>
      <c r="N1006" s="1601"/>
      <c r="O1006" s="1601"/>
      <c r="P1006" s="1592"/>
    </row>
    <row r="1007" spans="2:17" ht="30" x14ac:dyDescent="0.25">
      <c r="B1007" s="1668" t="s">
        <v>1583</v>
      </c>
      <c r="C1007" s="1599" t="s">
        <v>2272</v>
      </c>
      <c r="D1007" s="1887" t="s">
        <v>2280</v>
      </c>
      <c r="E1007" s="1751">
        <v>25911849</v>
      </c>
      <c r="F1007" s="1599" t="s">
        <v>2281</v>
      </c>
      <c r="G1007" s="1599" t="s">
        <v>136</v>
      </c>
      <c r="H1007" s="1603">
        <v>38337</v>
      </c>
      <c r="I1007" s="1606" t="s">
        <v>86</v>
      </c>
      <c r="J1007" s="472" t="s">
        <v>290</v>
      </c>
      <c r="K1007" s="308" t="s">
        <v>2277</v>
      </c>
      <c r="L1007" s="721" t="s">
        <v>155</v>
      </c>
      <c r="M1007" s="1599" t="s">
        <v>19</v>
      </c>
      <c r="N1007" s="1599" t="s">
        <v>20</v>
      </c>
      <c r="O1007" s="1599" t="s">
        <v>19</v>
      </c>
      <c r="P1007" s="1590" t="s">
        <v>2282</v>
      </c>
    </row>
    <row r="1008" spans="2:17" ht="45" x14ac:dyDescent="0.25">
      <c r="B1008" s="1669"/>
      <c r="C1008" s="1600"/>
      <c r="D1008" s="1897"/>
      <c r="E1008" s="1752"/>
      <c r="F1008" s="1600"/>
      <c r="G1008" s="1600"/>
      <c r="H1008" s="1604"/>
      <c r="I1008" s="1608"/>
      <c r="J1008" s="472" t="s">
        <v>2283</v>
      </c>
      <c r="K1008" s="495"/>
      <c r="L1008" s="718"/>
      <c r="M1008" s="1600"/>
      <c r="N1008" s="1600"/>
      <c r="O1008" s="1600"/>
      <c r="P1008" s="1591"/>
    </row>
    <row r="1009" spans="2:17" ht="45" x14ac:dyDescent="0.25">
      <c r="B1009" s="1670"/>
      <c r="C1009" s="1601"/>
      <c r="D1009" s="1888"/>
      <c r="E1009" s="1753"/>
      <c r="F1009" s="1601"/>
      <c r="G1009" s="1601"/>
      <c r="H1009" s="1605"/>
      <c r="I1009" s="1607"/>
      <c r="J1009" s="472" t="s">
        <v>2278</v>
      </c>
      <c r="K1009" s="494" t="s">
        <v>2279</v>
      </c>
      <c r="L1009" s="718" t="s">
        <v>155</v>
      </c>
      <c r="M1009" s="1601"/>
      <c r="N1009" s="1601"/>
      <c r="O1009" s="1601"/>
      <c r="P1009" s="1592"/>
    </row>
    <row r="1010" spans="2:17" ht="45" x14ac:dyDescent="0.25">
      <c r="B1010" s="353" t="s">
        <v>1589</v>
      </c>
      <c r="C1010" s="722" t="s">
        <v>2272</v>
      </c>
      <c r="D1010" s="767" t="s">
        <v>2268</v>
      </c>
      <c r="E1010" s="744">
        <v>35145166</v>
      </c>
      <c r="F1010" s="713" t="s">
        <v>446</v>
      </c>
      <c r="G1010" s="713" t="s">
        <v>797</v>
      </c>
      <c r="H1010" s="716">
        <v>41071</v>
      </c>
      <c r="I1010" s="718" t="s">
        <v>86</v>
      </c>
      <c r="J1010" s="711" t="s">
        <v>2269</v>
      </c>
      <c r="K1010" s="717" t="s">
        <v>2270</v>
      </c>
      <c r="L1010" s="718" t="s">
        <v>19</v>
      </c>
      <c r="M1010" s="722" t="s">
        <v>19</v>
      </c>
      <c r="N1010" s="722" t="s">
        <v>19</v>
      </c>
      <c r="O1010" s="722" t="s">
        <v>19</v>
      </c>
      <c r="P1010" s="768"/>
      <c r="Q1010" s="768"/>
    </row>
    <row r="1012" spans="2:17" ht="15.75" thickBot="1" x14ac:dyDescent="0.25">
      <c r="C1012" s="205"/>
      <c r="D1012" s="770"/>
      <c r="E1012" s="770"/>
      <c r="F1012" s="203"/>
      <c r="G1012" s="203"/>
    </row>
    <row r="1013" spans="2:17" ht="30" x14ac:dyDescent="0.25">
      <c r="B1013" s="55" t="s">
        <v>18</v>
      </c>
      <c r="C1013" s="55" t="s">
        <v>175</v>
      </c>
      <c r="D1013" s="756" t="s">
        <v>176</v>
      </c>
      <c r="E1013" s="55" t="s">
        <v>28</v>
      </c>
      <c r="F1013" s="200" t="s">
        <v>177</v>
      </c>
      <c r="G1013" s="493"/>
    </row>
    <row r="1014" spans="2:17" ht="108" x14ac:dyDescent="0.2">
      <c r="B1014" s="1869" t="s">
        <v>178</v>
      </c>
      <c r="C1014" s="202" t="s">
        <v>179</v>
      </c>
      <c r="D1014" s="720">
        <v>25</v>
      </c>
      <c r="E1014" s="720">
        <v>25</v>
      </c>
      <c r="F1014" s="1735">
        <f>+E1014+E1015+E1016</f>
        <v>35</v>
      </c>
      <c r="G1014" s="203"/>
    </row>
    <row r="1015" spans="2:17" ht="96" x14ac:dyDescent="0.25">
      <c r="B1015" s="1870"/>
      <c r="C1015" s="496" t="s">
        <v>180</v>
      </c>
      <c r="D1015" s="722">
        <v>25</v>
      </c>
      <c r="E1015" s="720">
        <v>0</v>
      </c>
      <c r="F1015" s="1736"/>
      <c r="G1015" s="203"/>
    </row>
    <row r="1016" spans="2:17" ht="60" x14ac:dyDescent="0.2">
      <c r="B1016" s="1871"/>
      <c r="C1016" s="202" t="s">
        <v>181</v>
      </c>
      <c r="D1016" s="720">
        <v>10</v>
      </c>
      <c r="E1016" s="720">
        <v>10</v>
      </c>
      <c r="F1016" s="1737"/>
      <c r="G1016" s="203"/>
    </row>
    <row r="1018" spans="2:17" ht="26.25" x14ac:dyDescent="0.25">
      <c r="B1018" s="1764" t="s">
        <v>2284</v>
      </c>
      <c r="C1018" s="1764"/>
      <c r="D1018" s="1764"/>
      <c r="E1018" s="1764"/>
      <c r="F1018" s="1764"/>
      <c r="G1018" s="1764"/>
      <c r="H1018" s="1764"/>
      <c r="I1018" s="1764"/>
      <c r="J1018" s="1764"/>
      <c r="K1018" s="1764"/>
      <c r="L1018" s="1764"/>
      <c r="M1018" s="1764"/>
      <c r="N1018" s="1764"/>
      <c r="O1018" s="1764"/>
      <c r="P1018" s="1764"/>
    </row>
    <row r="1019" spans="2:17" x14ac:dyDescent="0.25">
      <c r="C1019" s="2"/>
      <c r="D1019" s="1"/>
      <c r="K1019" s="753"/>
    </row>
    <row r="1020" spans="2:17" ht="75" x14ac:dyDescent="0.25">
      <c r="B1020" s="701" t="s">
        <v>97</v>
      </c>
      <c r="C1020" s="1754" t="s">
        <v>98</v>
      </c>
      <c r="D1020" s="1577" t="s">
        <v>99</v>
      </c>
      <c r="E1020" s="1577" t="s">
        <v>100</v>
      </c>
      <c r="F1020" s="1577" t="s">
        <v>101</v>
      </c>
      <c r="G1020" s="1577" t="s">
        <v>102</v>
      </c>
      <c r="H1020" s="1577" t="s">
        <v>103</v>
      </c>
      <c r="I1020" s="1577" t="s">
        <v>104</v>
      </c>
      <c r="J1020" s="1579" t="s">
        <v>105</v>
      </c>
      <c r="K1020" s="1580"/>
      <c r="L1020" s="1581"/>
      <c r="M1020" s="756" t="s">
        <v>106</v>
      </c>
      <c r="N1020" s="756" t="s">
        <v>107</v>
      </c>
      <c r="O1020" s="756" t="s">
        <v>108</v>
      </c>
      <c r="P1020" s="1579" t="s">
        <v>81</v>
      </c>
      <c r="Q1020" s="1581"/>
    </row>
    <row r="1021" spans="2:17" ht="30" x14ac:dyDescent="0.25">
      <c r="B1021" s="702"/>
      <c r="C1021" s="1755"/>
      <c r="D1021" s="1578"/>
      <c r="E1021" s="1578"/>
      <c r="F1021" s="1578"/>
      <c r="G1021" s="1578"/>
      <c r="H1021" s="1578"/>
      <c r="I1021" s="1578"/>
      <c r="J1021" s="177" t="s">
        <v>109</v>
      </c>
      <c r="K1021" s="178" t="s">
        <v>110</v>
      </c>
      <c r="L1021" s="177" t="s">
        <v>111</v>
      </c>
      <c r="M1021" s="756"/>
      <c r="N1021" s="756"/>
      <c r="O1021" s="756"/>
      <c r="P1021" s="703"/>
      <c r="Q1021" s="704"/>
    </row>
    <row r="1022" spans="2:17" ht="30" x14ac:dyDescent="0.25">
      <c r="B1022" s="735" t="s">
        <v>2285</v>
      </c>
      <c r="C1022" s="1599" t="s">
        <v>1652</v>
      </c>
      <c r="D1022" s="1659" t="s">
        <v>2286</v>
      </c>
      <c r="E1022" s="1719">
        <v>25914910</v>
      </c>
      <c r="F1022" s="1599" t="s">
        <v>710</v>
      </c>
      <c r="G1022" s="1599" t="s">
        <v>275</v>
      </c>
      <c r="H1022" s="1603">
        <v>37232</v>
      </c>
      <c r="I1022" s="1606" t="s">
        <v>86</v>
      </c>
      <c r="J1022" s="1609" t="s">
        <v>2287</v>
      </c>
      <c r="K1022" s="1613" t="s">
        <v>2288</v>
      </c>
      <c r="L1022" s="1609" t="s">
        <v>155</v>
      </c>
      <c r="M1022" s="1613" t="s">
        <v>19</v>
      </c>
      <c r="N1022" s="1599" t="s">
        <v>19</v>
      </c>
      <c r="O1022" s="1599" t="s">
        <v>19</v>
      </c>
      <c r="P1022" s="1590" t="s">
        <v>2289</v>
      </c>
    </row>
    <row r="1023" spans="2:17" x14ac:dyDescent="0.25">
      <c r="B1023" s="736"/>
      <c r="C1023" s="1600"/>
      <c r="D1023" s="1660"/>
      <c r="E1023" s="1720"/>
      <c r="F1023" s="1600"/>
      <c r="G1023" s="1600"/>
      <c r="H1023" s="1604"/>
      <c r="I1023" s="1608"/>
      <c r="J1023" s="1609"/>
      <c r="K1023" s="1613"/>
      <c r="L1023" s="1609"/>
      <c r="M1023" s="1613"/>
      <c r="N1023" s="1600"/>
      <c r="O1023" s="1600"/>
      <c r="P1023" s="1591"/>
    </row>
    <row r="1024" spans="2:17" x14ac:dyDescent="0.25">
      <c r="B1024" s="737"/>
      <c r="C1024" s="1601"/>
      <c r="D1024" s="1661"/>
      <c r="E1024" s="1721"/>
      <c r="F1024" s="1601"/>
      <c r="G1024" s="1601"/>
      <c r="H1024" s="1605"/>
      <c r="I1024" s="1607"/>
      <c r="J1024" s="1609"/>
      <c r="K1024" s="1613"/>
      <c r="L1024" s="1609"/>
      <c r="M1024" s="1613"/>
      <c r="N1024" s="1601"/>
      <c r="O1024" s="1601"/>
      <c r="P1024" s="1592"/>
    </row>
    <row r="1025" spans="2:17" s="116" customFormat="1" x14ac:dyDescent="0.25">
      <c r="B1025" s="707" t="s">
        <v>2290</v>
      </c>
      <c r="C1025" s="1590" t="s">
        <v>1652</v>
      </c>
      <c r="D1025" s="1590" t="s">
        <v>2291</v>
      </c>
      <c r="E1025" s="1882">
        <v>25914516</v>
      </c>
      <c r="F1025" s="1590" t="s">
        <v>2266</v>
      </c>
      <c r="G1025" s="1590" t="s">
        <v>136</v>
      </c>
      <c r="H1025" s="1587">
        <v>36840</v>
      </c>
      <c r="I1025" s="1590" t="s">
        <v>86</v>
      </c>
      <c r="J1025" s="1596" t="s">
        <v>2149</v>
      </c>
      <c r="K1025" s="1590" t="s">
        <v>2292</v>
      </c>
      <c r="L1025" s="1590" t="s">
        <v>155</v>
      </c>
      <c r="M1025" s="1590" t="s">
        <v>19</v>
      </c>
      <c r="N1025" s="1590" t="s">
        <v>19</v>
      </c>
      <c r="O1025" s="1590" t="s">
        <v>19</v>
      </c>
      <c r="P1025" s="1590"/>
    </row>
    <row r="1026" spans="2:17" s="116" customFormat="1" x14ac:dyDescent="0.25">
      <c r="B1026" s="708"/>
      <c r="C1026" s="1591"/>
      <c r="D1026" s="1591"/>
      <c r="E1026" s="1883"/>
      <c r="F1026" s="1591"/>
      <c r="G1026" s="1591"/>
      <c r="H1026" s="1588"/>
      <c r="I1026" s="1591"/>
      <c r="J1026" s="1598"/>
      <c r="K1026" s="1592"/>
      <c r="L1026" s="1591"/>
      <c r="M1026" s="1591"/>
      <c r="N1026" s="1591"/>
      <c r="O1026" s="1591"/>
      <c r="P1026" s="1591"/>
    </row>
    <row r="1027" spans="2:17" s="116" customFormat="1" ht="30" x14ac:dyDescent="0.25">
      <c r="B1027" s="124" t="s">
        <v>2293</v>
      </c>
      <c r="C1027" s="768" t="s">
        <v>2294</v>
      </c>
      <c r="D1027" s="768" t="s">
        <v>2268</v>
      </c>
      <c r="E1027" s="497">
        <v>35145166</v>
      </c>
      <c r="F1027" s="768" t="s">
        <v>446</v>
      </c>
      <c r="G1027" s="768" t="s">
        <v>2295</v>
      </c>
      <c r="H1027" s="381">
        <v>39640</v>
      </c>
      <c r="I1027" s="768" t="s">
        <v>86</v>
      </c>
      <c r="J1027" s="124"/>
      <c r="K1027" s="768"/>
      <c r="L1027" s="768"/>
      <c r="M1027" s="768" t="s">
        <v>19</v>
      </c>
      <c r="N1027" s="768" t="s">
        <v>19</v>
      </c>
      <c r="O1027" s="768" t="s">
        <v>19</v>
      </c>
      <c r="P1027" s="768"/>
    </row>
    <row r="1029" spans="2:17" ht="15.75" thickBot="1" x14ac:dyDescent="0.25">
      <c r="C1029" s="205"/>
      <c r="D1029" s="770"/>
      <c r="E1029" s="770"/>
      <c r="F1029" s="203"/>
      <c r="G1029" s="203"/>
    </row>
    <row r="1030" spans="2:17" ht="30" x14ac:dyDescent="0.25">
      <c r="B1030" s="55" t="s">
        <v>18</v>
      </c>
      <c r="C1030" s="55" t="s">
        <v>175</v>
      </c>
      <c r="D1030" s="756" t="s">
        <v>176</v>
      </c>
      <c r="E1030" s="55" t="s">
        <v>28</v>
      </c>
      <c r="F1030" s="200" t="s">
        <v>177</v>
      </c>
      <c r="G1030" s="493"/>
    </row>
    <row r="1031" spans="2:17" ht="108" x14ac:dyDescent="0.2">
      <c r="B1031" s="1869" t="s">
        <v>178</v>
      </c>
      <c r="C1031" s="202" t="s">
        <v>179</v>
      </c>
      <c r="D1031" s="720">
        <v>25</v>
      </c>
      <c r="E1031" s="720">
        <v>25</v>
      </c>
      <c r="F1031" s="1735">
        <f>+E1031+E1032+E1033</f>
        <v>60</v>
      </c>
      <c r="G1031" s="203"/>
    </row>
    <row r="1032" spans="2:17" ht="96" x14ac:dyDescent="0.2">
      <c r="B1032" s="1870"/>
      <c r="C1032" s="202" t="s">
        <v>180</v>
      </c>
      <c r="D1032" s="722">
        <v>25</v>
      </c>
      <c r="E1032" s="720">
        <v>25</v>
      </c>
      <c r="F1032" s="1736"/>
      <c r="G1032" s="203"/>
    </row>
    <row r="1033" spans="2:17" ht="60" x14ac:dyDescent="0.2">
      <c r="B1033" s="1871"/>
      <c r="C1033" s="202" t="s">
        <v>181</v>
      </c>
      <c r="D1033" s="720">
        <v>10</v>
      </c>
      <c r="E1033" s="720">
        <v>10</v>
      </c>
      <c r="F1033" s="1737"/>
      <c r="G1033" s="203"/>
    </row>
    <row r="1035" spans="2:17" ht="26.25" x14ac:dyDescent="0.25">
      <c r="B1035" s="1562" t="s">
        <v>2296</v>
      </c>
      <c r="C1035" s="1563"/>
      <c r="D1035" s="1563"/>
      <c r="E1035" s="1563"/>
      <c r="F1035" s="1563"/>
      <c r="G1035" s="1563"/>
      <c r="H1035" s="1563"/>
      <c r="I1035" s="1563"/>
      <c r="J1035" s="1563"/>
      <c r="K1035" s="1563"/>
      <c r="L1035" s="1563"/>
      <c r="M1035" s="1563"/>
      <c r="N1035" s="1563"/>
      <c r="O1035" s="1563"/>
      <c r="P1035" s="1563"/>
    </row>
    <row r="1036" spans="2:17" x14ac:dyDescent="0.25">
      <c r="C1036" s="2"/>
      <c r="D1036" s="1"/>
      <c r="K1036" s="753"/>
    </row>
    <row r="1037" spans="2:17" ht="75" x14ac:dyDescent="0.25">
      <c r="B1037" s="701" t="s">
        <v>97</v>
      </c>
      <c r="C1037" s="1754" t="s">
        <v>98</v>
      </c>
      <c r="D1037" s="1577" t="s">
        <v>99</v>
      </c>
      <c r="E1037" s="1577" t="s">
        <v>100</v>
      </c>
      <c r="F1037" s="1577" t="s">
        <v>101</v>
      </c>
      <c r="G1037" s="1577" t="s">
        <v>102</v>
      </c>
      <c r="H1037" s="1577" t="s">
        <v>103</v>
      </c>
      <c r="I1037" s="1577" t="s">
        <v>104</v>
      </c>
      <c r="J1037" s="1579" t="s">
        <v>105</v>
      </c>
      <c r="K1037" s="1580"/>
      <c r="L1037" s="1581"/>
      <c r="M1037" s="756" t="s">
        <v>106</v>
      </c>
      <c r="N1037" s="756" t="s">
        <v>107</v>
      </c>
      <c r="O1037" s="756" t="s">
        <v>108</v>
      </c>
      <c r="P1037" s="1579" t="s">
        <v>81</v>
      </c>
      <c r="Q1037" s="1581"/>
    </row>
    <row r="1038" spans="2:17" ht="30" x14ac:dyDescent="0.25">
      <c r="B1038" s="702"/>
      <c r="C1038" s="1755"/>
      <c r="D1038" s="1578"/>
      <c r="E1038" s="1578"/>
      <c r="F1038" s="1578"/>
      <c r="G1038" s="1578"/>
      <c r="H1038" s="1578"/>
      <c r="I1038" s="1578"/>
      <c r="J1038" s="177" t="s">
        <v>109</v>
      </c>
      <c r="K1038" s="178" t="s">
        <v>110</v>
      </c>
      <c r="L1038" s="177" t="s">
        <v>111</v>
      </c>
      <c r="M1038" s="756"/>
      <c r="N1038" s="756"/>
      <c r="O1038" s="756"/>
      <c r="P1038" s="703"/>
      <c r="Q1038" s="704"/>
    </row>
    <row r="1039" spans="2:17" ht="30" x14ac:dyDescent="0.25">
      <c r="B1039" s="1599" t="s">
        <v>2285</v>
      </c>
      <c r="C1039" s="1599" t="s">
        <v>715</v>
      </c>
      <c r="D1039" s="1599" t="s">
        <v>2297</v>
      </c>
      <c r="E1039" s="1751">
        <v>35143221</v>
      </c>
      <c r="F1039" s="1599" t="s">
        <v>129</v>
      </c>
      <c r="G1039" s="1599" t="s">
        <v>2298</v>
      </c>
      <c r="H1039" s="1603">
        <v>40896</v>
      </c>
      <c r="I1039" s="1606">
        <v>135062</v>
      </c>
      <c r="J1039" s="495" t="s">
        <v>2299</v>
      </c>
      <c r="K1039" s="495" t="s">
        <v>2300</v>
      </c>
      <c r="L1039" s="1" t="s">
        <v>155</v>
      </c>
      <c r="M1039" s="1599" t="s">
        <v>19</v>
      </c>
      <c r="N1039" s="1599" t="s">
        <v>19</v>
      </c>
      <c r="O1039" s="1599" t="s">
        <v>19</v>
      </c>
      <c r="P1039" s="1590"/>
    </row>
    <row r="1040" spans="2:17" ht="30" x14ac:dyDescent="0.25">
      <c r="B1040" s="1600"/>
      <c r="C1040" s="1600"/>
      <c r="D1040" s="1600"/>
      <c r="E1040" s="1752"/>
      <c r="F1040" s="1600"/>
      <c r="G1040" s="1600"/>
      <c r="H1040" s="1604"/>
      <c r="I1040" s="1608"/>
      <c r="J1040" s="495" t="s">
        <v>2299</v>
      </c>
      <c r="K1040" s="717" t="s">
        <v>2301</v>
      </c>
      <c r="L1040" s="1" t="s">
        <v>155</v>
      </c>
      <c r="M1040" s="1600"/>
      <c r="N1040" s="1600"/>
      <c r="O1040" s="1600"/>
      <c r="P1040" s="1591"/>
    </row>
    <row r="1041" spans="2:16" ht="30" x14ac:dyDescent="0.25">
      <c r="B1041" s="1600"/>
      <c r="C1041" s="1600"/>
      <c r="D1041" s="1600"/>
      <c r="E1041" s="1752"/>
      <c r="F1041" s="1600"/>
      <c r="G1041" s="1600"/>
      <c r="H1041" s="1604"/>
      <c r="I1041" s="1608"/>
      <c r="J1041" s="495" t="s">
        <v>2299</v>
      </c>
      <c r="K1041" s="717" t="s">
        <v>2302</v>
      </c>
      <c r="L1041" s="1" t="s">
        <v>155</v>
      </c>
      <c r="M1041" s="1600"/>
      <c r="N1041" s="1600"/>
      <c r="O1041" s="1600"/>
      <c r="P1041" s="1591"/>
    </row>
    <row r="1042" spans="2:16" ht="30" x14ac:dyDescent="0.25">
      <c r="B1042" s="1601"/>
      <c r="C1042" s="1601"/>
      <c r="D1042" s="1601"/>
      <c r="E1042" s="1753"/>
      <c r="F1042" s="1601"/>
      <c r="G1042" s="1601"/>
      <c r="H1042" s="1605"/>
      <c r="I1042" s="1607"/>
      <c r="J1042" s="495" t="s">
        <v>2303</v>
      </c>
      <c r="K1042" s="717" t="s">
        <v>2304</v>
      </c>
      <c r="L1042" s="1" t="s">
        <v>155</v>
      </c>
      <c r="M1042" s="1601"/>
      <c r="N1042" s="1601"/>
      <c r="O1042" s="1601"/>
      <c r="P1042" s="1592"/>
    </row>
    <row r="1043" spans="2:16" x14ac:dyDescent="0.25">
      <c r="B1043" s="736"/>
      <c r="C1043" s="712"/>
      <c r="D1043" s="712"/>
      <c r="E1043" s="746"/>
      <c r="F1043" s="712"/>
      <c r="G1043" s="712"/>
      <c r="H1043" s="715"/>
      <c r="I1043" s="719"/>
      <c r="J1043" s="711"/>
      <c r="K1043" s="717"/>
      <c r="L1043" s="717"/>
      <c r="M1043" s="712"/>
      <c r="N1043" s="712"/>
      <c r="O1043" s="712"/>
      <c r="P1043" s="708"/>
    </row>
    <row r="1044" spans="2:16" x14ac:dyDescent="0.25">
      <c r="B1044" s="736"/>
      <c r="C1044" s="712"/>
      <c r="D1044" s="712"/>
      <c r="E1044" s="746"/>
      <c r="F1044" s="712"/>
      <c r="G1044" s="712"/>
      <c r="H1044" s="715"/>
      <c r="I1044" s="719"/>
      <c r="J1044" s="711"/>
      <c r="K1044" s="717"/>
      <c r="L1044" s="717"/>
      <c r="M1044" s="712"/>
      <c r="N1044" s="712"/>
      <c r="O1044" s="712"/>
      <c r="P1044" s="708"/>
    </row>
    <row r="1045" spans="2:16" x14ac:dyDescent="0.25">
      <c r="B1045" s="736"/>
      <c r="C1045" s="712"/>
      <c r="D1045" s="712"/>
      <c r="E1045" s="746"/>
      <c r="F1045" s="712"/>
      <c r="G1045" s="712"/>
      <c r="H1045" s="715"/>
      <c r="I1045" s="719"/>
      <c r="J1045" s="711"/>
      <c r="K1045" s="717"/>
      <c r="L1045" s="717"/>
      <c r="M1045" s="712"/>
      <c r="N1045" s="712"/>
      <c r="O1045" s="712"/>
      <c r="P1045" s="708"/>
    </row>
    <row r="1046" spans="2:16" ht="60" x14ac:dyDescent="0.25">
      <c r="B1046" s="711" t="s">
        <v>2285</v>
      </c>
      <c r="C1046" s="712" t="s">
        <v>2305</v>
      </c>
      <c r="D1046" s="712" t="s">
        <v>2306</v>
      </c>
      <c r="E1046" s="746">
        <v>78733794</v>
      </c>
      <c r="F1046" s="712" t="s">
        <v>2307</v>
      </c>
      <c r="G1046" s="712" t="s">
        <v>352</v>
      </c>
      <c r="H1046" s="715">
        <v>38701</v>
      </c>
      <c r="I1046" s="719" t="s">
        <v>86</v>
      </c>
      <c r="J1046" s="711" t="s">
        <v>2308</v>
      </c>
      <c r="K1046" s="498" t="s">
        <v>2309</v>
      </c>
      <c r="L1046" s="498" t="s">
        <v>155</v>
      </c>
      <c r="M1046" s="712" t="s">
        <v>19</v>
      </c>
      <c r="N1046" s="712" t="s">
        <v>19</v>
      </c>
      <c r="O1046" s="712" t="s">
        <v>19</v>
      </c>
      <c r="P1046" s="708"/>
    </row>
    <row r="1047" spans="2:16" s="137" customFormat="1" ht="60" x14ac:dyDescent="0.25">
      <c r="B1047" s="748" t="s">
        <v>2290</v>
      </c>
      <c r="C1047" s="1599" t="s">
        <v>715</v>
      </c>
      <c r="D1047" s="1590" t="s">
        <v>2310</v>
      </c>
      <c r="E1047" s="1882">
        <v>1066177926</v>
      </c>
      <c r="F1047" s="1590" t="s">
        <v>2311</v>
      </c>
      <c r="G1047" s="1590" t="s">
        <v>136</v>
      </c>
      <c r="H1047" s="1627">
        <v>41122</v>
      </c>
      <c r="I1047" s="1623" t="s">
        <v>86</v>
      </c>
      <c r="J1047" s="711" t="s">
        <v>2308</v>
      </c>
      <c r="K1047" s="136" t="s">
        <v>2312</v>
      </c>
      <c r="L1047" s="1756" t="s">
        <v>155</v>
      </c>
      <c r="M1047" s="1756" t="s">
        <v>19</v>
      </c>
      <c r="N1047" s="1756" t="s">
        <v>19</v>
      </c>
      <c r="O1047" s="1756" t="s">
        <v>19</v>
      </c>
      <c r="P1047" s="1590"/>
    </row>
    <row r="1048" spans="2:16" s="116" customFormat="1" ht="60" x14ac:dyDescent="0.25">
      <c r="B1048" s="749"/>
      <c r="C1048" s="1600"/>
      <c r="D1048" s="1591"/>
      <c r="E1048" s="1883"/>
      <c r="F1048" s="1591"/>
      <c r="G1048" s="1591"/>
      <c r="H1048" s="1895"/>
      <c r="I1048" s="1896"/>
      <c r="J1048" s="711" t="s">
        <v>2308</v>
      </c>
      <c r="K1048" s="768" t="s">
        <v>2313</v>
      </c>
      <c r="L1048" s="1757"/>
      <c r="M1048" s="1757"/>
      <c r="N1048" s="1757"/>
      <c r="O1048" s="1757"/>
      <c r="P1048" s="1591"/>
    </row>
    <row r="1049" spans="2:16" s="116" customFormat="1" ht="60" x14ac:dyDescent="0.25">
      <c r="B1049" s="750"/>
      <c r="C1049" s="1601"/>
      <c r="D1049" s="1592"/>
      <c r="E1049" s="1884"/>
      <c r="F1049" s="1592"/>
      <c r="G1049" s="1592"/>
      <c r="H1049" s="1628"/>
      <c r="I1049" s="1624"/>
      <c r="J1049" s="711" t="s">
        <v>2308</v>
      </c>
      <c r="K1049" s="768" t="s">
        <v>2314</v>
      </c>
      <c r="L1049" s="1758"/>
      <c r="M1049" s="1758"/>
      <c r="N1049" s="1758"/>
      <c r="O1049" s="1758"/>
      <c r="P1049" s="1592"/>
    </row>
    <row r="1050" spans="2:16" s="116" customFormat="1" ht="60" x14ac:dyDescent="0.25">
      <c r="B1050" s="707" t="s">
        <v>2290</v>
      </c>
      <c r="C1050" s="750" t="s">
        <v>2305</v>
      </c>
      <c r="D1050" s="727" t="s">
        <v>2315</v>
      </c>
      <c r="E1050" s="499">
        <v>50960011</v>
      </c>
      <c r="F1050" s="727" t="s">
        <v>2316</v>
      </c>
      <c r="G1050" s="727"/>
      <c r="H1050" s="729"/>
      <c r="I1050" s="727"/>
      <c r="J1050" s="711" t="s">
        <v>2308</v>
      </c>
      <c r="K1050" s="768" t="s">
        <v>2317</v>
      </c>
      <c r="L1050" s="750" t="s">
        <v>155</v>
      </c>
      <c r="M1050" s="750" t="s">
        <v>19</v>
      </c>
      <c r="N1050" s="750" t="s">
        <v>19</v>
      </c>
      <c r="O1050" s="750" t="s">
        <v>19</v>
      </c>
      <c r="P1050" s="709"/>
    </row>
    <row r="1051" spans="2:16" s="116" customFormat="1" ht="30" x14ac:dyDescent="0.25">
      <c r="B1051" s="124" t="s">
        <v>2293</v>
      </c>
      <c r="C1051" s="768" t="s">
        <v>2294</v>
      </c>
      <c r="D1051" s="768" t="s">
        <v>2268</v>
      </c>
      <c r="E1051" s="497">
        <v>35145166</v>
      </c>
      <c r="F1051" s="768" t="s">
        <v>446</v>
      </c>
      <c r="G1051" s="768" t="s">
        <v>2295</v>
      </c>
      <c r="H1051" s="381">
        <v>39640</v>
      </c>
      <c r="I1051" s="768" t="s">
        <v>86</v>
      </c>
      <c r="J1051" s="124"/>
      <c r="K1051" s="768"/>
      <c r="L1051" s="768"/>
      <c r="M1051" s="768" t="s">
        <v>19</v>
      </c>
      <c r="N1051" s="768" t="s">
        <v>19</v>
      </c>
      <c r="O1051" s="768" t="s">
        <v>19</v>
      </c>
      <c r="P1051" s="768"/>
    </row>
    <row r="1053" spans="2:16" ht="15.75" thickBot="1" x14ac:dyDescent="0.25">
      <c r="C1053" s="205"/>
      <c r="D1053" s="770"/>
      <c r="E1053" s="770"/>
      <c r="F1053" s="203"/>
      <c r="G1053" s="203"/>
    </row>
    <row r="1054" spans="2:16" ht="30" x14ac:dyDescent="0.25">
      <c r="B1054" s="55" t="s">
        <v>18</v>
      </c>
      <c r="C1054" s="55" t="s">
        <v>175</v>
      </c>
      <c r="D1054" s="756" t="s">
        <v>176</v>
      </c>
      <c r="E1054" s="55" t="s">
        <v>28</v>
      </c>
      <c r="F1054" s="200" t="s">
        <v>177</v>
      </c>
      <c r="G1054" s="493"/>
    </row>
    <row r="1055" spans="2:16" ht="108" x14ac:dyDescent="0.2">
      <c r="B1055" s="1869" t="s">
        <v>178</v>
      </c>
      <c r="C1055" s="202" t="s">
        <v>179</v>
      </c>
      <c r="D1055" s="720">
        <v>25</v>
      </c>
      <c r="E1055" s="720">
        <v>25</v>
      </c>
      <c r="F1055" s="1735">
        <f>+E1055+E1056+E1057</f>
        <v>60</v>
      </c>
      <c r="G1055" s="203"/>
    </row>
    <row r="1056" spans="2:16" ht="96" x14ac:dyDescent="0.2">
      <c r="B1056" s="1870"/>
      <c r="C1056" s="202" t="s">
        <v>180</v>
      </c>
      <c r="D1056" s="722">
        <v>25</v>
      </c>
      <c r="E1056" s="720">
        <v>25</v>
      </c>
      <c r="F1056" s="1736"/>
      <c r="G1056" s="203"/>
    </row>
    <row r="1057" spans="2:17" ht="60" x14ac:dyDescent="0.2">
      <c r="B1057" s="1871"/>
      <c r="C1057" s="202" t="s">
        <v>181</v>
      </c>
      <c r="D1057" s="720">
        <v>10</v>
      </c>
      <c r="E1057" s="720">
        <v>10</v>
      </c>
      <c r="F1057" s="1737"/>
      <c r="G1057" s="203"/>
    </row>
    <row r="1059" spans="2:17" ht="26.25" x14ac:dyDescent="0.25">
      <c r="B1059" s="1764" t="s">
        <v>2318</v>
      </c>
      <c r="C1059" s="1764"/>
      <c r="D1059" s="1764"/>
      <c r="E1059" s="1764"/>
      <c r="F1059" s="1764"/>
      <c r="G1059" s="1764"/>
      <c r="H1059" s="1764"/>
      <c r="I1059" s="1764"/>
      <c r="J1059" s="1764"/>
      <c r="K1059" s="1764"/>
      <c r="L1059" s="1764"/>
      <c r="M1059" s="1764"/>
      <c r="N1059" s="1764"/>
      <c r="O1059" s="1764"/>
      <c r="P1059" s="1764"/>
    </row>
    <row r="1060" spans="2:17" x14ac:dyDescent="0.25">
      <c r="C1060" s="2"/>
      <c r="D1060" s="1"/>
      <c r="K1060" s="753"/>
    </row>
    <row r="1061" spans="2:17" ht="75" x14ac:dyDescent="0.25">
      <c r="B1061" s="701" t="s">
        <v>97</v>
      </c>
      <c r="C1061" s="1754" t="s">
        <v>98</v>
      </c>
      <c r="D1061" s="1577" t="s">
        <v>99</v>
      </c>
      <c r="E1061" s="1577" t="s">
        <v>100</v>
      </c>
      <c r="F1061" s="1577" t="s">
        <v>101</v>
      </c>
      <c r="G1061" s="1577" t="s">
        <v>102</v>
      </c>
      <c r="H1061" s="1577" t="s">
        <v>103</v>
      </c>
      <c r="I1061" s="1577" t="s">
        <v>104</v>
      </c>
      <c r="J1061" s="1579" t="s">
        <v>105</v>
      </c>
      <c r="K1061" s="1580"/>
      <c r="L1061" s="1581"/>
      <c r="M1061" s="756" t="s">
        <v>106</v>
      </c>
      <c r="N1061" s="756" t="s">
        <v>107</v>
      </c>
      <c r="O1061" s="756" t="s">
        <v>108</v>
      </c>
      <c r="P1061" s="1579" t="s">
        <v>81</v>
      </c>
      <c r="Q1061" s="1581"/>
    </row>
    <row r="1062" spans="2:17" ht="30" x14ac:dyDescent="0.25">
      <c r="B1062" s="702"/>
      <c r="C1062" s="1755"/>
      <c r="D1062" s="1578"/>
      <c r="E1062" s="1578"/>
      <c r="F1062" s="1578"/>
      <c r="G1062" s="1578"/>
      <c r="H1062" s="1578"/>
      <c r="I1062" s="1578"/>
      <c r="J1062" s="177" t="s">
        <v>109</v>
      </c>
      <c r="K1062" s="178" t="s">
        <v>110</v>
      </c>
      <c r="L1062" s="177" t="s">
        <v>111</v>
      </c>
      <c r="M1062" s="756"/>
      <c r="N1062" s="756"/>
      <c r="O1062" s="756"/>
      <c r="P1062" s="703"/>
      <c r="Q1062" s="704"/>
    </row>
    <row r="1063" spans="2:17" ht="60" x14ac:dyDescent="0.25">
      <c r="B1063" s="735" t="s">
        <v>1044</v>
      </c>
      <c r="C1063" s="711" t="s">
        <v>2319</v>
      </c>
      <c r="D1063" s="722" t="s">
        <v>2320</v>
      </c>
      <c r="E1063" s="752">
        <v>35144994</v>
      </c>
      <c r="F1063" s="721" t="s">
        <v>2321</v>
      </c>
      <c r="G1063" s="721" t="s">
        <v>797</v>
      </c>
      <c r="H1063" s="723">
        <v>41090</v>
      </c>
      <c r="I1063" s="721">
        <v>196696</v>
      </c>
      <c r="J1063" s="308" t="s">
        <v>2322</v>
      </c>
      <c r="K1063" s="308" t="s">
        <v>2323</v>
      </c>
      <c r="L1063" s="51" t="s">
        <v>19</v>
      </c>
      <c r="M1063" s="711" t="s">
        <v>19</v>
      </c>
      <c r="N1063" s="717" t="s">
        <v>19</v>
      </c>
      <c r="O1063" s="711" t="s">
        <v>19</v>
      </c>
      <c r="P1063" s="707"/>
    </row>
    <row r="1064" spans="2:17" ht="60" x14ac:dyDescent="0.25">
      <c r="B1064" s="500" t="s">
        <v>2324</v>
      </c>
      <c r="C1064" s="722" t="s">
        <v>2319</v>
      </c>
      <c r="D1064" s="722" t="s">
        <v>2325</v>
      </c>
      <c r="E1064" s="752">
        <v>50960482</v>
      </c>
      <c r="F1064" s="722" t="s">
        <v>2326</v>
      </c>
      <c r="G1064" s="722" t="s">
        <v>797</v>
      </c>
      <c r="H1064" s="723">
        <v>38646</v>
      </c>
      <c r="I1064" s="721" t="s">
        <v>86</v>
      </c>
      <c r="J1064" s="308" t="s">
        <v>2322</v>
      </c>
      <c r="K1064" s="308" t="s">
        <v>2323</v>
      </c>
      <c r="L1064" s="721" t="s">
        <v>19</v>
      </c>
      <c r="M1064" s="722" t="s">
        <v>19</v>
      </c>
      <c r="N1064" s="722" t="s">
        <v>19</v>
      </c>
      <c r="O1064" s="722"/>
      <c r="P1064" s="745"/>
    </row>
    <row r="1065" spans="2:17" s="137" customFormat="1" x14ac:dyDescent="0.25">
      <c r="B1065" s="501" t="s">
        <v>1589</v>
      </c>
      <c r="C1065" s="1756" t="s">
        <v>2319</v>
      </c>
      <c r="D1065" s="1590" t="s">
        <v>2327</v>
      </c>
      <c r="E1065" s="1882">
        <v>35145166</v>
      </c>
      <c r="F1065" s="1590" t="s">
        <v>446</v>
      </c>
      <c r="G1065" s="1590" t="s">
        <v>797</v>
      </c>
      <c r="H1065" s="1587" t="s">
        <v>2328</v>
      </c>
      <c r="I1065" s="1623" t="s">
        <v>86</v>
      </c>
      <c r="J1065" s="1599"/>
      <c r="K1065" s="1756"/>
      <c r="L1065" s="1756" t="s">
        <v>19</v>
      </c>
      <c r="M1065" s="1756" t="s">
        <v>19</v>
      </c>
      <c r="N1065" s="1756" t="s">
        <v>19</v>
      </c>
      <c r="O1065" s="1756"/>
      <c r="P1065" s="1590"/>
    </row>
    <row r="1066" spans="2:17" s="116" customFormat="1" x14ac:dyDescent="0.25">
      <c r="B1066" s="500"/>
      <c r="C1066" s="1757"/>
      <c r="D1066" s="1591"/>
      <c r="E1066" s="1883"/>
      <c r="F1066" s="1591"/>
      <c r="G1066" s="1591"/>
      <c r="H1066" s="1588"/>
      <c r="I1066" s="1896"/>
      <c r="J1066" s="1600"/>
      <c r="K1066" s="1757"/>
      <c r="L1066" s="1757"/>
      <c r="M1066" s="1757"/>
      <c r="N1066" s="1757"/>
      <c r="O1066" s="1757"/>
      <c r="P1066" s="1591"/>
    </row>
    <row r="1067" spans="2:17" s="116" customFormat="1" x14ac:dyDescent="0.25">
      <c r="B1067" s="502"/>
      <c r="C1067" s="1758"/>
      <c r="D1067" s="1592"/>
      <c r="E1067" s="1884"/>
      <c r="F1067" s="1592"/>
      <c r="G1067" s="1592"/>
      <c r="H1067" s="1589"/>
      <c r="I1067" s="1624"/>
      <c r="J1067" s="1601"/>
      <c r="K1067" s="1758"/>
      <c r="L1067" s="1758"/>
      <c r="M1067" s="1758"/>
      <c r="N1067" s="1758"/>
      <c r="O1067" s="1758"/>
      <c r="P1067" s="1592"/>
    </row>
    <row r="1069" spans="2:17" ht="15.75" thickBot="1" x14ac:dyDescent="0.25">
      <c r="B1069" s="395"/>
      <c r="C1069" s="205"/>
      <c r="D1069" s="770"/>
      <c r="E1069" s="770"/>
      <c r="F1069" s="203"/>
      <c r="G1069" s="203"/>
    </row>
    <row r="1070" spans="2:17" ht="30" x14ac:dyDescent="0.25">
      <c r="B1070" s="55" t="s">
        <v>18</v>
      </c>
      <c r="C1070" s="55" t="s">
        <v>175</v>
      </c>
      <c r="D1070" s="756" t="s">
        <v>176</v>
      </c>
      <c r="E1070" s="55" t="s">
        <v>28</v>
      </c>
      <c r="F1070" s="200" t="s">
        <v>177</v>
      </c>
      <c r="G1070" s="493"/>
    </row>
    <row r="1071" spans="2:17" ht="108" x14ac:dyDescent="0.2">
      <c r="B1071" s="1869" t="s">
        <v>178</v>
      </c>
      <c r="C1071" s="202" t="s">
        <v>179</v>
      </c>
      <c r="D1071" s="720">
        <v>25</v>
      </c>
      <c r="E1071" s="720"/>
      <c r="F1071" s="1735">
        <v>60</v>
      </c>
      <c r="G1071" s="203"/>
    </row>
    <row r="1072" spans="2:17" ht="96" x14ac:dyDescent="0.2">
      <c r="B1072" s="1870"/>
      <c r="C1072" s="202" t="s">
        <v>180</v>
      </c>
      <c r="D1072" s="722">
        <v>25</v>
      </c>
      <c r="E1072" s="720"/>
      <c r="F1072" s="1736"/>
      <c r="G1072" s="203"/>
    </row>
    <row r="1073" spans="2:18" ht="60" x14ac:dyDescent="0.2">
      <c r="B1073" s="1871"/>
      <c r="C1073" s="202" t="s">
        <v>181</v>
      </c>
      <c r="D1073" s="720">
        <v>10</v>
      </c>
      <c r="E1073" s="720"/>
      <c r="F1073" s="1737"/>
      <c r="G1073" s="203"/>
    </row>
    <row r="1076" spans="2:18" ht="26.25" x14ac:dyDescent="0.25">
      <c r="B1076" s="1764" t="s">
        <v>2329</v>
      </c>
      <c r="C1076" s="1764"/>
      <c r="D1076" s="1764"/>
      <c r="E1076" s="1764"/>
      <c r="F1076" s="1764"/>
      <c r="G1076" s="1764"/>
      <c r="H1076" s="1764"/>
      <c r="I1076" s="1764"/>
      <c r="J1076" s="1764"/>
      <c r="K1076" s="1764"/>
      <c r="L1076" s="1764"/>
      <c r="M1076" s="1764"/>
      <c r="N1076" s="1764"/>
      <c r="O1076" s="1764"/>
      <c r="P1076" s="1764"/>
    </row>
    <row r="1077" spans="2:18" x14ac:dyDescent="0.25">
      <c r="C1077" s="2"/>
      <c r="D1077" s="1"/>
      <c r="K1077" s="753"/>
      <c r="Q1077" s="35"/>
    </row>
    <row r="1078" spans="2:18" ht="75" x14ac:dyDescent="0.25">
      <c r="B1078" s="701" t="s">
        <v>97</v>
      </c>
      <c r="C1078" s="1754" t="s">
        <v>98</v>
      </c>
      <c r="D1078" s="1577" t="s">
        <v>99</v>
      </c>
      <c r="E1078" s="1577" t="s">
        <v>100</v>
      </c>
      <c r="F1078" s="1577" t="s">
        <v>101</v>
      </c>
      <c r="G1078" s="1577" t="s">
        <v>102</v>
      </c>
      <c r="H1078" s="1577" t="s">
        <v>103</v>
      </c>
      <c r="I1078" s="1577" t="s">
        <v>104</v>
      </c>
      <c r="J1078" s="1579" t="s">
        <v>105</v>
      </c>
      <c r="K1078" s="1580"/>
      <c r="L1078" s="1581"/>
      <c r="M1078" s="756" t="s">
        <v>106</v>
      </c>
      <c r="N1078" s="756" t="s">
        <v>107</v>
      </c>
      <c r="O1078" s="756" t="s">
        <v>108</v>
      </c>
      <c r="P1078" s="314" t="s">
        <v>81</v>
      </c>
      <c r="Q1078" s="503"/>
      <c r="R1078" s="137"/>
    </row>
    <row r="1079" spans="2:18" ht="30" x14ac:dyDescent="0.25">
      <c r="B1079" s="702"/>
      <c r="C1079" s="1755"/>
      <c r="D1079" s="1578"/>
      <c r="E1079" s="1578"/>
      <c r="F1079" s="1578"/>
      <c r="G1079" s="1578"/>
      <c r="H1079" s="1578"/>
      <c r="I1079" s="1578"/>
      <c r="J1079" s="177" t="s">
        <v>109</v>
      </c>
      <c r="K1079" s="178" t="s">
        <v>110</v>
      </c>
      <c r="L1079" s="177" t="s">
        <v>111</v>
      </c>
      <c r="M1079" s="756"/>
      <c r="N1079" s="756"/>
      <c r="O1079" s="756"/>
      <c r="P1079" s="756"/>
      <c r="Q1079" s="493"/>
      <c r="R1079" s="137"/>
    </row>
    <row r="1080" spans="2:18" x14ac:dyDescent="0.25">
      <c r="B1080" s="1668" t="s">
        <v>1044</v>
      </c>
      <c r="C1080" s="1599" t="s">
        <v>2124</v>
      </c>
      <c r="D1080" s="1599" t="s">
        <v>2330</v>
      </c>
      <c r="E1080" s="1751">
        <v>1066177901</v>
      </c>
      <c r="F1080" s="1599" t="s">
        <v>2331</v>
      </c>
      <c r="G1080" s="1599" t="s">
        <v>282</v>
      </c>
      <c r="H1080" s="1603">
        <v>41235</v>
      </c>
      <c r="I1080" s="1606">
        <v>196896</v>
      </c>
      <c r="M1080" s="1599" t="s">
        <v>19</v>
      </c>
      <c r="N1080" s="1599" t="s">
        <v>19</v>
      </c>
      <c r="O1080" s="1599" t="s">
        <v>19</v>
      </c>
      <c r="P1080" s="1590"/>
    </row>
    <row r="1081" spans="2:18" ht="45" x14ac:dyDescent="0.25">
      <c r="B1081" s="1669"/>
      <c r="C1081" s="1600"/>
      <c r="D1081" s="1600"/>
      <c r="E1081" s="1752"/>
      <c r="F1081" s="1600"/>
      <c r="G1081" s="1600"/>
      <c r="H1081" s="1604"/>
      <c r="I1081" s="1608"/>
      <c r="J1081" s="711" t="s">
        <v>318</v>
      </c>
      <c r="K1081" s="717" t="s">
        <v>2332</v>
      </c>
      <c r="L1081" s="1606" t="s">
        <v>19</v>
      </c>
      <c r="M1081" s="1600"/>
      <c r="N1081" s="1600"/>
      <c r="O1081" s="1600"/>
      <c r="P1081" s="1591"/>
    </row>
    <row r="1082" spans="2:18" ht="45" x14ac:dyDescent="0.25">
      <c r="B1082" s="1670"/>
      <c r="C1082" s="1601"/>
      <c r="D1082" s="1601"/>
      <c r="E1082" s="1753"/>
      <c r="F1082" s="1601"/>
      <c r="G1082" s="1601"/>
      <c r="H1082" s="1605"/>
      <c r="I1082" s="1607"/>
      <c r="J1082" s="711" t="s">
        <v>2333</v>
      </c>
      <c r="K1082" s="717" t="s">
        <v>2334</v>
      </c>
      <c r="L1082" s="1607"/>
      <c r="M1082" s="1601"/>
      <c r="N1082" s="1601"/>
      <c r="O1082" s="1601"/>
      <c r="P1082" s="1592"/>
    </row>
    <row r="1083" spans="2:18" ht="60" x14ac:dyDescent="0.25">
      <c r="B1083" s="504" t="s">
        <v>2324</v>
      </c>
      <c r="C1083" s="1599" t="s">
        <v>2124</v>
      </c>
      <c r="D1083" s="1599" t="s">
        <v>2335</v>
      </c>
      <c r="E1083" s="1751">
        <v>25909823</v>
      </c>
      <c r="F1083" s="1599" t="s">
        <v>2336</v>
      </c>
      <c r="G1083" s="1599" t="s">
        <v>136</v>
      </c>
      <c r="H1083" s="1603">
        <v>37176</v>
      </c>
      <c r="I1083" s="1606" t="s">
        <v>86</v>
      </c>
      <c r="J1083" s="711" t="s">
        <v>2333</v>
      </c>
      <c r="K1083" s="717" t="s">
        <v>2337</v>
      </c>
      <c r="L1083" s="1606" t="s">
        <v>19</v>
      </c>
      <c r="M1083" s="1599" t="s">
        <v>19</v>
      </c>
      <c r="N1083" s="1599" t="s">
        <v>19</v>
      </c>
      <c r="O1083" s="1599" t="s">
        <v>19</v>
      </c>
      <c r="P1083" s="1590"/>
    </row>
    <row r="1084" spans="2:18" ht="30" x14ac:dyDescent="0.25">
      <c r="B1084" s="502"/>
      <c r="C1084" s="1601"/>
      <c r="D1084" s="1601"/>
      <c r="E1084" s="1753"/>
      <c r="F1084" s="1601"/>
      <c r="G1084" s="1601"/>
      <c r="H1084" s="1605"/>
      <c r="I1084" s="1607"/>
      <c r="J1084" s="711" t="s">
        <v>2338</v>
      </c>
      <c r="K1084" s="218" t="s">
        <v>2339</v>
      </c>
      <c r="L1084" s="1607"/>
      <c r="M1084" s="1601"/>
      <c r="N1084" s="1601"/>
      <c r="O1084" s="1601"/>
      <c r="P1084" s="1592"/>
    </row>
    <row r="1085" spans="2:18" s="137" customFormat="1" x14ac:dyDescent="0.25">
      <c r="B1085" s="501" t="s">
        <v>2340</v>
      </c>
      <c r="C1085" s="1756" t="s">
        <v>2124</v>
      </c>
      <c r="D1085" s="1590" t="s">
        <v>2327</v>
      </c>
      <c r="E1085" s="1882">
        <v>35145166</v>
      </c>
      <c r="F1085" s="1590" t="s">
        <v>446</v>
      </c>
      <c r="G1085" s="1590" t="s">
        <v>797</v>
      </c>
      <c r="H1085" s="1587" t="s">
        <v>2328</v>
      </c>
      <c r="I1085" s="1623" t="s">
        <v>86</v>
      </c>
      <c r="J1085" s="1725"/>
      <c r="K1085" s="1726"/>
      <c r="L1085" s="1756" t="s">
        <v>19</v>
      </c>
      <c r="M1085" s="1756" t="s">
        <v>19</v>
      </c>
      <c r="N1085" s="1756" t="s">
        <v>19</v>
      </c>
      <c r="O1085" s="1756" t="s">
        <v>19</v>
      </c>
      <c r="P1085" s="1590"/>
    </row>
    <row r="1086" spans="2:18" s="116" customFormat="1" x14ac:dyDescent="0.25">
      <c r="B1086" s="500"/>
      <c r="C1086" s="1757"/>
      <c r="D1086" s="1591"/>
      <c r="E1086" s="1883"/>
      <c r="F1086" s="1591"/>
      <c r="G1086" s="1591"/>
      <c r="H1086" s="1588"/>
      <c r="I1086" s="1896"/>
      <c r="J1086" s="1727"/>
      <c r="K1086" s="1728"/>
      <c r="L1086" s="1757"/>
      <c r="M1086" s="1757"/>
      <c r="N1086" s="1757"/>
      <c r="O1086" s="1757"/>
      <c r="P1086" s="1591"/>
    </row>
    <row r="1087" spans="2:18" s="116" customFormat="1" x14ac:dyDescent="0.25">
      <c r="B1087" s="502"/>
      <c r="C1087" s="1758"/>
      <c r="D1087" s="1592"/>
      <c r="E1087" s="1884"/>
      <c r="F1087" s="1592"/>
      <c r="G1087" s="1592"/>
      <c r="H1087" s="1589"/>
      <c r="I1087" s="1624"/>
      <c r="J1087" s="1729"/>
      <c r="K1087" s="1730"/>
      <c r="L1087" s="1758"/>
      <c r="M1087" s="1758"/>
      <c r="N1087" s="1758"/>
      <c r="O1087" s="1758"/>
      <c r="P1087" s="1592"/>
    </row>
    <row r="1088" spans="2:18" s="116" customFormat="1" x14ac:dyDescent="0.25">
      <c r="C1088" s="768"/>
      <c r="D1088" s="768"/>
      <c r="E1088" s="497"/>
      <c r="F1088" s="768"/>
      <c r="G1088" s="768"/>
      <c r="H1088" s="381"/>
      <c r="I1088" s="768"/>
      <c r="J1088" s="124"/>
      <c r="K1088" s="768"/>
      <c r="L1088" s="768"/>
      <c r="M1088" s="768"/>
      <c r="N1088" s="768"/>
      <c r="O1088" s="768"/>
      <c r="P1088" s="768"/>
    </row>
    <row r="1089" spans="2:17" x14ac:dyDescent="0.25">
      <c r="B1089" s="124"/>
    </row>
    <row r="1090" spans="2:17" ht="15.75" thickBot="1" x14ac:dyDescent="0.25">
      <c r="C1090" s="205"/>
      <c r="D1090" s="770"/>
      <c r="E1090" s="770"/>
      <c r="F1090" s="203"/>
      <c r="G1090" s="203"/>
    </row>
    <row r="1091" spans="2:17" ht="30" x14ac:dyDescent="0.25">
      <c r="B1091" s="55" t="s">
        <v>18</v>
      </c>
      <c r="C1091" s="55" t="s">
        <v>175</v>
      </c>
      <c r="D1091" s="756" t="s">
        <v>176</v>
      </c>
      <c r="E1091" s="55" t="s">
        <v>28</v>
      </c>
      <c r="F1091" s="200" t="s">
        <v>177</v>
      </c>
      <c r="G1091" s="493"/>
    </row>
    <row r="1092" spans="2:17" ht="108" x14ac:dyDescent="0.2">
      <c r="B1092" s="1869" t="s">
        <v>178</v>
      </c>
      <c r="C1092" s="202" t="s">
        <v>179</v>
      </c>
      <c r="D1092" s="720">
        <v>25</v>
      </c>
      <c r="E1092" s="720">
        <v>25</v>
      </c>
      <c r="F1092" s="1735">
        <f>+E1092+E1093+E1094</f>
        <v>60</v>
      </c>
      <c r="G1092" s="203"/>
    </row>
    <row r="1093" spans="2:17" ht="96" x14ac:dyDescent="0.2">
      <c r="B1093" s="1870"/>
      <c r="C1093" s="202" t="s">
        <v>180</v>
      </c>
      <c r="D1093" s="722">
        <v>25</v>
      </c>
      <c r="E1093" s="720">
        <v>25</v>
      </c>
      <c r="F1093" s="1736"/>
      <c r="G1093" s="203"/>
    </row>
    <row r="1094" spans="2:17" ht="60" x14ac:dyDescent="0.2">
      <c r="B1094" s="1871"/>
      <c r="C1094" s="202" t="s">
        <v>181</v>
      </c>
      <c r="D1094" s="720">
        <v>10</v>
      </c>
      <c r="E1094" s="720">
        <v>10</v>
      </c>
      <c r="F1094" s="1737"/>
      <c r="G1094" s="203"/>
    </row>
    <row r="1097" spans="2:17" ht="26.25" x14ac:dyDescent="0.25">
      <c r="B1097" s="1764" t="s">
        <v>2341</v>
      </c>
      <c r="C1097" s="1764"/>
      <c r="D1097" s="1764"/>
      <c r="E1097" s="1764"/>
      <c r="F1097" s="1764"/>
      <c r="G1097" s="1764"/>
      <c r="H1097" s="1764"/>
      <c r="I1097" s="1764"/>
      <c r="J1097" s="1764"/>
      <c r="K1097" s="1764"/>
      <c r="L1097" s="1764"/>
      <c r="M1097" s="1764"/>
      <c r="N1097" s="1764"/>
      <c r="O1097" s="1764"/>
      <c r="P1097" s="1764"/>
      <c r="Q1097" s="35"/>
    </row>
    <row r="1098" spans="2:17" x14ac:dyDescent="0.25">
      <c r="C1098" s="2"/>
      <c r="D1098" s="1"/>
      <c r="K1098" s="753"/>
      <c r="Q1098" s="35"/>
    </row>
    <row r="1099" spans="2:17" ht="75" x14ac:dyDescent="0.25">
      <c r="B1099" s="701" t="s">
        <v>97</v>
      </c>
      <c r="C1099" s="1754" t="s">
        <v>98</v>
      </c>
      <c r="D1099" s="1577" t="s">
        <v>99</v>
      </c>
      <c r="E1099" s="1577" t="s">
        <v>100</v>
      </c>
      <c r="F1099" s="1577" t="s">
        <v>101</v>
      </c>
      <c r="G1099" s="1577" t="s">
        <v>102</v>
      </c>
      <c r="H1099" s="1577" t="s">
        <v>103</v>
      </c>
      <c r="I1099" s="1577" t="s">
        <v>104</v>
      </c>
      <c r="J1099" s="1579" t="s">
        <v>105</v>
      </c>
      <c r="K1099" s="1580"/>
      <c r="L1099" s="1581"/>
      <c r="M1099" s="756" t="s">
        <v>106</v>
      </c>
      <c r="N1099" s="756" t="s">
        <v>107</v>
      </c>
      <c r="O1099" s="756" t="s">
        <v>108</v>
      </c>
      <c r="P1099" s="1769" t="s">
        <v>81</v>
      </c>
      <c r="Q1099" s="505"/>
    </row>
    <row r="1100" spans="2:17" ht="30" x14ac:dyDescent="0.25">
      <c r="B1100" s="702"/>
      <c r="C1100" s="1755"/>
      <c r="D1100" s="1578"/>
      <c r="E1100" s="1578"/>
      <c r="F1100" s="1578"/>
      <c r="G1100" s="1578"/>
      <c r="H1100" s="1578"/>
      <c r="I1100" s="1578"/>
      <c r="J1100" s="177" t="s">
        <v>109</v>
      </c>
      <c r="K1100" s="178" t="s">
        <v>110</v>
      </c>
      <c r="L1100" s="177" t="s">
        <v>111</v>
      </c>
      <c r="M1100" s="756"/>
      <c r="N1100" s="756"/>
      <c r="O1100" s="756"/>
      <c r="P1100" s="1769"/>
      <c r="Q1100" s="506"/>
    </row>
    <row r="1101" spans="2:17" x14ac:dyDescent="0.25">
      <c r="B1101" s="1668" t="s">
        <v>2258</v>
      </c>
      <c r="C1101" s="1599" t="s">
        <v>2155</v>
      </c>
      <c r="D1101" s="1659" t="s">
        <v>2342</v>
      </c>
      <c r="E1101" s="1719">
        <v>25912430</v>
      </c>
      <c r="F1101" s="1599" t="s">
        <v>2343</v>
      </c>
      <c r="G1101" s="1599" t="s">
        <v>275</v>
      </c>
      <c r="H1101" s="1603">
        <v>36333</v>
      </c>
      <c r="I1101" s="1606" t="s">
        <v>86</v>
      </c>
      <c r="J1101" s="1599" t="s">
        <v>2344</v>
      </c>
      <c r="K1101" s="1603" t="s">
        <v>2345</v>
      </c>
      <c r="L1101" s="1566" t="s">
        <v>155</v>
      </c>
      <c r="M1101" s="1599" t="s">
        <v>19</v>
      </c>
      <c r="N1101" s="1599" t="s">
        <v>19</v>
      </c>
      <c r="O1101" s="1599" t="s">
        <v>19</v>
      </c>
      <c r="P1101" s="1590"/>
      <c r="Q1101" s="507"/>
    </row>
    <row r="1102" spans="2:17" x14ac:dyDescent="0.25">
      <c r="B1102" s="1669"/>
      <c r="C1102" s="1600"/>
      <c r="D1102" s="1660"/>
      <c r="E1102" s="1720"/>
      <c r="F1102" s="1600"/>
      <c r="G1102" s="1600"/>
      <c r="H1102" s="1604"/>
      <c r="I1102" s="1608"/>
      <c r="J1102" s="1600"/>
      <c r="K1102" s="1604"/>
      <c r="L1102" s="1602"/>
      <c r="M1102" s="1600"/>
      <c r="N1102" s="1600"/>
      <c r="O1102" s="1600"/>
      <c r="P1102" s="1591"/>
    </row>
    <row r="1103" spans="2:17" x14ac:dyDescent="0.25">
      <c r="B1103" s="1670"/>
      <c r="C1103" s="1601"/>
      <c r="D1103" s="1661"/>
      <c r="E1103" s="1721"/>
      <c r="F1103" s="1601"/>
      <c r="G1103" s="1601"/>
      <c r="H1103" s="1605"/>
      <c r="I1103" s="1607"/>
      <c r="J1103" s="1601"/>
      <c r="K1103" s="1605"/>
      <c r="L1103" s="1567"/>
      <c r="M1103" s="1601"/>
      <c r="N1103" s="1601"/>
      <c r="O1103" s="1601"/>
      <c r="P1103" s="1592"/>
    </row>
    <row r="1104" spans="2:17" s="116" customFormat="1" x14ac:dyDescent="0.25">
      <c r="B1104" s="1885" t="s">
        <v>2346</v>
      </c>
      <c r="C1104" s="1887" t="s">
        <v>2155</v>
      </c>
      <c r="D1104" s="1887" t="s">
        <v>2347</v>
      </c>
      <c r="E1104" s="1887">
        <v>50959024</v>
      </c>
      <c r="F1104" s="1887" t="s">
        <v>2348</v>
      </c>
      <c r="G1104" s="1889" t="s">
        <v>136</v>
      </c>
      <c r="H1104" s="1891">
        <v>37176</v>
      </c>
      <c r="I1104" s="1889" t="s">
        <v>86</v>
      </c>
      <c r="J1104" s="1893" t="s">
        <v>2149</v>
      </c>
      <c r="K1104" s="1590" t="s">
        <v>2349</v>
      </c>
      <c r="L1104" s="1756" t="s">
        <v>155</v>
      </c>
      <c r="M1104" s="1756" t="s">
        <v>19</v>
      </c>
      <c r="N1104" s="1756" t="s">
        <v>19</v>
      </c>
      <c r="O1104" s="1756" t="s">
        <v>19</v>
      </c>
      <c r="P1104" s="1590"/>
    </row>
    <row r="1105" spans="2:17" s="116" customFormat="1" x14ac:dyDescent="0.25">
      <c r="B1105" s="1886"/>
      <c r="C1105" s="1888"/>
      <c r="D1105" s="1888"/>
      <c r="E1105" s="1888"/>
      <c r="F1105" s="1888"/>
      <c r="G1105" s="1890"/>
      <c r="H1105" s="1892"/>
      <c r="I1105" s="1890"/>
      <c r="J1105" s="1894"/>
      <c r="K1105" s="1592"/>
      <c r="L1105" s="1758"/>
      <c r="M1105" s="1758"/>
      <c r="N1105" s="1758"/>
      <c r="O1105" s="1758"/>
      <c r="P1105" s="1592"/>
    </row>
    <row r="1106" spans="2:17" s="116" customFormat="1" ht="30" x14ac:dyDescent="0.25">
      <c r="B1106" s="457" t="s">
        <v>2340</v>
      </c>
      <c r="C1106" s="768" t="s">
        <v>2155</v>
      </c>
      <c r="D1106" s="768" t="s">
        <v>2268</v>
      </c>
      <c r="E1106" s="497">
        <v>35145166</v>
      </c>
      <c r="F1106" s="768" t="s">
        <v>446</v>
      </c>
      <c r="G1106" s="768" t="s">
        <v>2295</v>
      </c>
      <c r="H1106" s="381">
        <v>39640</v>
      </c>
      <c r="I1106" s="768" t="s">
        <v>86</v>
      </c>
      <c r="J1106" s="124"/>
      <c r="K1106" s="768"/>
      <c r="L1106" s="768"/>
      <c r="M1106" s="768" t="s">
        <v>19</v>
      </c>
      <c r="N1106" s="768" t="s">
        <v>19</v>
      </c>
      <c r="O1106" s="768" t="s">
        <v>19</v>
      </c>
      <c r="P1106" s="768"/>
    </row>
    <row r="1108" spans="2:17" ht="15.75" thickBot="1" x14ac:dyDescent="0.25">
      <c r="C1108" s="205"/>
      <c r="D1108" s="770"/>
      <c r="E1108" s="770"/>
      <c r="F1108" s="203"/>
      <c r="G1108" s="203"/>
    </row>
    <row r="1109" spans="2:17" ht="30" x14ac:dyDescent="0.25">
      <c r="B1109" s="55" t="s">
        <v>18</v>
      </c>
      <c r="C1109" s="55" t="s">
        <v>175</v>
      </c>
      <c r="D1109" s="756" t="s">
        <v>176</v>
      </c>
      <c r="E1109" s="55" t="s">
        <v>28</v>
      </c>
      <c r="F1109" s="200" t="s">
        <v>177</v>
      </c>
      <c r="G1109" s="493"/>
    </row>
    <row r="1110" spans="2:17" ht="108" x14ac:dyDescent="0.2">
      <c r="B1110" s="1869" t="s">
        <v>178</v>
      </c>
      <c r="C1110" s="202" t="s">
        <v>179</v>
      </c>
      <c r="D1110" s="720">
        <v>25</v>
      </c>
      <c r="E1110" s="720">
        <v>25</v>
      </c>
      <c r="F1110" s="1735">
        <f>+E1110+E1111+E1112</f>
        <v>60</v>
      </c>
      <c r="G1110" s="203"/>
    </row>
    <row r="1111" spans="2:17" ht="96" x14ac:dyDescent="0.2">
      <c r="B1111" s="1870"/>
      <c r="C1111" s="202" t="s">
        <v>180</v>
      </c>
      <c r="D1111" s="722">
        <v>25</v>
      </c>
      <c r="E1111" s="720">
        <v>25</v>
      </c>
      <c r="F1111" s="1736"/>
      <c r="G1111" s="203"/>
    </row>
    <row r="1112" spans="2:17" ht="60" x14ac:dyDescent="0.2">
      <c r="B1112" s="1871"/>
      <c r="C1112" s="202" t="s">
        <v>181</v>
      </c>
      <c r="D1112" s="720">
        <v>10</v>
      </c>
      <c r="E1112" s="720">
        <v>10</v>
      </c>
      <c r="F1112" s="1737"/>
      <c r="G1112" s="203"/>
    </row>
    <row r="1115" spans="2:17" ht="26.25" x14ac:dyDescent="0.25">
      <c r="B1115" s="1764" t="s">
        <v>2350</v>
      </c>
      <c r="C1115" s="1764"/>
      <c r="D1115" s="1764"/>
      <c r="E1115" s="1764"/>
      <c r="F1115" s="1764"/>
      <c r="G1115" s="1764"/>
      <c r="H1115" s="1764"/>
      <c r="I1115" s="1764"/>
      <c r="J1115" s="1764"/>
      <c r="K1115" s="1764"/>
      <c r="L1115" s="1764"/>
      <c r="M1115" s="1764"/>
      <c r="N1115" s="1764"/>
      <c r="O1115" s="1764"/>
      <c r="P1115" s="1764"/>
    </row>
    <row r="1116" spans="2:17" x14ac:dyDescent="0.25">
      <c r="C1116" s="2"/>
      <c r="D1116" s="1"/>
      <c r="K1116" s="753"/>
    </row>
    <row r="1117" spans="2:17" ht="75" x14ac:dyDescent="0.25">
      <c r="B1117" s="701" t="s">
        <v>97</v>
      </c>
      <c r="C1117" s="1754" t="s">
        <v>98</v>
      </c>
      <c r="D1117" s="1577" t="s">
        <v>99</v>
      </c>
      <c r="E1117" s="1577" t="s">
        <v>100</v>
      </c>
      <c r="F1117" s="1577" t="s">
        <v>101</v>
      </c>
      <c r="G1117" s="1577" t="s">
        <v>102</v>
      </c>
      <c r="H1117" s="1577" t="s">
        <v>103</v>
      </c>
      <c r="I1117" s="1577" t="s">
        <v>104</v>
      </c>
      <c r="J1117" s="1579" t="s">
        <v>105</v>
      </c>
      <c r="K1117" s="1580"/>
      <c r="L1117" s="1581"/>
      <c r="M1117" s="756" t="s">
        <v>106</v>
      </c>
      <c r="N1117" s="756" t="s">
        <v>107</v>
      </c>
      <c r="O1117" s="756" t="s">
        <v>108</v>
      </c>
      <c r="P1117" s="1579" t="s">
        <v>81</v>
      </c>
      <c r="Q1117" s="1581"/>
    </row>
    <row r="1118" spans="2:17" ht="30" x14ac:dyDescent="0.25">
      <c r="B1118" s="702"/>
      <c r="C1118" s="1755"/>
      <c r="D1118" s="1578"/>
      <c r="E1118" s="1578"/>
      <c r="F1118" s="1578"/>
      <c r="G1118" s="1578"/>
      <c r="H1118" s="1578"/>
      <c r="I1118" s="1578"/>
      <c r="J1118" s="177" t="s">
        <v>109</v>
      </c>
      <c r="K1118" s="178" t="s">
        <v>110</v>
      </c>
      <c r="L1118" s="177" t="s">
        <v>111</v>
      </c>
      <c r="M1118" s="756"/>
      <c r="N1118" s="756"/>
      <c r="O1118" s="756"/>
      <c r="P1118" s="703"/>
      <c r="Q1118" s="704"/>
    </row>
    <row r="1119" spans="2:17" x14ac:dyDescent="0.25">
      <c r="B1119" s="1668" t="s">
        <v>2258</v>
      </c>
      <c r="C1119" s="1599" t="s">
        <v>867</v>
      </c>
      <c r="D1119" s="1599" t="s">
        <v>2351</v>
      </c>
      <c r="E1119" s="1751">
        <v>35143221</v>
      </c>
      <c r="F1119" s="1599" t="s">
        <v>129</v>
      </c>
      <c r="G1119" s="1599" t="s">
        <v>2352</v>
      </c>
      <c r="H1119" s="1603">
        <v>37244</v>
      </c>
      <c r="I1119" s="1606" t="s">
        <v>86</v>
      </c>
      <c r="M1119" s="1599" t="s">
        <v>19</v>
      </c>
      <c r="N1119" s="1599" t="s">
        <v>19</v>
      </c>
      <c r="O1119" s="1599" t="s">
        <v>19</v>
      </c>
      <c r="P1119" s="1590"/>
    </row>
    <row r="1120" spans="2:17" ht="30" x14ac:dyDescent="0.25">
      <c r="B1120" s="1669"/>
      <c r="C1120" s="1600"/>
      <c r="D1120" s="1600"/>
      <c r="E1120" s="1752"/>
      <c r="F1120" s="1600"/>
      <c r="G1120" s="1600"/>
      <c r="H1120" s="1604"/>
      <c r="I1120" s="1608"/>
      <c r="J1120" s="711" t="s">
        <v>2287</v>
      </c>
      <c r="K1120" s="717" t="s">
        <v>2353</v>
      </c>
      <c r="L1120" s="721" t="s">
        <v>155</v>
      </c>
      <c r="M1120" s="1600"/>
      <c r="N1120" s="1600"/>
      <c r="O1120" s="1600"/>
      <c r="P1120" s="1591"/>
    </row>
    <row r="1121" spans="2:16" ht="30" x14ac:dyDescent="0.25">
      <c r="B1121" s="1670"/>
      <c r="C1121" s="1601"/>
      <c r="D1121" s="1601"/>
      <c r="E1121" s="1753"/>
      <c r="F1121" s="1601"/>
      <c r="G1121" s="1601"/>
      <c r="H1121" s="1605"/>
      <c r="I1121" s="1607"/>
      <c r="J1121" s="711" t="s">
        <v>290</v>
      </c>
      <c r="K1121" s="717" t="s">
        <v>2354</v>
      </c>
      <c r="L1121" s="721" t="s">
        <v>155</v>
      </c>
      <c r="M1121" s="1601"/>
      <c r="N1121" s="1601"/>
      <c r="O1121" s="1601"/>
      <c r="P1121" s="1592"/>
    </row>
    <row r="1122" spans="2:16" ht="60" x14ac:dyDescent="0.25">
      <c r="B1122" s="735" t="s">
        <v>2258</v>
      </c>
      <c r="C1122" s="722" t="s">
        <v>2305</v>
      </c>
      <c r="D1122" s="722" t="s">
        <v>2355</v>
      </c>
      <c r="E1122" s="752">
        <v>78733794</v>
      </c>
      <c r="F1122" s="722" t="s">
        <v>2356</v>
      </c>
      <c r="G1122" s="722" t="s">
        <v>352</v>
      </c>
      <c r="H1122" s="723">
        <v>38701</v>
      </c>
      <c r="I1122" s="721" t="s">
        <v>86</v>
      </c>
      <c r="J1122" s="711" t="s">
        <v>2357</v>
      </c>
      <c r="K1122" s="717" t="s">
        <v>2358</v>
      </c>
      <c r="L1122" s="721" t="s">
        <v>155</v>
      </c>
      <c r="M1122" s="722" t="s">
        <v>19</v>
      </c>
      <c r="N1122" s="722" t="s">
        <v>19</v>
      </c>
      <c r="O1122" s="722" t="s">
        <v>19</v>
      </c>
      <c r="P1122" s="745"/>
    </row>
    <row r="1123" spans="2:16" ht="90" x14ac:dyDescent="0.25">
      <c r="B1123" s="751" t="s">
        <v>2346</v>
      </c>
      <c r="C1123" s="722" t="s">
        <v>867</v>
      </c>
      <c r="D1123" s="713" t="s">
        <v>2310</v>
      </c>
      <c r="E1123" s="747">
        <v>1066177926</v>
      </c>
      <c r="F1123" s="713" t="s">
        <v>2359</v>
      </c>
      <c r="G1123" s="713" t="s">
        <v>136</v>
      </c>
      <c r="H1123" s="716">
        <v>41122</v>
      </c>
      <c r="I1123" s="718" t="s">
        <v>86</v>
      </c>
      <c r="J1123" s="711" t="s">
        <v>2360</v>
      </c>
      <c r="K1123" s="218" t="s">
        <v>2361</v>
      </c>
      <c r="L1123" s="718" t="s">
        <v>155</v>
      </c>
      <c r="M1123" s="722" t="s">
        <v>19</v>
      </c>
      <c r="N1123" s="722" t="s">
        <v>19</v>
      </c>
      <c r="O1123" s="722" t="s">
        <v>19</v>
      </c>
      <c r="P1123" s="745"/>
    </row>
    <row r="1124" spans="2:16" s="137" customFormat="1" ht="30" x14ac:dyDescent="0.25">
      <c r="B1124" s="1872" t="s">
        <v>2346</v>
      </c>
      <c r="C1124" s="1756" t="s">
        <v>2305</v>
      </c>
      <c r="D1124" s="1590" t="s">
        <v>2315</v>
      </c>
      <c r="E1124" s="1882">
        <v>50960011</v>
      </c>
      <c r="F1124" s="1590" t="s">
        <v>135</v>
      </c>
      <c r="G1124" s="1590" t="s">
        <v>136</v>
      </c>
      <c r="H1124" s="1587">
        <v>38337</v>
      </c>
      <c r="I1124" s="1590" t="s">
        <v>86</v>
      </c>
      <c r="J1124" s="124" t="s">
        <v>2149</v>
      </c>
      <c r="K1124" s="768" t="s">
        <v>2362</v>
      </c>
      <c r="L1124" s="1756" t="s">
        <v>155</v>
      </c>
      <c r="M1124" s="1756" t="s">
        <v>19</v>
      </c>
      <c r="N1124" s="1756" t="s">
        <v>19</v>
      </c>
      <c r="O1124" s="1756" t="s">
        <v>19</v>
      </c>
      <c r="P1124" s="1590"/>
    </row>
    <row r="1125" spans="2:16" s="116" customFormat="1" ht="120" x14ac:dyDescent="0.25">
      <c r="B1125" s="1900"/>
      <c r="C1125" s="1757"/>
      <c r="D1125" s="1591"/>
      <c r="E1125" s="1883"/>
      <c r="F1125" s="1591"/>
      <c r="G1125" s="1591"/>
      <c r="H1125" s="1588"/>
      <c r="I1125" s="1591"/>
      <c r="J1125" s="124" t="s">
        <v>290</v>
      </c>
      <c r="K1125" s="768" t="s">
        <v>2363</v>
      </c>
      <c r="L1125" s="1757"/>
      <c r="M1125" s="1757"/>
      <c r="N1125" s="1757"/>
      <c r="O1125" s="1757"/>
      <c r="P1125" s="1591"/>
    </row>
    <row r="1126" spans="2:16" s="116" customFormat="1" ht="60" x14ac:dyDescent="0.25">
      <c r="B1126" s="1873"/>
      <c r="C1126" s="1758"/>
      <c r="D1126" s="1592"/>
      <c r="E1126" s="1884"/>
      <c r="F1126" s="1592"/>
      <c r="G1126" s="1592"/>
      <c r="H1126" s="1589"/>
      <c r="I1126" s="1592"/>
      <c r="J1126" s="124" t="s">
        <v>2364</v>
      </c>
      <c r="K1126" s="768" t="s">
        <v>2365</v>
      </c>
      <c r="L1126" s="1758"/>
      <c r="M1126" s="1758"/>
      <c r="N1126" s="1758"/>
      <c r="O1126" s="1758"/>
      <c r="P1126" s="1592"/>
    </row>
    <row r="1127" spans="2:16" s="116" customFormat="1" ht="30" x14ac:dyDescent="0.25">
      <c r="B1127" s="457" t="s">
        <v>1589</v>
      </c>
      <c r="C1127" s="768" t="s">
        <v>2294</v>
      </c>
      <c r="D1127" s="768" t="s">
        <v>2268</v>
      </c>
      <c r="E1127" s="497">
        <v>35145166</v>
      </c>
      <c r="F1127" s="768" t="s">
        <v>446</v>
      </c>
      <c r="G1127" s="768" t="s">
        <v>2295</v>
      </c>
      <c r="H1127" s="381">
        <v>39640</v>
      </c>
      <c r="I1127" s="768" t="s">
        <v>86</v>
      </c>
      <c r="J1127" s="124"/>
      <c r="K1127" s="768"/>
      <c r="L1127" s="768"/>
      <c r="M1127" s="768" t="s">
        <v>19</v>
      </c>
      <c r="N1127" s="768" t="s">
        <v>19</v>
      </c>
      <c r="O1127" s="768" t="s">
        <v>19</v>
      </c>
      <c r="P1127" s="768"/>
    </row>
    <row r="1129" spans="2:16" ht="15.75" thickBot="1" x14ac:dyDescent="0.25">
      <c r="C1129" s="205"/>
      <c r="D1129" s="770"/>
      <c r="E1129" s="770"/>
      <c r="F1129" s="203"/>
      <c r="G1129" s="203"/>
    </row>
    <row r="1130" spans="2:16" ht="30" x14ac:dyDescent="0.25">
      <c r="B1130" s="55" t="s">
        <v>18</v>
      </c>
      <c r="C1130" s="55" t="s">
        <v>175</v>
      </c>
      <c r="D1130" s="756" t="s">
        <v>176</v>
      </c>
      <c r="E1130" s="55" t="s">
        <v>28</v>
      </c>
      <c r="F1130" s="200" t="s">
        <v>177</v>
      </c>
      <c r="G1130" s="493"/>
    </row>
    <row r="1131" spans="2:16" ht="108" x14ac:dyDescent="0.2">
      <c r="B1131" s="1869" t="s">
        <v>178</v>
      </c>
      <c r="C1131" s="202" t="s">
        <v>179</v>
      </c>
      <c r="D1131" s="720">
        <v>25</v>
      </c>
      <c r="E1131" s="720">
        <v>25</v>
      </c>
      <c r="F1131" s="1735">
        <f>+E1131+E1132+E1133</f>
        <v>60</v>
      </c>
      <c r="G1131" s="203"/>
    </row>
    <row r="1132" spans="2:16" ht="96" x14ac:dyDescent="0.2">
      <c r="B1132" s="1870"/>
      <c r="C1132" s="202" t="s">
        <v>180</v>
      </c>
      <c r="D1132" s="722">
        <v>25</v>
      </c>
      <c r="E1132" s="720">
        <v>25</v>
      </c>
      <c r="F1132" s="1736"/>
      <c r="G1132" s="203"/>
    </row>
    <row r="1133" spans="2:16" ht="60" x14ac:dyDescent="0.2">
      <c r="B1133" s="1871"/>
      <c r="C1133" s="202" t="s">
        <v>181</v>
      </c>
      <c r="D1133" s="720">
        <v>10</v>
      </c>
      <c r="E1133" s="720">
        <v>10</v>
      </c>
      <c r="F1133" s="1737"/>
      <c r="G1133" s="203"/>
    </row>
    <row r="1135" spans="2:16" ht="26.25" x14ac:dyDescent="0.25">
      <c r="B1135" s="1764" t="s">
        <v>2366</v>
      </c>
      <c r="C1135" s="1764"/>
      <c r="D1135" s="1764"/>
      <c r="E1135" s="1764"/>
      <c r="F1135" s="1764"/>
      <c r="G1135" s="1764"/>
      <c r="H1135" s="1764"/>
      <c r="I1135" s="1764"/>
      <c r="J1135" s="1764"/>
      <c r="K1135" s="1764"/>
      <c r="L1135" s="1764"/>
      <c r="M1135" s="1764"/>
      <c r="N1135" s="1764"/>
      <c r="O1135" s="1764"/>
      <c r="P1135" s="1764"/>
    </row>
    <row r="1136" spans="2:16" ht="27" thickBot="1" x14ac:dyDescent="0.3">
      <c r="B1136" s="490"/>
      <c r="C1136" s="2"/>
      <c r="D1136" s="1"/>
      <c r="K1136" s="753"/>
    </row>
    <row r="1137" spans="2:18" ht="75" x14ac:dyDescent="0.25">
      <c r="B1137" s="701" t="s">
        <v>97</v>
      </c>
      <c r="C1137" s="1754" t="s">
        <v>98</v>
      </c>
      <c r="D1137" s="1577" t="s">
        <v>99</v>
      </c>
      <c r="E1137" s="1577" t="s">
        <v>100</v>
      </c>
      <c r="F1137" s="1577" t="s">
        <v>101</v>
      </c>
      <c r="G1137" s="1577" t="s">
        <v>102</v>
      </c>
      <c r="H1137" s="1577" t="s">
        <v>103</v>
      </c>
      <c r="I1137" s="1577" t="s">
        <v>104</v>
      </c>
      <c r="J1137" s="1579" t="s">
        <v>105</v>
      </c>
      <c r="K1137" s="1580"/>
      <c r="L1137" s="1581"/>
      <c r="M1137" s="756" t="s">
        <v>106</v>
      </c>
      <c r="N1137" s="756" t="s">
        <v>107</v>
      </c>
      <c r="O1137" s="756" t="s">
        <v>108</v>
      </c>
      <c r="P1137" s="1769" t="s">
        <v>81</v>
      </c>
      <c r="Q1137" s="503"/>
      <c r="R1137" s="35"/>
    </row>
    <row r="1138" spans="2:18" ht="30" x14ac:dyDescent="0.25">
      <c r="B1138" s="702"/>
      <c r="C1138" s="1755"/>
      <c r="D1138" s="1578"/>
      <c r="E1138" s="1578"/>
      <c r="F1138" s="1578"/>
      <c r="G1138" s="1578"/>
      <c r="H1138" s="1578"/>
      <c r="I1138" s="1578"/>
      <c r="J1138" s="177" t="s">
        <v>109</v>
      </c>
      <c r="K1138" s="178" t="s">
        <v>110</v>
      </c>
      <c r="L1138" s="177" t="s">
        <v>111</v>
      </c>
      <c r="M1138" s="756"/>
      <c r="N1138" s="756"/>
      <c r="O1138" s="756"/>
      <c r="P1138" s="1769"/>
      <c r="Q1138" s="493"/>
      <c r="R1138" s="35"/>
    </row>
    <row r="1139" spans="2:18" x14ac:dyDescent="0.25">
      <c r="B1139" s="1876" t="s">
        <v>1044</v>
      </c>
      <c r="C1139" s="1879" t="s">
        <v>1575</v>
      </c>
      <c r="D1139" s="1606" t="s">
        <v>1493</v>
      </c>
      <c r="E1139" s="1599">
        <v>42208938</v>
      </c>
      <c r="F1139" s="1599" t="s">
        <v>2367</v>
      </c>
      <c r="G1139" s="1599" t="s">
        <v>1495</v>
      </c>
      <c r="H1139" s="1603">
        <v>34683</v>
      </c>
      <c r="I1139" s="1606" t="s">
        <v>86</v>
      </c>
      <c r="J1139" s="1609"/>
      <c r="K1139" s="1609"/>
      <c r="L1139" s="1609"/>
      <c r="M1139" s="1599"/>
      <c r="N1139" s="1599"/>
      <c r="O1139" s="1599"/>
      <c r="P1139" s="1590" t="s">
        <v>2368</v>
      </c>
    </row>
    <row r="1140" spans="2:18" x14ac:dyDescent="0.25">
      <c r="B1140" s="1877"/>
      <c r="C1140" s="1880"/>
      <c r="D1140" s="1608"/>
      <c r="E1140" s="1600"/>
      <c r="F1140" s="1600"/>
      <c r="G1140" s="1600"/>
      <c r="H1140" s="1604"/>
      <c r="I1140" s="1608"/>
      <c r="J1140" s="1609"/>
      <c r="K1140" s="1609"/>
      <c r="L1140" s="1609"/>
      <c r="M1140" s="1600"/>
      <c r="N1140" s="1600"/>
      <c r="O1140" s="1600"/>
      <c r="P1140" s="1591"/>
    </row>
    <row r="1141" spans="2:18" x14ac:dyDescent="0.25">
      <c r="B1141" s="1878"/>
      <c r="C1141" s="1881"/>
      <c r="D1141" s="1607"/>
      <c r="E1141" s="1601"/>
      <c r="F1141" s="1601"/>
      <c r="G1141" s="1601"/>
      <c r="H1141" s="1605"/>
      <c r="I1141" s="1607"/>
      <c r="J1141" s="1609"/>
      <c r="K1141" s="1609"/>
      <c r="L1141" s="1609"/>
      <c r="M1141" s="1601"/>
      <c r="N1141" s="1601"/>
      <c r="O1141" s="1601"/>
      <c r="P1141" s="1592"/>
    </row>
    <row r="1142" spans="2:18" ht="60" x14ac:dyDescent="0.25">
      <c r="B1142" s="1599" t="s">
        <v>1583</v>
      </c>
      <c r="C1142" s="1599" t="s">
        <v>1575</v>
      </c>
      <c r="D1142" s="1606" t="s">
        <v>2369</v>
      </c>
      <c r="E1142" s="1599">
        <v>50960710</v>
      </c>
      <c r="F1142" s="1599" t="s">
        <v>2370</v>
      </c>
      <c r="G1142" s="1599" t="s">
        <v>2295</v>
      </c>
      <c r="H1142" s="1603">
        <v>37736</v>
      </c>
      <c r="I1142" s="1606" t="s">
        <v>86</v>
      </c>
      <c r="J1142" s="711" t="s">
        <v>290</v>
      </c>
      <c r="K1142" s="218" t="s">
        <v>2371</v>
      </c>
      <c r="L1142" s="718" t="s">
        <v>155</v>
      </c>
      <c r="M1142" s="1599" t="s">
        <v>19</v>
      </c>
      <c r="N1142" s="1599" t="s">
        <v>19</v>
      </c>
      <c r="O1142" s="1599" t="s">
        <v>19</v>
      </c>
      <c r="P1142" s="1590"/>
    </row>
    <row r="1143" spans="2:18" ht="30" x14ac:dyDescent="0.25">
      <c r="B1143" s="1600"/>
      <c r="C1143" s="1600"/>
      <c r="D1143" s="1608"/>
      <c r="E1143" s="1600"/>
      <c r="F1143" s="1600"/>
      <c r="G1143" s="1600"/>
      <c r="H1143" s="1604"/>
      <c r="I1143" s="1608"/>
      <c r="J1143" s="722" t="s">
        <v>2149</v>
      </c>
      <c r="K1143" s="136" t="s">
        <v>2372</v>
      </c>
      <c r="L1143" s="721" t="s">
        <v>155</v>
      </c>
      <c r="M1143" s="1600"/>
      <c r="N1143" s="1600"/>
      <c r="O1143" s="1600"/>
      <c r="P1143" s="1591"/>
    </row>
    <row r="1144" spans="2:18" ht="60" x14ac:dyDescent="0.25">
      <c r="B1144" s="1601"/>
      <c r="C1144" s="1601"/>
      <c r="D1144" s="1607"/>
      <c r="E1144" s="1601"/>
      <c r="F1144" s="1601"/>
      <c r="G1144" s="1601"/>
      <c r="H1144" s="1605"/>
      <c r="I1144" s="1607"/>
      <c r="J1144" s="722" t="s">
        <v>2373</v>
      </c>
      <c r="K1144" s="136" t="s">
        <v>2374</v>
      </c>
      <c r="L1144" s="719" t="s">
        <v>155</v>
      </c>
      <c r="M1144" s="1601"/>
      <c r="N1144" s="1601"/>
      <c r="O1144" s="1601"/>
      <c r="P1144" s="1592"/>
    </row>
    <row r="1145" spans="2:18" s="116" customFormat="1" ht="60" x14ac:dyDescent="0.25">
      <c r="B1145" s="457" t="s">
        <v>2340</v>
      </c>
      <c r="C1145" s="768" t="s">
        <v>2294</v>
      </c>
      <c r="D1145" s="768" t="s">
        <v>2268</v>
      </c>
      <c r="E1145" s="497">
        <v>35145166</v>
      </c>
      <c r="F1145" s="768" t="s">
        <v>446</v>
      </c>
      <c r="G1145" s="768" t="s">
        <v>2295</v>
      </c>
      <c r="H1145" s="381">
        <v>39640</v>
      </c>
      <c r="I1145" s="768" t="s">
        <v>86</v>
      </c>
      <c r="J1145" s="124"/>
      <c r="K1145" s="768"/>
      <c r="L1145" s="768"/>
      <c r="M1145" s="768"/>
      <c r="N1145" s="768"/>
      <c r="O1145" s="768"/>
      <c r="P1145" s="768" t="s">
        <v>2375</v>
      </c>
    </row>
    <row r="1147" spans="2:18" ht="15.75" thickBot="1" x14ac:dyDescent="0.25">
      <c r="C1147" s="205"/>
      <c r="D1147" s="770"/>
      <c r="E1147" s="770"/>
      <c r="F1147" s="203"/>
      <c r="G1147" s="203"/>
    </row>
    <row r="1148" spans="2:18" ht="30" x14ac:dyDescent="0.25">
      <c r="B1148" s="55" t="s">
        <v>18</v>
      </c>
      <c r="C1148" s="55" t="s">
        <v>175</v>
      </c>
      <c r="D1148" s="756" t="s">
        <v>176</v>
      </c>
      <c r="E1148" s="55" t="s">
        <v>28</v>
      </c>
      <c r="F1148" s="200" t="s">
        <v>177</v>
      </c>
      <c r="G1148" s="493"/>
    </row>
    <row r="1149" spans="2:18" ht="108" x14ac:dyDescent="0.2">
      <c r="B1149" s="1869" t="s">
        <v>178</v>
      </c>
      <c r="C1149" s="202" t="s">
        <v>179</v>
      </c>
      <c r="D1149" s="720">
        <v>25</v>
      </c>
      <c r="E1149" s="720">
        <v>0</v>
      </c>
      <c r="F1149" s="1735">
        <f>+E1149+E1150+E1151</f>
        <v>25</v>
      </c>
      <c r="G1149" s="203"/>
    </row>
    <row r="1150" spans="2:18" ht="96" x14ac:dyDescent="0.2">
      <c r="B1150" s="1870"/>
      <c r="C1150" s="202" t="s">
        <v>180</v>
      </c>
      <c r="D1150" s="722">
        <v>25</v>
      </c>
      <c r="E1150" s="720">
        <v>25</v>
      </c>
      <c r="F1150" s="1736"/>
      <c r="G1150" s="203"/>
    </row>
    <row r="1151" spans="2:18" ht="60" x14ac:dyDescent="0.2">
      <c r="B1151" s="1871"/>
      <c r="C1151" s="202" t="s">
        <v>181</v>
      </c>
      <c r="D1151" s="720">
        <v>10</v>
      </c>
      <c r="E1151" s="720">
        <v>0</v>
      </c>
      <c r="F1151" s="1737"/>
      <c r="G1151" s="203"/>
    </row>
    <row r="1153" spans="2:17" ht="26.25" x14ac:dyDescent="0.25">
      <c r="B1153" s="1764" t="s">
        <v>2376</v>
      </c>
      <c r="C1153" s="1764"/>
      <c r="D1153" s="1764"/>
      <c r="E1153" s="1764"/>
      <c r="F1153" s="1764"/>
      <c r="G1153" s="1764"/>
      <c r="H1153" s="1764"/>
      <c r="I1153" s="1764"/>
      <c r="J1153" s="1764"/>
      <c r="K1153" s="1764"/>
      <c r="L1153" s="1764"/>
      <c r="M1153" s="1764"/>
      <c r="N1153" s="1764"/>
      <c r="O1153" s="1764"/>
      <c r="P1153" s="1764"/>
    </row>
    <row r="1154" spans="2:17" x14ac:dyDescent="0.25">
      <c r="C1154" s="2"/>
      <c r="D1154" s="1"/>
      <c r="K1154" s="753"/>
    </row>
    <row r="1155" spans="2:17" ht="75" x14ac:dyDescent="0.25">
      <c r="B1155" s="701" t="s">
        <v>97</v>
      </c>
      <c r="C1155" s="1754" t="s">
        <v>98</v>
      </c>
      <c r="D1155" s="1577" t="s">
        <v>99</v>
      </c>
      <c r="E1155" s="1577" t="s">
        <v>100</v>
      </c>
      <c r="F1155" s="1577" t="s">
        <v>101</v>
      </c>
      <c r="G1155" s="1577" t="s">
        <v>102</v>
      </c>
      <c r="H1155" s="1577" t="s">
        <v>103</v>
      </c>
      <c r="I1155" s="1577" t="s">
        <v>104</v>
      </c>
      <c r="J1155" s="1579" t="s">
        <v>105</v>
      </c>
      <c r="K1155" s="1580"/>
      <c r="L1155" s="1581"/>
      <c r="M1155" s="756" t="s">
        <v>106</v>
      </c>
      <c r="N1155" s="756" t="s">
        <v>107</v>
      </c>
      <c r="O1155" s="756" t="s">
        <v>108</v>
      </c>
      <c r="P1155" s="1744" t="s">
        <v>81</v>
      </c>
      <c r="Q1155" s="508"/>
    </row>
    <row r="1156" spans="2:17" ht="30" x14ac:dyDescent="0.25">
      <c r="B1156" s="702"/>
      <c r="C1156" s="1755"/>
      <c r="D1156" s="1578"/>
      <c r="E1156" s="1578"/>
      <c r="F1156" s="1578"/>
      <c r="G1156" s="1578"/>
      <c r="H1156" s="1578"/>
      <c r="I1156" s="1578"/>
      <c r="J1156" s="177" t="s">
        <v>109</v>
      </c>
      <c r="K1156" s="178" t="s">
        <v>110</v>
      </c>
      <c r="L1156" s="177" t="s">
        <v>111</v>
      </c>
      <c r="M1156" s="756"/>
      <c r="N1156" s="756"/>
      <c r="O1156" s="756"/>
      <c r="P1156" s="1746"/>
      <c r="Q1156" s="728"/>
    </row>
    <row r="1157" spans="2:17" ht="60" x14ac:dyDescent="0.25">
      <c r="B1157" s="1874" t="s">
        <v>2258</v>
      </c>
      <c r="C1157" s="1599" t="s">
        <v>715</v>
      </c>
      <c r="D1157" s="1662" t="s">
        <v>2377</v>
      </c>
      <c r="E1157" s="1662">
        <v>50960127</v>
      </c>
      <c r="F1157" s="1662" t="s">
        <v>2378</v>
      </c>
      <c r="G1157" s="1599" t="s">
        <v>136</v>
      </c>
      <c r="H1157" s="1603">
        <v>36840</v>
      </c>
      <c r="I1157" s="1606" t="s">
        <v>86</v>
      </c>
      <c r="J1157" s="181" t="s">
        <v>290</v>
      </c>
      <c r="K1157" s="722" t="s">
        <v>2379</v>
      </c>
      <c r="L1157" s="1566" t="s">
        <v>155</v>
      </c>
      <c r="M1157" s="1599" t="s">
        <v>19</v>
      </c>
      <c r="N1157" s="1599" t="s">
        <v>19</v>
      </c>
      <c r="O1157" s="1599" t="s">
        <v>19</v>
      </c>
      <c r="P1157" s="1590"/>
    </row>
    <row r="1158" spans="2:17" ht="30" x14ac:dyDescent="0.25">
      <c r="B1158" s="1875"/>
      <c r="C1158" s="1601"/>
      <c r="D1158" s="1664"/>
      <c r="E1158" s="1664"/>
      <c r="F1158" s="1664"/>
      <c r="G1158" s="1601"/>
      <c r="H1158" s="1605"/>
      <c r="I1158" s="1607"/>
      <c r="J1158" s="722" t="s">
        <v>2149</v>
      </c>
      <c r="K1158" s="136" t="s">
        <v>2362</v>
      </c>
      <c r="L1158" s="1567"/>
      <c r="M1158" s="1601"/>
      <c r="N1158" s="1601"/>
      <c r="O1158" s="1601"/>
      <c r="P1158" s="1592"/>
    </row>
    <row r="1159" spans="2:17" s="137" customFormat="1" ht="30" x14ac:dyDescent="0.25">
      <c r="B1159" s="1872" t="s">
        <v>2346</v>
      </c>
      <c r="C1159" s="1756" t="s">
        <v>715</v>
      </c>
      <c r="D1159" s="1662" t="s">
        <v>2380</v>
      </c>
      <c r="E1159" s="1662">
        <v>25912673</v>
      </c>
      <c r="F1159" s="1662" t="s">
        <v>2348</v>
      </c>
      <c r="G1159" s="1590" t="s">
        <v>2295</v>
      </c>
      <c r="H1159" s="1587">
        <v>38338</v>
      </c>
      <c r="I1159" s="1590" t="s">
        <v>86</v>
      </c>
      <c r="J1159" s="722" t="s">
        <v>2149</v>
      </c>
      <c r="K1159" s="136" t="s">
        <v>2362</v>
      </c>
      <c r="L1159" s="748" t="s">
        <v>155</v>
      </c>
      <c r="M1159" s="1756" t="s">
        <v>19</v>
      </c>
      <c r="N1159" s="1756" t="s">
        <v>19</v>
      </c>
      <c r="O1159" s="1756" t="s">
        <v>19</v>
      </c>
      <c r="P1159" s="1590"/>
    </row>
    <row r="1160" spans="2:17" s="137" customFormat="1" ht="30" x14ac:dyDescent="0.25">
      <c r="B1160" s="1873"/>
      <c r="C1160" s="1758"/>
      <c r="D1160" s="1664"/>
      <c r="E1160" s="1664"/>
      <c r="F1160" s="1664"/>
      <c r="G1160" s="1592"/>
      <c r="H1160" s="1589"/>
      <c r="I1160" s="1592"/>
      <c r="J1160" s="722" t="s">
        <v>2381</v>
      </c>
      <c r="K1160" s="136" t="s">
        <v>2382</v>
      </c>
      <c r="L1160" s="748" t="s">
        <v>155</v>
      </c>
      <c r="M1160" s="1758"/>
      <c r="N1160" s="1758"/>
      <c r="O1160" s="1758"/>
      <c r="P1160" s="1592"/>
    </row>
    <row r="1161" spans="2:17" s="116" customFormat="1" ht="60" x14ac:dyDescent="0.25">
      <c r="B1161" s="393" t="s">
        <v>1589</v>
      </c>
      <c r="C1161" s="768" t="s">
        <v>715</v>
      </c>
      <c r="D1161" s="768" t="s">
        <v>2268</v>
      </c>
      <c r="E1161" s="497">
        <v>35145166</v>
      </c>
      <c r="F1161" s="768" t="s">
        <v>446</v>
      </c>
      <c r="G1161" s="768" t="s">
        <v>2295</v>
      </c>
      <c r="H1161" s="381">
        <v>39640</v>
      </c>
      <c r="I1161" s="768" t="s">
        <v>86</v>
      </c>
      <c r="J1161" s="124"/>
      <c r="K1161" s="768"/>
      <c r="L1161" s="768"/>
      <c r="M1161" s="768"/>
      <c r="N1161" s="768"/>
      <c r="O1161" s="768"/>
      <c r="P1161" s="768" t="s">
        <v>2375</v>
      </c>
    </row>
    <row r="1163" spans="2:17" ht="15.75" thickBot="1" x14ac:dyDescent="0.25">
      <c r="C1163" s="205"/>
      <c r="D1163" s="770"/>
      <c r="E1163" s="770"/>
      <c r="F1163" s="203"/>
      <c r="G1163" s="203"/>
    </row>
    <row r="1164" spans="2:17" ht="30" x14ac:dyDescent="0.25">
      <c r="B1164" s="55" t="s">
        <v>18</v>
      </c>
      <c r="C1164" s="55" t="s">
        <v>175</v>
      </c>
      <c r="D1164" s="756" t="s">
        <v>176</v>
      </c>
      <c r="E1164" s="55" t="s">
        <v>28</v>
      </c>
      <c r="F1164" s="200" t="s">
        <v>177</v>
      </c>
      <c r="G1164" s="493"/>
    </row>
    <row r="1165" spans="2:17" ht="108" x14ac:dyDescent="0.2">
      <c r="B1165" s="1869" t="s">
        <v>178</v>
      </c>
      <c r="C1165" s="202" t="s">
        <v>179</v>
      </c>
      <c r="D1165" s="720">
        <v>25</v>
      </c>
      <c r="E1165" s="720">
        <v>25</v>
      </c>
      <c r="F1165" s="1735">
        <f>+E1165+E1166+E1167</f>
        <v>50</v>
      </c>
      <c r="G1165" s="203"/>
    </row>
    <row r="1166" spans="2:17" ht="96" x14ac:dyDescent="0.2">
      <c r="B1166" s="1870"/>
      <c r="C1166" s="202" t="s">
        <v>180</v>
      </c>
      <c r="D1166" s="722">
        <v>25</v>
      </c>
      <c r="E1166" s="720">
        <v>25</v>
      </c>
      <c r="F1166" s="1736"/>
      <c r="G1166" s="203"/>
    </row>
    <row r="1167" spans="2:17" ht="60" x14ac:dyDescent="0.2">
      <c r="B1167" s="1871"/>
      <c r="C1167" s="202" t="s">
        <v>181</v>
      </c>
      <c r="D1167" s="720">
        <v>10</v>
      </c>
      <c r="E1167" s="720">
        <v>0</v>
      </c>
      <c r="F1167" s="1737"/>
      <c r="G1167" s="203"/>
    </row>
    <row r="1170" spans="2:18" ht="26.25" x14ac:dyDescent="0.25">
      <c r="B1170" s="1562" t="s">
        <v>2383</v>
      </c>
      <c r="C1170" s="1563"/>
      <c r="D1170" s="1563"/>
      <c r="E1170" s="1563"/>
      <c r="F1170" s="1563"/>
      <c r="G1170" s="1563"/>
      <c r="H1170" s="1563"/>
      <c r="I1170" s="1563"/>
      <c r="J1170" s="1563"/>
      <c r="K1170" s="1563"/>
      <c r="L1170" s="1563"/>
      <c r="M1170" s="1563"/>
      <c r="N1170" s="1563"/>
      <c r="O1170" s="1563"/>
      <c r="P1170" s="1563"/>
    </row>
    <row r="1171" spans="2:18" x14ac:dyDescent="0.25">
      <c r="C1171" s="2"/>
      <c r="D1171" s="1"/>
      <c r="K1171" s="753"/>
    </row>
    <row r="1172" spans="2:18" ht="75" x14ac:dyDescent="0.25">
      <c r="B1172" s="701" t="s">
        <v>97</v>
      </c>
      <c r="C1172" s="1754" t="s">
        <v>98</v>
      </c>
      <c r="D1172" s="1577" t="s">
        <v>99</v>
      </c>
      <c r="E1172" s="1577" t="s">
        <v>100</v>
      </c>
      <c r="F1172" s="1577" t="s">
        <v>101</v>
      </c>
      <c r="G1172" s="1577" t="s">
        <v>102</v>
      </c>
      <c r="H1172" s="1577" t="s">
        <v>103</v>
      </c>
      <c r="I1172" s="1577" t="s">
        <v>104</v>
      </c>
      <c r="J1172" s="1579" t="s">
        <v>105</v>
      </c>
      <c r="K1172" s="1580"/>
      <c r="L1172" s="1581"/>
      <c r="M1172" s="756" t="s">
        <v>106</v>
      </c>
      <c r="N1172" s="756" t="s">
        <v>107</v>
      </c>
      <c r="O1172" s="756" t="s">
        <v>108</v>
      </c>
      <c r="P1172" s="1769" t="s">
        <v>81</v>
      </c>
      <c r="Q1172" s="503"/>
      <c r="R1172" s="509"/>
    </row>
    <row r="1173" spans="2:18" ht="30" x14ac:dyDescent="0.25">
      <c r="B1173" s="702"/>
      <c r="C1173" s="1755"/>
      <c r="D1173" s="1578"/>
      <c r="E1173" s="1578"/>
      <c r="F1173" s="1578"/>
      <c r="G1173" s="1578"/>
      <c r="H1173" s="1578"/>
      <c r="I1173" s="1578"/>
      <c r="J1173" s="177" t="s">
        <v>109</v>
      </c>
      <c r="K1173" s="178" t="s">
        <v>110</v>
      </c>
      <c r="L1173" s="177" t="s">
        <v>111</v>
      </c>
      <c r="M1173" s="756"/>
      <c r="N1173" s="756"/>
      <c r="O1173" s="756"/>
      <c r="P1173" s="1769"/>
      <c r="Q1173" s="503"/>
      <c r="R1173" s="509"/>
    </row>
    <row r="1174" spans="2:18" ht="60" x14ac:dyDescent="0.25">
      <c r="B1174" s="1668" t="s">
        <v>2258</v>
      </c>
      <c r="C1174" s="1599" t="s">
        <v>2204</v>
      </c>
      <c r="D1174" s="1599" t="s">
        <v>2384</v>
      </c>
      <c r="E1174" s="1599">
        <v>64565673</v>
      </c>
      <c r="F1174" s="1599" t="s">
        <v>2385</v>
      </c>
      <c r="G1174" s="1599" t="s">
        <v>2386</v>
      </c>
      <c r="H1174" s="1603">
        <v>35951</v>
      </c>
      <c r="I1174" s="1606" t="s">
        <v>86</v>
      </c>
      <c r="J1174" s="124" t="s">
        <v>290</v>
      </c>
      <c r="K1174" s="768" t="s">
        <v>2387</v>
      </c>
      <c r="L1174" s="721" t="s">
        <v>155</v>
      </c>
      <c r="M1174" s="1613" t="s">
        <v>19</v>
      </c>
      <c r="N1174" s="1613" t="s">
        <v>19</v>
      </c>
      <c r="O1174" s="1613" t="s">
        <v>19</v>
      </c>
      <c r="P1174" s="1590"/>
    </row>
    <row r="1175" spans="2:18" ht="60" x14ac:dyDescent="0.25">
      <c r="B1175" s="1670"/>
      <c r="C1175" s="1601"/>
      <c r="D1175" s="1601"/>
      <c r="E1175" s="1601"/>
      <c r="F1175" s="1601"/>
      <c r="G1175" s="1601"/>
      <c r="H1175" s="1605"/>
      <c r="I1175" s="1607"/>
      <c r="J1175" s="710" t="s">
        <v>2388</v>
      </c>
      <c r="K1175" s="768" t="s">
        <v>2389</v>
      </c>
      <c r="L1175" s="718" t="s">
        <v>155</v>
      </c>
      <c r="M1175" s="1613"/>
      <c r="N1175" s="1613"/>
      <c r="O1175" s="1613"/>
      <c r="P1175" s="1592"/>
    </row>
    <row r="1176" spans="2:18" ht="60" x14ac:dyDescent="0.25">
      <c r="B1176" s="1668" t="s">
        <v>1583</v>
      </c>
      <c r="C1176" s="1599" t="s">
        <v>2204</v>
      </c>
      <c r="D1176" s="1599" t="s">
        <v>2390</v>
      </c>
      <c r="E1176" s="1599">
        <v>35144184</v>
      </c>
      <c r="F1176" s="1599" t="s">
        <v>288</v>
      </c>
      <c r="G1176" s="1599" t="s">
        <v>2295</v>
      </c>
      <c r="H1176" s="1603">
        <v>38331</v>
      </c>
      <c r="I1176" s="1606" t="s">
        <v>86</v>
      </c>
      <c r="J1176" s="711" t="s">
        <v>2391</v>
      </c>
      <c r="K1176" s="218" t="s">
        <v>2392</v>
      </c>
      <c r="L1176" s="718" t="s">
        <v>155</v>
      </c>
      <c r="M1176" s="1599" t="s">
        <v>19</v>
      </c>
      <c r="N1176" s="1599" t="s">
        <v>19</v>
      </c>
      <c r="O1176" s="1599" t="s">
        <v>19</v>
      </c>
      <c r="P1176" s="1590"/>
    </row>
    <row r="1177" spans="2:18" ht="45" x14ac:dyDescent="0.25">
      <c r="B1177" s="1670"/>
      <c r="C1177" s="1601"/>
      <c r="D1177" s="1601"/>
      <c r="E1177" s="1601"/>
      <c r="F1177" s="1601"/>
      <c r="G1177" s="1601"/>
      <c r="H1177" s="1605"/>
      <c r="I1177" s="1607"/>
      <c r="J1177" s="711" t="s">
        <v>2393</v>
      </c>
      <c r="K1177" s="218" t="s">
        <v>2394</v>
      </c>
      <c r="L1177" s="718" t="s">
        <v>155</v>
      </c>
      <c r="M1177" s="1601"/>
      <c r="N1177" s="1601"/>
      <c r="O1177" s="1601"/>
      <c r="P1177" s="1592"/>
    </row>
    <row r="1178" spans="2:18" s="116" customFormat="1" ht="60" x14ac:dyDescent="0.25">
      <c r="B1178" s="457" t="s">
        <v>2293</v>
      </c>
      <c r="C1178" s="722" t="s">
        <v>2204</v>
      </c>
      <c r="D1178" s="768" t="s">
        <v>2268</v>
      </c>
      <c r="E1178" s="497">
        <v>35145166</v>
      </c>
      <c r="F1178" s="768" t="s">
        <v>446</v>
      </c>
      <c r="G1178" s="768" t="s">
        <v>2295</v>
      </c>
      <c r="H1178" s="381">
        <v>39640</v>
      </c>
      <c r="I1178" s="768" t="s">
        <v>86</v>
      </c>
      <c r="J1178" s="124"/>
      <c r="K1178" s="768"/>
      <c r="L1178" s="768"/>
      <c r="M1178" s="768"/>
      <c r="N1178" s="768"/>
      <c r="O1178" s="768"/>
      <c r="P1178" s="768" t="s">
        <v>2375</v>
      </c>
    </row>
    <row r="1180" spans="2:18" ht="15.75" thickBot="1" x14ac:dyDescent="0.25">
      <c r="C1180" s="205"/>
      <c r="D1180" s="770"/>
      <c r="E1180" s="770"/>
      <c r="F1180" s="203"/>
      <c r="G1180" s="203"/>
    </row>
    <row r="1181" spans="2:18" ht="30" x14ac:dyDescent="0.25">
      <c r="B1181" s="55" t="s">
        <v>18</v>
      </c>
      <c r="C1181" s="55" t="s">
        <v>175</v>
      </c>
      <c r="D1181" s="756" t="s">
        <v>176</v>
      </c>
      <c r="E1181" s="55" t="s">
        <v>28</v>
      </c>
      <c r="F1181" s="200" t="s">
        <v>177</v>
      </c>
      <c r="G1181" s="493"/>
    </row>
    <row r="1182" spans="2:18" ht="108" x14ac:dyDescent="0.2">
      <c r="B1182" s="1869" t="s">
        <v>178</v>
      </c>
      <c r="C1182" s="202" t="s">
        <v>179</v>
      </c>
      <c r="D1182" s="720">
        <v>25</v>
      </c>
      <c r="E1182" s="720">
        <v>25</v>
      </c>
      <c r="F1182" s="1735">
        <f>+E1182+E1183+E1184</f>
        <v>50</v>
      </c>
      <c r="G1182" s="203"/>
    </row>
    <row r="1183" spans="2:18" ht="96" x14ac:dyDescent="0.2">
      <c r="B1183" s="1870"/>
      <c r="C1183" s="202" t="s">
        <v>180</v>
      </c>
      <c r="D1183" s="722">
        <v>25</v>
      </c>
      <c r="E1183" s="720">
        <v>25</v>
      </c>
      <c r="F1183" s="1736"/>
      <c r="G1183" s="203"/>
    </row>
    <row r="1184" spans="2:18" ht="60" x14ac:dyDescent="0.2">
      <c r="B1184" s="1871"/>
      <c r="C1184" s="202" t="s">
        <v>181</v>
      </c>
      <c r="D1184" s="720">
        <v>10</v>
      </c>
      <c r="E1184" s="720">
        <v>0</v>
      </c>
      <c r="F1184" s="1737"/>
      <c r="G1184" s="203"/>
    </row>
  </sheetData>
  <sheetProtection sheet="1" objects="1" scenarios="1" formatCells="0" formatColumns="0" formatRows="0" insertColumns="0" insertRows="0" insertHyperlinks="0" deleteColumns="0" deleteRows="0"/>
  <mergeCells count="744">
    <mergeCell ref="B2:O2"/>
    <mergeCell ref="B4:O4"/>
    <mergeCell ref="C6:N6"/>
    <mergeCell ref="C7:N7"/>
    <mergeCell ref="C8:N8"/>
    <mergeCell ref="C9:N9"/>
    <mergeCell ref="E177:E178"/>
    <mergeCell ref="E183:E184"/>
    <mergeCell ref="E189:E190"/>
    <mergeCell ref="E195:E196"/>
    <mergeCell ref="E201:E202"/>
    <mergeCell ref="E207:E208"/>
    <mergeCell ref="D20:E20"/>
    <mergeCell ref="B24:C35"/>
    <mergeCell ref="B36:C36"/>
    <mergeCell ref="E159:E160"/>
    <mergeCell ref="E165:E166"/>
    <mergeCell ref="E171:E172"/>
    <mergeCell ref="B10:B20"/>
    <mergeCell ref="D10:E10"/>
    <mergeCell ref="D12:E12"/>
    <mergeCell ref="D13:E13"/>
    <mergeCell ref="D14:E14"/>
    <mergeCell ref="D15:E15"/>
    <mergeCell ref="D16:E16"/>
    <mergeCell ref="D17:E17"/>
    <mergeCell ref="D18:E18"/>
    <mergeCell ref="D19:E19"/>
    <mergeCell ref="B235:B236"/>
    <mergeCell ref="C235:C236"/>
    <mergeCell ref="D235:E235"/>
    <mergeCell ref="B241:P241"/>
    <mergeCell ref="Q245:Q246"/>
    <mergeCell ref="Q249:Q250"/>
    <mergeCell ref="E213:E214"/>
    <mergeCell ref="E219:E220"/>
    <mergeCell ref="M222:N222"/>
    <mergeCell ref="B223:P223"/>
    <mergeCell ref="Q227:Q228"/>
    <mergeCell ref="Q231:Q232"/>
    <mergeCell ref="B271:B272"/>
    <mergeCell ref="C271:C272"/>
    <mergeCell ref="D271:E271"/>
    <mergeCell ref="B278:P278"/>
    <mergeCell ref="Q282:Q283"/>
    <mergeCell ref="Q286:Q287"/>
    <mergeCell ref="B253:B254"/>
    <mergeCell ref="C253:C254"/>
    <mergeCell ref="D253:E253"/>
    <mergeCell ref="B259:P259"/>
    <mergeCell ref="Q263:Q264"/>
    <mergeCell ref="Q267:Q268"/>
    <mergeCell ref="B308:B309"/>
    <mergeCell ref="C308:C309"/>
    <mergeCell ref="D308:E308"/>
    <mergeCell ref="Q318:Q319"/>
    <mergeCell ref="Q322:Q323"/>
    <mergeCell ref="B326:B327"/>
    <mergeCell ref="C326:C327"/>
    <mergeCell ref="D326:E326"/>
    <mergeCell ref="B290:B291"/>
    <mergeCell ref="C290:C291"/>
    <mergeCell ref="D290:E290"/>
    <mergeCell ref="B296:P296"/>
    <mergeCell ref="Q300:Q301"/>
    <mergeCell ref="Q304:Q305"/>
    <mergeCell ref="Q354:Q355"/>
    <mergeCell ref="Q358:Q359"/>
    <mergeCell ref="B362:B363"/>
    <mergeCell ref="C362:C363"/>
    <mergeCell ref="D362:E362"/>
    <mergeCell ref="B368:P368"/>
    <mergeCell ref="Q336:Q337"/>
    <mergeCell ref="Q340:Q341"/>
    <mergeCell ref="B344:B345"/>
    <mergeCell ref="C344:C345"/>
    <mergeCell ref="D344:E344"/>
    <mergeCell ref="B350:P350"/>
    <mergeCell ref="Q390:Q391"/>
    <mergeCell ref="Q394:Q395"/>
    <mergeCell ref="B398:B399"/>
    <mergeCell ref="C398:C399"/>
    <mergeCell ref="D398:E398"/>
    <mergeCell ref="B404:P404"/>
    <mergeCell ref="Q372:Q373"/>
    <mergeCell ref="Q376:Q377"/>
    <mergeCell ref="B380:B381"/>
    <mergeCell ref="C380:C381"/>
    <mergeCell ref="D380:E380"/>
    <mergeCell ref="B386:P386"/>
    <mergeCell ref="B445:N445"/>
    <mergeCell ref="B457:N457"/>
    <mergeCell ref="B471:N471"/>
    <mergeCell ref="B503:N503"/>
    <mergeCell ref="B517:N517"/>
    <mergeCell ref="B529:N529"/>
    <mergeCell ref="Q408:Q409"/>
    <mergeCell ref="Q412:Q413"/>
    <mergeCell ref="B416:B417"/>
    <mergeCell ref="C416:C417"/>
    <mergeCell ref="D416:E416"/>
    <mergeCell ref="B423:N423"/>
    <mergeCell ref="B542:N542"/>
    <mergeCell ref="B562:N562"/>
    <mergeCell ref="B579:N579"/>
    <mergeCell ref="B588:N588"/>
    <mergeCell ref="B597:N597"/>
    <mergeCell ref="B600:B601"/>
    <mergeCell ref="C600:C601"/>
    <mergeCell ref="D600:D601"/>
    <mergeCell ref="E600:E601"/>
    <mergeCell ref="F600:F601"/>
    <mergeCell ref="B667:N667"/>
    <mergeCell ref="J670:L670"/>
    <mergeCell ref="R660:T660"/>
    <mergeCell ref="R627:T627"/>
    <mergeCell ref="B633:N633"/>
    <mergeCell ref="B611:N611"/>
    <mergeCell ref="B614:B615"/>
    <mergeCell ref="O600:O601"/>
    <mergeCell ref="P600:P601"/>
    <mergeCell ref="R602:T602"/>
    <mergeCell ref="G600:G601"/>
    <mergeCell ref="H600:H601"/>
    <mergeCell ref="I600:I601"/>
    <mergeCell ref="J600:L600"/>
    <mergeCell ref="M600:M601"/>
    <mergeCell ref="N600:N601"/>
    <mergeCell ref="E614:E615"/>
    <mergeCell ref="F614:F615"/>
    <mergeCell ref="G614:G615"/>
    <mergeCell ref="H614:H615"/>
    <mergeCell ref="I614:I615"/>
    <mergeCell ref="J614:L614"/>
    <mergeCell ref="M614:M615"/>
    <mergeCell ref="G636:G637"/>
    <mergeCell ref="R703:T703"/>
    <mergeCell ref="O679:O680"/>
    <mergeCell ref="P679:P680"/>
    <mergeCell ref="R681:T681"/>
    <mergeCell ref="B685:N685"/>
    <mergeCell ref="D688:D689"/>
    <mergeCell ref="E688:E689"/>
    <mergeCell ref="F688:F689"/>
    <mergeCell ref="G688:G689"/>
    <mergeCell ref="H688:H689"/>
    <mergeCell ref="I688:I689"/>
    <mergeCell ref="J688:L688"/>
    <mergeCell ref="M688:M689"/>
    <mergeCell ref="N688:N689"/>
    <mergeCell ref="O688:O689"/>
    <mergeCell ref="B777:N777"/>
    <mergeCell ref="D780:E780"/>
    <mergeCell ref="D781:E781"/>
    <mergeCell ref="R728:T728"/>
    <mergeCell ref="B732:N732"/>
    <mergeCell ref="D735:E735"/>
    <mergeCell ref="D736:E736"/>
    <mergeCell ref="B712:N712"/>
    <mergeCell ref="B715:B716"/>
    <mergeCell ref="I715:I716"/>
    <mergeCell ref="J715:L715"/>
    <mergeCell ref="M715:M716"/>
    <mergeCell ref="B758:N758"/>
    <mergeCell ref="D761:E761"/>
    <mergeCell ref="D762:E762"/>
    <mergeCell ref="B764:N764"/>
    <mergeCell ref="D767:E767"/>
    <mergeCell ref="D768:E768"/>
    <mergeCell ref="B770:N770"/>
    <mergeCell ref="D773:E773"/>
    <mergeCell ref="D774:E774"/>
    <mergeCell ref="B738:N738"/>
    <mergeCell ref="D741:E741"/>
    <mergeCell ref="D742:E742"/>
    <mergeCell ref="B745:N745"/>
    <mergeCell ref="D748:E748"/>
    <mergeCell ref="D749:E749"/>
    <mergeCell ref="B752:N752"/>
    <mergeCell ref="D755:E755"/>
    <mergeCell ref="D756:E756"/>
    <mergeCell ref="E833:E835"/>
    <mergeCell ref="B837:N837"/>
    <mergeCell ref="E849:E851"/>
    <mergeCell ref="B854:N854"/>
    <mergeCell ref="E866:E868"/>
    <mergeCell ref="B870:N870"/>
    <mergeCell ref="E882:E884"/>
    <mergeCell ref="B886:N886"/>
    <mergeCell ref="B783:N783"/>
    <mergeCell ref="D786:E786"/>
    <mergeCell ref="D787:E787"/>
    <mergeCell ref="B1071:B1073"/>
    <mergeCell ref="F1071:F1073"/>
    <mergeCell ref="F1055:F1057"/>
    <mergeCell ref="B1059:P1059"/>
    <mergeCell ref="C1061:C1062"/>
    <mergeCell ref="D1061:D1062"/>
    <mergeCell ref="E1061:E1062"/>
    <mergeCell ref="F1061:F1062"/>
    <mergeCell ref="G1061:G1062"/>
    <mergeCell ref="H1061:H1062"/>
    <mergeCell ref="B1055:B1057"/>
    <mergeCell ref="I1061:I1062"/>
    <mergeCell ref="J1061:L1061"/>
    <mergeCell ref="P1061:Q1061"/>
    <mergeCell ref="C1065:C1067"/>
    <mergeCell ref="D1065:D1067"/>
    <mergeCell ref="E1065:E1067"/>
    <mergeCell ref="F1065:F1067"/>
    <mergeCell ref="G1065:G1067"/>
    <mergeCell ref="H1065:H1067"/>
    <mergeCell ref="I1065:I1067"/>
    <mergeCell ref="J1065:J1067"/>
    <mergeCell ref="K1065:K1067"/>
    <mergeCell ref="L1065:L1067"/>
    <mergeCell ref="B1101:B1103"/>
    <mergeCell ref="C1101:C1103"/>
    <mergeCell ref="C1078:C1079"/>
    <mergeCell ref="D1078:D1079"/>
    <mergeCell ref="B1076:P1076"/>
    <mergeCell ref="E1078:E1079"/>
    <mergeCell ref="F1078:F1079"/>
    <mergeCell ref="G1078:G1079"/>
    <mergeCell ref="H1078:H1079"/>
    <mergeCell ref="I1078:I1079"/>
    <mergeCell ref="J1078:L1078"/>
    <mergeCell ref="B1080:B1082"/>
    <mergeCell ref="C1080:C1082"/>
    <mergeCell ref="D1080:D1082"/>
    <mergeCell ref="E1080:E1082"/>
    <mergeCell ref="F1080:F1082"/>
    <mergeCell ref="G1080:G1082"/>
    <mergeCell ref="H1080:H1082"/>
    <mergeCell ref="I1080:I1082"/>
    <mergeCell ref="G1085:G1087"/>
    <mergeCell ref="H1085:H1087"/>
    <mergeCell ref="I1085:I1087"/>
    <mergeCell ref="J1085:K1087"/>
    <mergeCell ref="L1085:L1087"/>
    <mergeCell ref="B1149:B1151"/>
    <mergeCell ref="F1149:F1151"/>
    <mergeCell ref="B1153:P1153"/>
    <mergeCell ref="B1119:B1121"/>
    <mergeCell ref="C1119:C1121"/>
    <mergeCell ref="D1119:D1121"/>
    <mergeCell ref="E1119:E1121"/>
    <mergeCell ref="F1119:F1121"/>
    <mergeCell ref="G1119:G1121"/>
    <mergeCell ref="H1119:H1121"/>
    <mergeCell ref="I1119:I1121"/>
    <mergeCell ref="M1119:M1121"/>
    <mergeCell ref="N1119:N1121"/>
    <mergeCell ref="B1124:B1126"/>
    <mergeCell ref="O1119:O1121"/>
    <mergeCell ref="P1119:P1121"/>
    <mergeCell ref="I1124:I1126"/>
    <mergeCell ref="L1124:L1126"/>
    <mergeCell ref="M1124:M1126"/>
    <mergeCell ref="H1139:H1141"/>
    <mergeCell ref="I1139:I1141"/>
    <mergeCell ref="J1139:J1141"/>
    <mergeCell ref="N1124:N1126"/>
    <mergeCell ref="O1124:O1126"/>
    <mergeCell ref="E1176:E1177"/>
    <mergeCell ref="F1176:F1177"/>
    <mergeCell ref="G1176:G1177"/>
    <mergeCell ref="H1176:H1177"/>
    <mergeCell ref="I1176:I1177"/>
    <mergeCell ref="M1176:M1177"/>
    <mergeCell ref="N1176:N1177"/>
    <mergeCell ref="P1155:P1156"/>
    <mergeCell ref="C1155:C1156"/>
    <mergeCell ref="D1155:D1156"/>
    <mergeCell ref="E1155:E1156"/>
    <mergeCell ref="F1155:F1156"/>
    <mergeCell ref="G1155:G1156"/>
    <mergeCell ref="H1155:H1156"/>
    <mergeCell ref="I1155:I1156"/>
    <mergeCell ref="C1172:C1173"/>
    <mergeCell ref="D1172:D1173"/>
    <mergeCell ref="E1172:E1173"/>
    <mergeCell ref="F1172:F1173"/>
    <mergeCell ref="G1172:G1173"/>
    <mergeCell ref="H1172:H1173"/>
    <mergeCell ref="I1172:I1173"/>
    <mergeCell ref="J1155:L1155"/>
    <mergeCell ref="M1157:M1158"/>
    <mergeCell ref="M636:M637"/>
    <mergeCell ref="N636:N637"/>
    <mergeCell ref="O636:O637"/>
    <mergeCell ref="B1018:P1018"/>
    <mergeCell ref="F1014:F1016"/>
    <mergeCell ref="C1020:C1021"/>
    <mergeCell ref="D1020:D1021"/>
    <mergeCell ref="E1020:E1021"/>
    <mergeCell ref="F1020:F1021"/>
    <mergeCell ref="G1020:G1021"/>
    <mergeCell ref="H1020:H1021"/>
    <mergeCell ref="I1020:I1021"/>
    <mergeCell ref="J1020:L1020"/>
    <mergeCell ref="B1014:B1016"/>
    <mergeCell ref="B789:N789"/>
    <mergeCell ref="D792:E792"/>
    <mergeCell ref="D793:E793"/>
    <mergeCell ref="B796:N796"/>
    <mergeCell ref="D799:E799"/>
    <mergeCell ref="D800:E800"/>
    <mergeCell ref="B802:P802"/>
    <mergeCell ref="B804:N804"/>
    <mergeCell ref="E817:E819"/>
    <mergeCell ref="B821:N821"/>
    <mergeCell ref="N614:N615"/>
    <mergeCell ref="O614:O615"/>
    <mergeCell ref="P614:P615"/>
    <mergeCell ref="R616:T616"/>
    <mergeCell ref="B622:N622"/>
    <mergeCell ref="B625:B626"/>
    <mergeCell ref="C625:C626"/>
    <mergeCell ref="D625:D626"/>
    <mergeCell ref="E625:E626"/>
    <mergeCell ref="F625:F626"/>
    <mergeCell ref="G625:G626"/>
    <mergeCell ref="H625:H626"/>
    <mergeCell ref="I625:I626"/>
    <mergeCell ref="J625:L625"/>
    <mergeCell ref="M625:M626"/>
    <mergeCell ref="N625:N626"/>
    <mergeCell ref="O625:O626"/>
    <mergeCell ref="P625:P626"/>
    <mergeCell ref="C614:C615"/>
    <mergeCell ref="D614:D615"/>
    <mergeCell ref="P636:P637"/>
    <mergeCell ref="R638:T638"/>
    <mergeCell ref="B655:N655"/>
    <mergeCell ref="B658:B659"/>
    <mergeCell ref="C658:C659"/>
    <mergeCell ref="D658:D659"/>
    <mergeCell ref="E658:E659"/>
    <mergeCell ref="F658:F659"/>
    <mergeCell ref="G658:G659"/>
    <mergeCell ref="H658:H659"/>
    <mergeCell ref="I658:I659"/>
    <mergeCell ref="J658:L658"/>
    <mergeCell ref="M658:M659"/>
    <mergeCell ref="N658:N659"/>
    <mergeCell ref="O658:O659"/>
    <mergeCell ref="P658:P659"/>
    <mergeCell ref="B636:B637"/>
    <mergeCell ref="C636:C637"/>
    <mergeCell ref="D636:D637"/>
    <mergeCell ref="E636:E637"/>
    <mergeCell ref="F636:F637"/>
    <mergeCell ref="H636:H637"/>
    <mergeCell ref="I636:I637"/>
    <mergeCell ref="J636:L636"/>
    <mergeCell ref="M670:M671"/>
    <mergeCell ref="N670:N671"/>
    <mergeCell ref="O670:O671"/>
    <mergeCell ref="P670:P671"/>
    <mergeCell ref="R672:T672"/>
    <mergeCell ref="B673:B674"/>
    <mergeCell ref="C673:C674"/>
    <mergeCell ref="D673:D674"/>
    <mergeCell ref="E673:E674"/>
    <mergeCell ref="F673:F674"/>
    <mergeCell ref="G673:G674"/>
    <mergeCell ref="H673:H674"/>
    <mergeCell ref="I673:I674"/>
    <mergeCell ref="L673:L674"/>
    <mergeCell ref="P673:P674"/>
    <mergeCell ref="B670:B671"/>
    <mergeCell ref="C670:C671"/>
    <mergeCell ref="D670:D671"/>
    <mergeCell ref="E670:E671"/>
    <mergeCell ref="F670:F671"/>
    <mergeCell ref="G670:G671"/>
    <mergeCell ref="H670:H671"/>
    <mergeCell ref="I670:I671"/>
    <mergeCell ref="B676:N676"/>
    <mergeCell ref="B679:B680"/>
    <mergeCell ref="C679:C680"/>
    <mergeCell ref="D679:D680"/>
    <mergeCell ref="E679:E680"/>
    <mergeCell ref="F679:F680"/>
    <mergeCell ref="G679:G680"/>
    <mergeCell ref="H679:H680"/>
    <mergeCell ref="I679:I680"/>
    <mergeCell ref="J679:L679"/>
    <mergeCell ref="M679:M680"/>
    <mergeCell ref="N679:N680"/>
    <mergeCell ref="P688:P689"/>
    <mergeCell ref="R690:T690"/>
    <mergeCell ref="B698:N698"/>
    <mergeCell ref="B701:B702"/>
    <mergeCell ref="C701:C702"/>
    <mergeCell ref="D701:D702"/>
    <mergeCell ref="E701:E702"/>
    <mergeCell ref="F701:F702"/>
    <mergeCell ref="G701:G702"/>
    <mergeCell ref="H701:H702"/>
    <mergeCell ref="I701:I702"/>
    <mergeCell ref="J701:L701"/>
    <mergeCell ref="M701:M702"/>
    <mergeCell ref="N701:N702"/>
    <mergeCell ref="O701:O702"/>
    <mergeCell ref="P701:P702"/>
    <mergeCell ref="B688:B689"/>
    <mergeCell ref="C688:C689"/>
    <mergeCell ref="N715:N716"/>
    <mergeCell ref="O715:O716"/>
    <mergeCell ref="P715:P716"/>
    <mergeCell ref="R717:T717"/>
    <mergeCell ref="B723:N723"/>
    <mergeCell ref="B726:B727"/>
    <mergeCell ref="C726:C727"/>
    <mergeCell ref="D726:D727"/>
    <mergeCell ref="E726:E727"/>
    <mergeCell ref="F726:F727"/>
    <mergeCell ref="G726:G727"/>
    <mergeCell ref="H726:H727"/>
    <mergeCell ref="I726:I727"/>
    <mergeCell ref="J726:L726"/>
    <mergeCell ref="M726:M727"/>
    <mergeCell ref="N726:N727"/>
    <mergeCell ref="O726:O727"/>
    <mergeCell ref="P726:P727"/>
    <mergeCell ref="C715:C716"/>
    <mergeCell ref="D715:D716"/>
    <mergeCell ref="E715:E716"/>
    <mergeCell ref="F715:F716"/>
    <mergeCell ref="G715:G716"/>
    <mergeCell ref="H715:H716"/>
    <mergeCell ref="E898:E900"/>
    <mergeCell ref="B903:N903"/>
    <mergeCell ref="E915:E917"/>
    <mergeCell ref="B954:P954"/>
    <mergeCell ref="E964:E966"/>
    <mergeCell ref="B968:M968"/>
    <mergeCell ref="E979:E981"/>
    <mergeCell ref="B984:P984"/>
    <mergeCell ref="C986:C987"/>
    <mergeCell ref="D986:D987"/>
    <mergeCell ref="E986:E987"/>
    <mergeCell ref="F986:F987"/>
    <mergeCell ref="G986:G987"/>
    <mergeCell ref="H986:H987"/>
    <mergeCell ref="I986:I987"/>
    <mergeCell ref="J986:L986"/>
    <mergeCell ref="P986:Q986"/>
    <mergeCell ref="B919:N919"/>
    <mergeCell ref="E931:E933"/>
    <mergeCell ref="B936:P936"/>
    <mergeCell ref="E949:E951"/>
    <mergeCell ref="N988:N990"/>
    <mergeCell ref="O988:O990"/>
    <mergeCell ref="P989:Q989"/>
    <mergeCell ref="P990:Q990"/>
    <mergeCell ref="P991:Q991"/>
    <mergeCell ref="P992:Q992"/>
    <mergeCell ref="C993:C994"/>
    <mergeCell ref="B996:B998"/>
    <mergeCell ref="F996:F998"/>
    <mergeCell ref="B988:B990"/>
    <mergeCell ref="C988:C990"/>
    <mergeCell ref="D988:D990"/>
    <mergeCell ref="E988:E990"/>
    <mergeCell ref="F988:F990"/>
    <mergeCell ref="G988:G990"/>
    <mergeCell ref="H988:H990"/>
    <mergeCell ref="I988:I990"/>
    <mergeCell ref="M988:M990"/>
    <mergeCell ref="P988:Q988"/>
    <mergeCell ref="I1004:I1006"/>
    <mergeCell ref="B1000:P1001"/>
    <mergeCell ref="C1002:C1003"/>
    <mergeCell ref="D1002:D1003"/>
    <mergeCell ref="E1002:E1003"/>
    <mergeCell ref="F1002:F1003"/>
    <mergeCell ref="G1002:G1003"/>
    <mergeCell ref="H1002:H1003"/>
    <mergeCell ref="I1002:I1003"/>
    <mergeCell ref="J1002:L1002"/>
    <mergeCell ref="P1002:Q1002"/>
    <mergeCell ref="D1025:D1026"/>
    <mergeCell ref="M1004:M1006"/>
    <mergeCell ref="N1004:N1006"/>
    <mergeCell ref="O1004:O1006"/>
    <mergeCell ref="P1004:P1006"/>
    <mergeCell ref="B1007:B1009"/>
    <mergeCell ref="C1007:C1009"/>
    <mergeCell ref="D1007:D1009"/>
    <mergeCell ref="E1007:E1009"/>
    <mergeCell ref="F1007:F1009"/>
    <mergeCell ref="G1007:G1009"/>
    <mergeCell ref="H1007:H1009"/>
    <mergeCell ref="I1007:I1009"/>
    <mergeCell ref="M1007:M1009"/>
    <mergeCell ref="N1007:N1009"/>
    <mergeCell ref="O1007:O1009"/>
    <mergeCell ref="P1007:P1009"/>
    <mergeCell ref="B1004:B1006"/>
    <mergeCell ref="C1004:C1006"/>
    <mergeCell ref="D1004:D1006"/>
    <mergeCell ref="E1004:E1006"/>
    <mergeCell ref="F1004:F1006"/>
    <mergeCell ref="G1004:G1006"/>
    <mergeCell ref="H1004:H1006"/>
    <mergeCell ref="P1037:Q1037"/>
    <mergeCell ref="J1025:J1026"/>
    <mergeCell ref="K1025:K1026"/>
    <mergeCell ref="P1020:Q1020"/>
    <mergeCell ref="C1022:C1024"/>
    <mergeCell ref="D1022:D1024"/>
    <mergeCell ref="E1022:E1024"/>
    <mergeCell ref="F1022:F1024"/>
    <mergeCell ref="G1022:G1024"/>
    <mergeCell ref="H1022:H1024"/>
    <mergeCell ref="I1022:I1024"/>
    <mergeCell ref="J1022:J1024"/>
    <mergeCell ref="K1022:K1024"/>
    <mergeCell ref="L1022:L1024"/>
    <mergeCell ref="M1022:M1024"/>
    <mergeCell ref="N1022:N1024"/>
    <mergeCell ref="O1022:O1024"/>
    <mergeCell ref="P1022:P1024"/>
    <mergeCell ref="L1025:L1026"/>
    <mergeCell ref="M1025:M1026"/>
    <mergeCell ref="N1025:N1026"/>
    <mergeCell ref="O1025:O1026"/>
    <mergeCell ref="P1025:P1026"/>
    <mergeCell ref="C1025:C1026"/>
    <mergeCell ref="E1025:E1026"/>
    <mergeCell ref="F1025:F1026"/>
    <mergeCell ref="G1025:G1026"/>
    <mergeCell ref="H1025:H1026"/>
    <mergeCell ref="I1025:I1026"/>
    <mergeCell ref="B1039:B1042"/>
    <mergeCell ref="C1039:C1042"/>
    <mergeCell ref="D1039:D1042"/>
    <mergeCell ref="E1039:E1042"/>
    <mergeCell ref="F1039:F1042"/>
    <mergeCell ref="G1039:G1042"/>
    <mergeCell ref="H1039:H1042"/>
    <mergeCell ref="I1039:I1042"/>
    <mergeCell ref="B1031:B1033"/>
    <mergeCell ref="F1031:F1033"/>
    <mergeCell ref="B1035:P1035"/>
    <mergeCell ref="C1037:C1038"/>
    <mergeCell ref="D1037:D1038"/>
    <mergeCell ref="E1037:E1038"/>
    <mergeCell ref="F1037:F1038"/>
    <mergeCell ref="G1037:G1038"/>
    <mergeCell ref="H1037:H1038"/>
    <mergeCell ref="I1037:I1038"/>
    <mergeCell ref="J1037:L1037"/>
    <mergeCell ref="M1039:M1042"/>
    <mergeCell ref="N1039:N1042"/>
    <mergeCell ref="O1039:O1042"/>
    <mergeCell ref="P1039:P1042"/>
    <mergeCell ref="C1047:C1049"/>
    <mergeCell ref="D1047:D1049"/>
    <mergeCell ref="E1047:E1049"/>
    <mergeCell ref="F1047:F1049"/>
    <mergeCell ref="G1047:G1049"/>
    <mergeCell ref="H1047:H1049"/>
    <mergeCell ref="I1047:I1049"/>
    <mergeCell ref="L1047:L1049"/>
    <mergeCell ref="M1047:M1049"/>
    <mergeCell ref="N1047:N1049"/>
    <mergeCell ref="O1047:O1049"/>
    <mergeCell ref="P1047:P1049"/>
    <mergeCell ref="M1065:M1067"/>
    <mergeCell ref="N1065:N1067"/>
    <mergeCell ref="O1065:O1067"/>
    <mergeCell ref="P1065:P1067"/>
    <mergeCell ref="C1083:C1084"/>
    <mergeCell ref="D1083:D1084"/>
    <mergeCell ref="E1083:E1084"/>
    <mergeCell ref="F1083:F1084"/>
    <mergeCell ref="G1083:G1084"/>
    <mergeCell ref="H1083:H1084"/>
    <mergeCell ref="I1083:I1084"/>
    <mergeCell ref="L1083:L1084"/>
    <mergeCell ref="M1083:M1084"/>
    <mergeCell ref="M1080:M1082"/>
    <mergeCell ref="N1080:N1082"/>
    <mergeCell ref="O1080:O1082"/>
    <mergeCell ref="P1080:P1082"/>
    <mergeCell ref="L1081:L1082"/>
    <mergeCell ref="N1083:N1084"/>
    <mergeCell ref="O1083:O1084"/>
    <mergeCell ref="P1083:P1084"/>
    <mergeCell ref="I1101:I1103"/>
    <mergeCell ref="J1101:J1103"/>
    <mergeCell ref="K1101:K1103"/>
    <mergeCell ref="L1101:L1103"/>
    <mergeCell ref="M1085:M1087"/>
    <mergeCell ref="N1085:N1087"/>
    <mergeCell ref="O1085:O1087"/>
    <mergeCell ref="P1085:P1087"/>
    <mergeCell ref="B1092:B1094"/>
    <mergeCell ref="F1092:F1094"/>
    <mergeCell ref="B1097:P1097"/>
    <mergeCell ref="C1099:C1100"/>
    <mergeCell ref="D1099:D1100"/>
    <mergeCell ref="E1099:E1100"/>
    <mergeCell ref="F1099:F1100"/>
    <mergeCell ref="G1099:G1100"/>
    <mergeCell ref="H1099:H1100"/>
    <mergeCell ref="I1099:I1100"/>
    <mergeCell ref="J1099:L1099"/>
    <mergeCell ref="P1099:P1100"/>
    <mergeCell ref="C1085:C1087"/>
    <mergeCell ref="D1085:D1087"/>
    <mergeCell ref="E1085:E1087"/>
    <mergeCell ref="F1085:F1087"/>
    <mergeCell ref="M1101:M1103"/>
    <mergeCell ref="N1101:N1103"/>
    <mergeCell ref="O1101:O1103"/>
    <mergeCell ref="P1101:P1103"/>
    <mergeCell ref="B1104:B1105"/>
    <mergeCell ref="C1104:C1105"/>
    <mergeCell ref="D1104:D1105"/>
    <mergeCell ref="E1104:E1105"/>
    <mergeCell ref="F1104:F1105"/>
    <mergeCell ref="G1104:G1105"/>
    <mergeCell ref="H1104:H1105"/>
    <mergeCell ref="I1104:I1105"/>
    <mergeCell ref="J1104:J1105"/>
    <mergeCell ref="K1104:K1105"/>
    <mergeCell ref="L1104:L1105"/>
    <mergeCell ref="M1104:M1105"/>
    <mergeCell ref="N1104:N1105"/>
    <mergeCell ref="O1104:O1105"/>
    <mergeCell ref="P1104:P1105"/>
    <mergeCell ref="D1101:D1103"/>
    <mergeCell ref="E1101:E1103"/>
    <mergeCell ref="F1101:F1103"/>
    <mergeCell ref="G1101:G1103"/>
    <mergeCell ref="H1101:H1103"/>
    <mergeCell ref="B1110:B1112"/>
    <mergeCell ref="F1110:F1112"/>
    <mergeCell ref="B1115:P1115"/>
    <mergeCell ref="C1117:C1118"/>
    <mergeCell ref="D1117:D1118"/>
    <mergeCell ref="E1117:E1118"/>
    <mergeCell ref="F1117:F1118"/>
    <mergeCell ref="G1117:G1118"/>
    <mergeCell ref="H1117:H1118"/>
    <mergeCell ref="I1117:I1118"/>
    <mergeCell ref="J1117:L1117"/>
    <mergeCell ref="P1117:Q1117"/>
    <mergeCell ref="P1124:P1126"/>
    <mergeCell ref="B1131:B1133"/>
    <mergeCell ref="F1131:F1133"/>
    <mergeCell ref="B1135:P1135"/>
    <mergeCell ref="C1137:C1138"/>
    <mergeCell ref="D1137:D1138"/>
    <mergeCell ref="E1137:E1138"/>
    <mergeCell ref="F1137:F1138"/>
    <mergeCell ref="G1137:G1138"/>
    <mergeCell ref="H1137:H1138"/>
    <mergeCell ref="I1137:I1138"/>
    <mergeCell ref="J1137:L1137"/>
    <mergeCell ref="P1137:P1138"/>
    <mergeCell ref="C1124:C1126"/>
    <mergeCell ref="D1124:D1126"/>
    <mergeCell ref="E1124:E1126"/>
    <mergeCell ref="F1124:F1126"/>
    <mergeCell ref="G1124:G1126"/>
    <mergeCell ref="H1124:H1126"/>
    <mergeCell ref="K1139:K1141"/>
    <mergeCell ref="L1139:L1141"/>
    <mergeCell ref="M1139:M1141"/>
    <mergeCell ref="N1139:N1141"/>
    <mergeCell ref="O1139:O1141"/>
    <mergeCell ref="P1139:P1141"/>
    <mergeCell ref="B1142:B1144"/>
    <mergeCell ref="C1142:C1144"/>
    <mergeCell ref="D1142:D1144"/>
    <mergeCell ref="E1142:E1144"/>
    <mergeCell ref="F1142:F1144"/>
    <mergeCell ref="G1142:G1144"/>
    <mergeCell ref="H1142:H1144"/>
    <mergeCell ref="I1142:I1144"/>
    <mergeCell ref="M1142:M1144"/>
    <mergeCell ref="N1142:N1144"/>
    <mergeCell ref="O1142:O1144"/>
    <mergeCell ref="P1142:P1144"/>
    <mergeCell ref="B1139:B1141"/>
    <mergeCell ref="C1139:C1141"/>
    <mergeCell ref="D1139:D1141"/>
    <mergeCell ref="E1139:E1141"/>
    <mergeCell ref="F1139:F1141"/>
    <mergeCell ref="G1139:G1141"/>
    <mergeCell ref="N1157:N1158"/>
    <mergeCell ref="O1157:O1158"/>
    <mergeCell ref="P1157:P1158"/>
    <mergeCell ref="B1159:B1160"/>
    <mergeCell ref="C1159:C1160"/>
    <mergeCell ref="D1159:D1160"/>
    <mergeCell ref="E1159:E1160"/>
    <mergeCell ref="F1159:F1160"/>
    <mergeCell ref="G1159:G1160"/>
    <mergeCell ref="H1159:H1160"/>
    <mergeCell ref="I1159:I1160"/>
    <mergeCell ref="M1159:M1160"/>
    <mergeCell ref="N1159:N1160"/>
    <mergeCell ref="O1159:O1160"/>
    <mergeCell ref="P1159:P1160"/>
    <mergeCell ref="B1157:B1158"/>
    <mergeCell ref="C1157:C1158"/>
    <mergeCell ref="D1157:D1158"/>
    <mergeCell ref="E1157:E1158"/>
    <mergeCell ref="F1157:F1158"/>
    <mergeCell ref="G1157:G1158"/>
    <mergeCell ref="H1157:H1158"/>
    <mergeCell ref="I1157:I1158"/>
    <mergeCell ref="L1157:L1158"/>
    <mergeCell ref="O1176:O1177"/>
    <mergeCell ref="P1176:P1177"/>
    <mergeCell ref="B1182:B1184"/>
    <mergeCell ref="F1182:F1184"/>
    <mergeCell ref="B1165:B1167"/>
    <mergeCell ref="F1165:F1167"/>
    <mergeCell ref="B1170:P1170"/>
    <mergeCell ref="J1172:L1172"/>
    <mergeCell ref="B1174:B1175"/>
    <mergeCell ref="C1174:C1175"/>
    <mergeCell ref="D1174:D1175"/>
    <mergeCell ref="E1174:E1175"/>
    <mergeCell ref="F1174:F1175"/>
    <mergeCell ref="G1174:G1175"/>
    <mergeCell ref="H1174:H1175"/>
    <mergeCell ref="I1174:I1175"/>
    <mergeCell ref="M1174:M1175"/>
    <mergeCell ref="N1174:N1175"/>
    <mergeCell ref="O1174:O1175"/>
    <mergeCell ref="P1174:P1175"/>
    <mergeCell ref="P1172:P1173"/>
    <mergeCell ref="B1176:B1177"/>
    <mergeCell ref="C1176:C1177"/>
    <mergeCell ref="D1176:D1177"/>
  </mergeCells>
  <dataValidations count="2">
    <dataValidation type="decimal" allowBlank="1" showInputMessage="1" showErrorMessage="1" sqref="WVG983892 WLK983892 C66388 IU66388 SQ66388 ACM66388 AMI66388 AWE66388 BGA66388 BPW66388 BZS66388 CJO66388 CTK66388 DDG66388 DNC66388 DWY66388 EGU66388 EQQ66388 FAM66388 FKI66388 FUE66388 GEA66388 GNW66388 GXS66388 HHO66388 HRK66388 IBG66388 ILC66388 IUY66388 JEU66388 JOQ66388 JYM66388 KII66388 KSE66388 LCA66388 LLW66388 LVS66388 MFO66388 MPK66388 MZG66388 NJC66388 NSY66388 OCU66388 OMQ66388 OWM66388 PGI66388 PQE66388 QAA66388 QJW66388 QTS66388 RDO66388 RNK66388 RXG66388 SHC66388 SQY66388 TAU66388 TKQ66388 TUM66388 UEI66388 UOE66388 UYA66388 VHW66388 VRS66388 WBO66388 WLK66388 WVG66388 C131924 IU131924 SQ131924 ACM131924 AMI131924 AWE131924 BGA131924 BPW131924 BZS131924 CJO131924 CTK131924 DDG131924 DNC131924 DWY131924 EGU131924 EQQ131924 FAM131924 FKI131924 FUE131924 GEA131924 GNW131924 GXS131924 HHO131924 HRK131924 IBG131924 ILC131924 IUY131924 JEU131924 JOQ131924 JYM131924 KII131924 KSE131924 LCA131924 LLW131924 LVS131924 MFO131924 MPK131924 MZG131924 NJC131924 NSY131924 OCU131924 OMQ131924 OWM131924 PGI131924 PQE131924 QAA131924 QJW131924 QTS131924 RDO131924 RNK131924 RXG131924 SHC131924 SQY131924 TAU131924 TKQ131924 TUM131924 UEI131924 UOE131924 UYA131924 VHW131924 VRS131924 WBO131924 WLK131924 WVG131924 C197460 IU197460 SQ197460 ACM197460 AMI197460 AWE197460 BGA197460 BPW197460 BZS197460 CJO197460 CTK197460 DDG197460 DNC197460 DWY197460 EGU197460 EQQ197460 FAM197460 FKI197460 FUE197460 GEA197460 GNW197460 GXS197460 HHO197460 HRK197460 IBG197460 ILC197460 IUY197460 JEU197460 JOQ197460 JYM197460 KII197460 KSE197460 LCA197460 LLW197460 LVS197460 MFO197460 MPK197460 MZG197460 NJC197460 NSY197460 OCU197460 OMQ197460 OWM197460 PGI197460 PQE197460 QAA197460 QJW197460 QTS197460 RDO197460 RNK197460 RXG197460 SHC197460 SQY197460 TAU197460 TKQ197460 TUM197460 UEI197460 UOE197460 UYA197460 VHW197460 VRS197460 WBO197460 WLK197460 WVG197460 C262996 IU262996 SQ262996 ACM262996 AMI262996 AWE262996 BGA262996 BPW262996 BZS262996 CJO262996 CTK262996 DDG262996 DNC262996 DWY262996 EGU262996 EQQ262996 FAM262996 FKI262996 FUE262996 GEA262996 GNW262996 GXS262996 HHO262996 HRK262996 IBG262996 ILC262996 IUY262996 JEU262996 JOQ262996 JYM262996 KII262996 KSE262996 LCA262996 LLW262996 LVS262996 MFO262996 MPK262996 MZG262996 NJC262996 NSY262996 OCU262996 OMQ262996 OWM262996 PGI262996 PQE262996 QAA262996 QJW262996 QTS262996 RDO262996 RNK262996 RXG262996 SHC262996 SQY262996 TAU262996 TKQ262996 TUM262996 UEI262996 UOE262996 UYA262996 VHW262996 VRS262996 WBO262996 WLK262996 WVG262996 C328532 IU328532 SQ328532 ACM328532 AMI328532 AWE328532 BGA328532 BPW328532 BZS328532 CJO328532 CTK328532 DDG328532 DNC328532 DWY328532 EGU328532 EQQ328532 FAM328532 FKI328532 FUE328532 GEA328532 GNW328532 GXS328532 HHO328532 HRK328532 IBG328532 ILC328532 IUY328532 JEU328532 JOQ328532 JYM328532 KII328532 KSE328532 LCA328532 LLW328532 LVS328532 MFO328532 MPK328532 MZG328532 NJC328532 NSY328532 OCU328532 OMQ328532 OWM328532 PGI328532 PQE328532 QAA328532 QJW328532 QTS328532 RDO328532 RNK328532 RXG328532 SHC328532 SQY328532 TAU328532 TKQ328532 TUM328532 UEI328532 UOE328532 UYA328532 VHW328532 VRS328532 WBO328532 WLK328532 WVG328532 C394068 IU394068 SQ394068 ACM394068 AMI394068 AWE394068 BGA394068 BPW394068 BZS394068 CJO394068 CTK394068 DDG394068 DNC394068 DWY394068 EGU394068 EQQ394068 FAM394068 FKI394068 FUE394068 GEA394068 GNW394068 GXS394068 HHO394068 HRK394068 IBG394068 ILC394068 IUY394068 JEU394068 JOQ394068 JYM394068 KII394068 KSE394068 LCA394068 LLW394068 LVS394068 MFO394068 MPK394068 MZG394068 NJC394068 NSY394068 OCU394068 OMQ394068 OWM394068 PGI394068 PQE394068 QAA394068 QJW394068 QTS394068 RDO394068 RNK394068 RXG394068 SHC394068 SQY394068 TAU394068 TKQ394068 TUM394068 UEI394068 UOE394068 UYA394068 VHW394068 VRS394068 WBO394068 WLK394068 WVG394068 C459604 IU459604 SQ459604 ACM459604 AMI459604 AWE459604 BGA459604 BPW459604 BZS459604 CJO459604 CTK459604 DDG459604 DNC459604 DWY459604 EGU459604 EQQ459604 FAM459604 FKI459604 FUE459604 GEA459604 GNW459604 GXS459604 HHO459604 HRK459604 IBG459604 ILC459604 IUY459604 JEU459604 JOQ459604 JYM459604 KII459604 KSE459604 LCA459604 LLW459604 LVS459604 MFO459604 MPK459604 MZG459604 NJC459604 NSY459604 OCU459604 OMQ459604 OWM459604 PGI459604 PQE459604 QAA459604 QJW459604 QTS459604 RDO459604 RNK459604 RXG459604 SHC459604 SQY459604 TAU459604 TKQ459604 TUM459604 UEI459604 UOE459604 UYA459604 VHW459604 VRS459604 WBO459604 WLK459604 WVG459604 C525140 IU525140 SQ525140 ACM525140 AMI525140 AWE525140 BGA525140 BPW525140 BZS525140 CJO525140 CTK525140 DDG525140 DNC525140 DWY525140 EGU525140 EQQ525140 FAM525140 FKI525140 FUE525140 GEA525140 GNW525140 GXS525140 HHO525140 HRK525140 IBG525140 ILC525140 IUY525140 JEU525140 JOQ525140 JYM525140 KII525140 KSE525140 LCA525140 LLW525140 LVS525140 MFO525140 MPK525140 MZG525140 NJC525140 NSY525140 OCU525140 OMQ525140 OWM525140 PGI525140 PQE525140 QAA525140 QJW525140 QTS525140 RDO525140 RNK525140 RXG525140 SHC525140 SQY525140 TAU525140 TKQ525140 TUM525140 UEI525140 UOE525140 UYA525140 VHW525140 VRS525140 WBO525140 WLK525140 WVG525140 C590676 IU590676 SQ590676 ACM590676 AMI590676 AWE590676 BGA590676 BPW590676 BZS590676 CJO590676 CTK590676 DDG590676 DNC590676 DWY590676 EGU590676 EQQ590676 FAM590676 FKI590676 FUE590676 GEA590676 GNW590676 GXS590676 HHO590676 HRK590676 IBG590676 ILC590676 IUY590676 JEU590676 JOQ590676 JYM590676 KII590676 KSE590676 LCA590676 LLW590676 LVS590676 MFO590676 MPK590676 MZG590676 NJC590676 NSY590676 OCU590676 OMQ590676 OWM590676 PGI590676 PQE590676 QAA590676 QJW590676 QTS590676 RDO590676 RNK590676 RXG590676 SHC590676 SQY590676 TAU590676 TKQ590676 TUM590676 UEI590676 UOE590676 UYA590676 VHW590676 VRS590676 WBO590676 WLK590676 WVG590676 C656212 IU656212 SQ656212 ACM656212 AMI656212 AWE656212 BGA656212 BPW656212 BZS656212 CJO656212 CTK656212 DDG656212 DNC656212 DWY656212 EGU656212 EQQ656212 FAM656212 FKI656212 FUE656212 GEA656212 GNW656212 GXS656212 HHO656212 HRK656212 IBG656212 ILC656212 IUY656212 JEU656212 JOQ656212 JYM656212 KII656212 KSE656212 LCA656212 LLW656212 LVS656212 MFO656212 MPK656212 MZG656212 NJC656212 NSY656212 OCU656212 OMQ656212 OWM656212 PGI656212 PQE656212 QAA656212 QJW656212 QTS656212 RDO656212 RNK656212 RXG656212 SHC656212 SQY656212 TAU656212 TKQ656212 TUM656212 UEI656212 UOE656212 UYA656212 VHW656212 VRS656212 WBO656212 WLK656212 WVG656212 C721748 IU721748 SQ721748 ACM721748 AMI721748 AWE721748 BGA721748 BPW721748 BZS721748 CJO721748 CTK721748 DDG721748 DNC721748 DWY721748 EGU721748 EQQ721748 FAM721748 FKI721748 FUE721748 GEA721748 GNW721748 GXS721748 HHO721748 HRK721748 IBG721748 ILC721748 IUY721748 JEU721748 JOQ721748 JYM721748 KII721748 KSE721748 LCA721748 LLW721748 LVS721748 MFO721748 MPK721748 MZG721748 NJC721748 NSY721748 OCU721748 OMQ721748 OWM721748 PGI721748 PQE721748 QAA721748 QJW721748 QTS721748 RDO721748 RNK721748 RXG721748 SHC721748 SQY721748 TAU721748 TKQ721748 TUM721748 UEI721748 UOE721748 UYA721748 VHW721748 VRS721748 WBO721748 WLK721748 WVG721748 C787284 IU787284 SQ787284 ACM787284 AMI787284 AWE787284 BGA787284 BPW787284 BZS787284 CJO787284 CTK787284 DDG787284 DNC787284 DWY787284 EGU787284 EQQ787284 FAM787284 FKI787284 FUE787284 GEA787284 GNW787284 GXS787284 HHO787284 HRK787284 IBG787284 ILC787284 IUY787284 JEU787284 JOQ787284 JYM787284 KII787284 KSE787284 LCA787284 LLW787284 LVS787284 MFO787284 MPK787284 MZG787284 NJC787284 NSY787284 OCU787284 OMQ787284 OWM787284 PGI787284 PQE787284 QAA787284 QJW787284 QTS787284 RDO787284 RNK787284 RXG787284 SHC787284 SQY787284 TAU787284 TKQ787284 TUM787284 UEI787284 UOE787284 UYA787284 VHW787284 VRS787284 WBO787284 WLK787284 WVG787284 C852820 IU852820 SQ852820 ACM852820 AMI852820 AWE852820 BGA852820 BPW852820 BZS852820 CJO852820 CTK852820 DDG852820 DNC852820 DWY852820 EGU852820 EQQ852820 FAM852820 FKI852820 FUE852820 GEA852820 GNW852820 GXS852820 HHO852820 HRK852820 IBG852820 ILC852820 IUY852820 JEU852820 JOQ852820 JYM852820 KII852820 KSE852820 LCA852820 LLW852820 LVS852820 MFO852820 MPK852820 MZG852820 NJC852820 NSY852820 OCU852820 OMQ852820 OWM852820 PGI852820 PQE852820 QAA852820 QJW852820 QTS852820 RDO852820 RNK852820 RXG852820 SHC852820 SQY852820 TAU852820 TKQ852820 TUM852820 UEI852820 UOE852820 UYA852820 VHW852820 VRS852820 WBO852820 WLK852820 WVG852820 C918356 IU918356 SQ918356 ACM918356 AMI918356 AWE918356 BGA918356 BPW918356 BZS918356 CJO918356 CTK918356 DDG918356 DNC918356 DWY918356 EGU918356 EQQ918356 FAM918356 FKI918356 FUE918356 GEA918356 GNW918356 GXS918356 HHO918356 HRK918356 IBG918356 ILC918356 IUY918356 JEU918356 JOQ918356 JYM918356 KII918356 KSE918356 LCA918356 LLW918356 LVS918356 MFO918356 MPK918356 MZG918356 NJC918356 NSY918356 OCU918356 OMQ918356 OWM918356 PGI918356 PQE918356 QAA918356 QJW918356 QTS918356 RDO918356 RNK918356 RXG918356 SHC918356 SQY918356 TAU918356 TKQ918356 TUM918356 UEI918356 UOE918356 UYA918356 VHW918356 VRS918356 WBO918356 WLK918356 WVG918356 C983892 IU983892 SQ983892 ACM983892 AMI983892 AWE983892 BGA983892 BPW983892 BZS983892 CJO983892 CTK983892 DDG983892 DNC983892 DWY983892 EGU983892 EQQ983892 FAM983892 FKI983892 FUE983892 GEA983892 GNW983892 GXS983892 HHO983892 HRK983892 IBG983892 ILC983892 IUY983892 JEU983892 JOQ983892 JYM983892 KII983892 KSE983892 LCA983892 LLW983892 LVS983892 MFO983892 MPK983892 MZG983892 NJC983892 NSY983892 OCU983892 OMQ983892 OWM983892 PGI983892 PQE983892 QAA983892 QJW983892 QTS983892 RDO983892 RNK983892 RXG983892 SHC983892 SQY983892 TAU983892 TKQ983892 TUM983892 UEI983892 UOE983892 UYA983892 VHW983892 VRS983892 WBO983892 WVG38:WVG39 WLK38:WLK39 WBO38:WBO39 VRS38:VRS39 VHW38:VHW39 UYA38:UYA39 UOE38:UOE39 UEI38:UEI39 TUM38:TUM39 TKQ38:TKQ39 TAU38:TAU39 SQY38:SQY39 SHC38:SHC39 RXG38:RXG39 RNK38:RNK39 RDO38:RDO39 QTS38:QTS39 QJW38:QJW39 QAA38:QAA39 PQE38:PQE39 PGI38:PGI39 OWM38:OWM39 OMQ38:OMQ39 OCU38:OCU39 NSY38:NSY39 NJC38:NJC39 MZG38:MZG39 MPK38:MPK39 MFO38:MFO39 LVS38:LVS39 LLW38:LLW39 LCA38:LCA39 KSE38:KSE39 KII38:KII39 JYM38:JYM39 JOQ38:JOQ39 JEU38:JEU39 IUY38:IUY39 ILC38:ILC39 IBG38:IBG39 HRK38:HRK39 HHO38:HHO39 GXS38:GXS39 GNW38:GNW39 GEA38:GEA39 FUE38:FUE39 FKI38:FKI39 FAM38:FAM39 EQQ38:EQQ39 EGU38:EGU39 DWY38:DWY39 DNC38:DNC39 DDG38:DDG39 CTK38:CTK39 CJO38:CJO39 BZS38:BZS39 BPW38:BPW39 BGA38:BGA39 AWE38:AWE39 AMI38:AMI39 ACM38:ACM39 SQ38:SQ39 IU38:IU39 IU41:IU42 WVG41:WVG42 WLK41:WLK42 WBO41:WBO42 VRS41:VRS42 VHW41:VHW42 UYA41:UYA42 UOE41:UOE42 UEI41:UEI42 TUM41:TUM42 TKQ41:TKQ42 TAU41:TAU42 SQY41:SQY42 SHC41:SHC42 RXG41:RXG42 RNK41:RNK42 RDO41:RDO42 QTS41:QTS42 QJW41:QJW42 QAA41:QAA42 PQE41:PQE42 PGI41:PGI42 OWM41:OWM42 OMQ41:OMQ42 OCU41:OCU42 NSY41:NSY42 NJC41:NJC42 MZG41:MZG42 MPK41:MPK42 MFO41:MFO42 LVS41:LVS42 LLW41:LLW42 LCA41:LCA42 KSE41:KSE42 KII41:KII42 JYM41:JYM42 JOQ41:JOQ42 JEU41:JEU42 IUY41:IUY42 ILC41:ILC42 IBG41:IBG42 HRK41:HRK42 HHO41:HHO42 GXS41:GXS42 GNW41:GNW42 GEA41:GEA42 FUE41:FUE42 FKI41:FKI42 FAM41:FAM42 EQQ41:EQQ42 EGU41:EGU42 DWY41:DWY42 DNC41:DNC42 DDG41:DDG42 CTK41:CTK42 CJO41:CJO42 BZS41:BZS42 BPW41:BPW42 BGA41:BGA42 AWE41:AWE42 AMI41:AMI42 ACM41:ACM42 SQ41:SQ42 SQ44:SQ45 IU44:IU45 WVG44:WVG45 WLK44:WLK45 WBO44:WBO45 VRS44:VRS45 VHW44:VHW45 UYA44:UYA45 UOE44:UOE45 UEI44:UEI45 TUM44:TUM45 TKQ44:TKQ45 TAU44:TAU45 SQY44:SQY45 SHC44:SHC45 RXG44:RXG45 RNK44:RNK45 RDO44:RDO45 QTS44:QTS45 QJW44:QJW45 QAA44:QAA45 PQE44:PQE45 PGI44:PGI45 OWM44:OWM45 OMQ44:OMQ45 OCU44:OCU45 NSY44:NSY45 NJC44:NJC45 MZG44:MZG45 MPK44:MPK45 MFO44:MFO45 LVS44:LVS45 LLW44:LLW45 LCA44:LCA45 KSE44:KSE45 KII44:KII45 JYM44:JYM45 JOQ44:JOQ45 JEU44:JEU45 IUY44:IUY45 ILC44:ILC45 IBG44:IBG45 HRK44:HRK45 HHO44:HHO45 GXS44:GXS45 GNW44:GNW45 GEA44:GEA45 FUE44:FUE45 FKI44:FKI45 FAM44:FAM45 EQQ44:EQQ45 EGU44:EGU45 DWY44:DWY45 DNC44:DNC45 DDG44:DDG45 CTK44:CTK45 CJO44:CJO45 BZS44:BZS45 BPW44:BPW45 BGA44:BGA45 AWE44:AWE45 AMI44:AMI45 ACM44:ACM45 ACM47:ACM48 SQ47:SQ48 IU47:IU48 WVG47:WVG48 WLK47:WLK48 WBO47:WBO48 VRS47:VRS48 VHW47:VHW48 UYA47:UYA48 UOE47:UOE48 UEI47:UEI48 TUM47:TUM48 TKQ47:TKQ48 TAU47:TAU48 SQY47:SQY48 SHC47:SHC48 RXG47:RXG48 RNK47:RNK48 RDO47:RDO48 QTS47:QTS48 QJW47:QJW48 QAA47:QAA48 PQE47:PQE48 PGI47:PGI48 OWM47:OWM48 OMQ47:OMQ48 OCU47:OCU48 NSY47:NSY48 NJC47:NJC48 MZG47:MZG48 MPK47:MPK48 MFO47:MFO48 LVS47:LVS48 LLW47:LLW48 LCA47:LCA48 KSE47:KSE48 KII47:KII48 JYM47:JYM48 JOQ47:JOQ48 JEU47:JEU48 IUY47:IUY48 ILC47:ILC48 IBG47:IBG48 HRK47:HRK48 HHO47:HHO48 GXS47:GXS48 GNW47:GNW48 GEA47:GEA48 FUE47:FUE48 FKI47:FKI48 FAM47:FAM48 EQQ47:EQQ48 EGU47:EGU48 DWY47:DWY48 DNC47:DNC48 DDG47:DDG48 CTK47:CTK48 CJO47:CJO48 BZS47:BZS48 BPW47:BPW48 BGA47:BGA48 AWE47:AWE48 AMI47:AMI48 AMI50:AMI51 ACM50:ACM51 SQ50:SQ51 IU50:IU51 WVG50:WVG51 WLK50:WLK51 WBO50:WBO51 VRS50:VRS51 VHW50:VHW51 UYA50:UYA51 UOE50:UOE51 UEI50:UEI51 TUM50:TUM51 TKQ50:TKQ51 TAU50:TAU51 SQY50:SQY51 SHC50:SHC51 RXG50:RXG51 RNK50:RNK51 RDO50:RDO51 QTS50:QTS51 QJW50:QJW51 QAA50:QAA51 PQE50:PQE51 PGI50:PGI51 OWM50:OWM51 OMQ50:OMQ51 OCU50:OCU51 NSY50:NSY51 NJC50:NJC51 MZG50:MZG51 MPK50:MPK51 MFO50:MFO51 LVS50:LVS51 LLW50:LLW51 LCA50:LCA51 KSE50:KSE51 KII50:KII51 JYM50:JYM51 JOQ50:JOQ51 JEU50:JEU51 IUY50:IUY51 ILC50:ILC51 IBG50:IBG51 HRK50:HRK51 HHO50:HHO51 GXS50:GXS51 GNW50:GNW51 GEA50:GEA51 FUE50:FUE51 FKI50:FKI51 FAM50:FAM51 EQQ50:EQQ51 EGU50:EGU51 DWY50:DWY51 DNC50:DNC51 DDG50:DDG51 CTK50:CTK51 CJO50:CJO51 BZS50:BZS51 BPW50:BPW51 BGA50:BGA51 AWE50:AWE51 AWE53:AWE54 AMI53:AMI54 ACM53:ACM54 SQ53:SQ54 IU53:IU54 WVG53:WVG54 WLK53:WLK54 WBO53:WBO54 VRS53:VRS54 VHW53:VHW54 UYA53:UYA54 UOE53:UOE54 UEI53:UEI54 TUM53:TUM54 TKQ53:TKQ54 TAU53:TAU54 SQY53:SQY54 SHC53:SHC54 RXG53:RXG54 RNK53:RNK54 RDO53:RDO54 QTS53:QTS54 QJW53:QJW54 QAA53:QAA54 PQE53:PQE54 PGI53:PGI54 OWM53:OWM54 OMQ53:OMQ54 OCU53:OCU54 NSY53:NSY54 NJC53:NJC54 MZG53:MZG54 MPK53:MPK54 MFO53:MFO54 LVS53:LVS54 LLW53:LLW54 LCA53:LCA54 KSE53:KSE54 KII53:KII54 JYM53:JYM54 JOQ53:JOQ54 JEU53:JEU54 IUY53:IUY54 ILC53:ILC54 IBG53:IBG54 HRK53:HRK54 HHO53:HHO54 GXS53:GXS54 GNW53:GNW54 GEA53:GEA54 FUE53:FUE54 FKI53:FKI54 FAM53:FAM54 EQQ53:EQQ54 EGU53:EGU54 DWY53:DWY54 DNC53:DNC54 DDG53:DDG54 CTK53:CTK54 CJO53:CJO54 BZS53:BZS54 BPW53:BPW54 BGA53:BGA54 BGA56:BGA57 AWE56:AWE57 AMI56:AMI57 ACM56:ACM57 SQ56:SQ57 IU56:IU57 WVG56:WVG57 WLK56:WLK57 WBO56:WBO57 VRS56:VRS57 VHW56:VHW57 UYA56:UYA57 UOE56:UOE57 UEI56:UEI57 TUM56:TUM57 TKQ56:TKQ57 TAU56:TAU57 SQY56:SQY57 SHC56:SHC57 RXG56:RXG57 RNK56:RNK57 RDO56:RDO57 QTS56:QTS57 QJW56:QJW57 QAA56:QAA57 PQE56:PQE57 PGI56:PGI57 OWM56:OWM57 OMQ56:OMQ57 OCU56:OCU57 NSY56:NSY57 NJC56:NJC57 MZG56:MZG57 MPK56:MPK57 MFO56:MFO57 LVS56:LVS57 LLW56:LLW57 LCA56:LCA57 KSE56:KSE57 KII56:KII57 JYM56:JYM57 JOQ56:JOQ57 JEU56:JEU57 IUY56:IUY57 ILC56:ILC57 IBG56:IBG57 HRK56:HRK57 HHO56:HHO57 GXS56:GXS57 GNW56:GNW57 GEA56:GEA57 FUE56:FUE57 FKI56:FKI57 FAM56:FAM57 EQQ56:EQQ57 EGU56:EGU57 DWY56:DWY57 DNC56:DNC57 DDG56:DDG57 CTK56:CTK57 CJO56:CJO57 BZS56:BZS57 BPW56:BPW57 BPW59:BPW60 BGA59:BGA60 AWE59:AWE60 AMI59:AMI60 ACM59:ACM60 SQ59:SQ60 IU59:IU60 WVG59:WVG60 WLK59:WLK60 WBO59:WBO60 VRS59:VRS60 VHW59:VHW60 UYA59:UYA60 UOE59:UOE60 UEI59:UEI60 TUM59:TUM60 TKQ59:TKQ60 TAU59:TAU60 SQY59:SQY60 SHC59:SHC60 RXG59:RXG60 RNK59:RNK60 RDO59:RDO60 QTS59:QTS60 QJW59:QJW60 QAA59:QAA60 PQE59:PQE60 PGI59:PGI60 OWM59:OWM60 OMQ59:OMQ60 OCU59:OCU60 NSY59:NSY60 NJC59:NJC60 MZG59:MZG60 MPK59:MPK60 MFO59:MFO60 LVS59:LVS60 LLW59:LLW60 LCA59:LCA60 KSE59:KSE60 KII59:KII60 JYM59:JYM60 JOQ59:JOQ60 JEU59:JEU60 IUY59:IUY60 ILC59:ILC60 IBG59:IBG60 HRK59:HRK60 HHO59:HHO60 GXS59:GXS60 GNW59:GNW60 GEA59:GEA60 FUE59:FUE60 FKI59:FKI60 FAM59:FAM60 EQQ59:EQQ60 EGU59:EGU60 DWY59:DWY60 DNC59:DNC60 DDG59:DDG60 CTK59:CTK60 CJO59:CJO60 BZS59:BZS60 BZS62:BZS63 BPW62:BPW63 BGA62:BGA63 AWE62:AWE63 AMI62:AMI63 ACM62:ACM63 SQ62:SQ63 IU62:IU63 WVG62:WVG63 WLK62:WLK63 WBO62:WBO63 VRS62:VRS63 VHW62:VHW63 UYA62:UYA63 UOE62:UOE63 UEI62:UEI63 TUM62:TUM63 TKQ62:TKQ63 TAU62:TAU63 SQY62:SQY63 SHC62:SHC63 RXG62:RXG63 RNK62:RNK63 RDO62:RDO63 QTS62:QTS63 QJW62:QJW63 QAA62:QAA63 PQE62:PQE63 PGI62:PGI63 OWM62:OWM63 OMQ62:OMQ63 OCU62:OCU63 NSY62:NSY63 NJC62:NJC63 MZG62:MZG63 MPK62:MPK63 MFO62:MFO63 LVS62:LVS63 LLW62:LLW63 LCA62:LCA63 KSE62:KSE63 KII62:KII63 JYM62:JYM63 JOQ62:JOQ63 JEU62:JEU63 IUY62:IUY63 ILC62:ILC63 IBG62:IBG63 HRK62:HRK63 HHO62:HHO63 GXS62:GXS63 GNW62:GNW63 GEA62:GEA63 FUE62:FUE63 FKI62:FKI63 FAM62:FAM63 EQQ62:EQQ63 EGU62:EGU63 DWY62:DWY63 DNC62:DNC63 DDG62:DDG63 CTK62:CTK63 CJO62:CJO63 CJO65:CJO67 BZS65:BZS67 BPW65:BPW67 BGA65:BGA67 AWE65:AWE67 AMI65:AMI67 ACM65:ACM67 SQ65:SQ67 IU65:IU67 WVG65:WVG67 WLK65:WLK67 WBO65:WBO67 VRS65:VRS67 VHW65:VHW67 UYA65:UYA67 UOE65:UOE67 UEI65:UEI67 TUM65:TUM67 TKQ65:TKQ67 TAU65:TAU67 SQY65:SQY67 SHC65:SHC67 RXG65:RXG67 RNK65:RNK67 RDO65:RDO67 QTS65:QTS67 QJW65:QJW67 QAA65:QAA67 PQE65:PQE67 PGI65:PGI67 OWM65:OWM67 OMQ65:OMQ67 OCU65:OCU67 NSY65:NSY67 NJC65:NJC67 MZG65:MZG67 MPK65:MPK67 MFO65:MFO67 LVS65:LVS67 LLW65:LLW67 LCA65:LCA67 KSE65:KSE67 KII65:KII67 JYM65:JYM67 JOQ65:JOQ67 JEU65:JEU67 IUY65:IUY67 ILC65:ILC67 IBG65:IBG67 HRK65:HRK67 HHO65:HHO67 GXS65:GXS67 GNW65:GNW67 GEA65:GEA67 FUE65:FUE67 FKI65:FKI67 FAM65:FAM67 EQQ65:EQQ67 EGU65:EGU67 DWY65:DWY67 DNC65:DNC67 DDG65:DDG67 CTK65:CTK67 CTK69:CTK221 CJO69:CJO221 BZS69:BZS221 BPW69:BPW221 BGA69:BGA221 AWE69:AWE221 AMI69:AMI221 ACM69:ACM221 SQ69:SQ221 IU69:IU221 WVG69:WVG221 WLK69:WLK221 WBO69:WBO221 VRS69:VRS221 VHW69:VHW221 UYA69:UYA221 UOE69:UOE221 UEI69:UEI221 TUM69:TUM221 TKQ69:TKQ221 TAU69:TAU221 SQY69:SQY221 SHC69:SHC221 RXG69:RXG221 RNK69:RNK221 RDO69:RDO221 QTS69:QTS221 QJW69:QJW221 QAA69:QAA221 PQE69:PQE221 PGI69:PGI221 OWM69:OWM221 OMQ69:OMQ221 OCU69:OCU221 NSY69:NSY221 NJC69:NJC221 MZG69:MZG221 MPK69:MPK221 MFO69:MFO221 LVS69:LVS221 LLW69:LLW221 LCA69:LCA221 KSE69:KSE221 KII69:KII221 JYM69:JYM221 JOQ69:JOQ221 JEU69:JEU221 IUY69:IUY221 ILC69:ILC221 IBG69:IBG221 HRK69:HRK221 HHO69:HHO221 GXS69:GXS221 GNW69:GNW221 GEA69:GEA221 FUE69:FUE221 FKI69:FKI221 FAM69:FAM221 EQQ69:EQQ221 EGU69:EGU221 DWY69:DWY221 DNC69:DNC221 DDG69:DDG221">
      <formula1>0</formula1>
      <formula2>1</formula2>
    </dataValidation>
    <dataValidation type="list" allowBlank="1" showInputMessage="1" showErrorMessage="1" sqref="WVD983892 A66388 IR66388 SN66388 ACJ66388 AMF66388 AWB66388 BFX66388 BPT66388 BZP66388 CJL66388 CTH66388 DDD66388 DMZ66388 DWV66388 EGR66388 EQN66388 FAJ66388 FKF66388 FUB66388 GDX66388 GNT66388 GXP66388 HHL66388 HRH66388 IBD66388 IKZ66388 IUV66388 JER66388 JON66388 JYJ66388 KIF66388 KSB66388 LBX66388 LLT66388 LVP66388 MFL66388 MPH66388 MZD66388 NIZ66388 NSV66388 OCR66388 OMN66388 OWJ66388 PGF66388 PQB66388 PZX66388 QJT66388 QTP66388 RDL66388 RNH66388 RXD66388 SGZ66388 SQV66388 TAR66388 TKN66388 TUJ66388 UEF66388 UOB66388 UXX66388 VHT66388 VRP66388 WBL66388 WLH66388 WVD66388 A131924 IR131924 SN131924 ACJ131924 AMF131924 AWB131924 BFX131924 BPT131924 BZP131924 CJL131924 CTH131924 DDD131924 DMZ131924 DWV131924 EGR131924 EQN131924 FAJ131924 FKF131924 FUB131924 GDX131924 GNT131924 GXP131924 HHL131924 HRH131924 IBD131924 IKZ131924 IUV131924 JER131924 JON131924 JYJ131924 KIF131924 KSB131924 LBX131924 LLT131924 LVP131924 MFL131924 MPH131924 MZD131924 NIZ131924 NSV131924 OCR131924 OMN131924 OWJ131924 PGF131924 PQB131924 PZX131924 QJT131924 QTP131924 RDL131924 RNH131924 RXD131924 SGZ131924 SQV131924 TAR131924 TKN131924 TUJ131924 UEF131924 UOB131924 UXX131924 VHT131924 VRP131924 WBL131924 WLH131924 WVD131924 A197460 IR197460 SN197460 ACJ197460 AMF197460 AWB197460 BFX197460 BPT197460 BZP197460 CJL197460 CTH197460 DDD197460 DMZ197460 DWV197460 EGR197460 EQN197460 FAJ197460 FKF197460 FUB197460 GDX197460 GNT197460 GXP197460 HHL197460 HRH197460 IBD197460 IKZ197460 IUV197460 JER197460 JON197460 JYJ197460 KIF197460 KSB197460 LBX197460 LLT197460 LVP197460 MFL197460 MPH197460 MZD197460 NIZ197460 NSV197460 OCR197460 OMN197460 OWJ197460 PGF197460 PQB197460 PZX197460 QJT197460 QTP197460 RDL197460 RNH197460 RXD197460 SGZ197460 SQV197460 TAR197460 TKN197460 TUJ197460 UEF197460 UOB197460 UXX197460 VHT197460 VRP197460 WBL197460 WLH197460 WVD197460 A262996 IR262996 SN262996 ACJ262996 AMF262996 AWB262996 BFX262996 BPT262996 BZP262996 CJL262996 CTH262996 DDD262996 DMZ262996 DWV262996 EGR262996 EQN262996 FAJ262996 FKF262996 FUB262996 GDX262996 GNT262996 GXP262996 HHL262996 HRH262996 IBD262996 IKZ262996 IUV262996 JER262996 JON262996 JYJ262996 KIF262996 KSB262996 LBX262996 LLT262996 LVP262996 MFL262996 MPH262996 MZD262996 NIZ262996 NSV262996 OCR262996 OMN262996 OWJ262996 PGF262996 PQB262996 PZX262996 QJT262996 QTP262996 RDL262996 RNH262996 RXD262996 SGZ262996 SQV262996 TAR262996 TKN262996 TUJ262996 UEF262996 UOB262996 UXX262996 VHT262996 VRP262996 WBL262996 WLH262996 WVD262996 A328532 IR328532 SN328532 ACJ328532 AMF328532 AWB328532 BFX328532 BPT328532 BZP328532 CJL328532 CTH328532 DDD328532 DMZ328532 DWV328532 EGR328532 EQN328532 FAJ328532 FKF328532 FUB328532 GDX328532 GNT328532 GXP328532 HHL328532 HRH328532 IBD328532 IKZ328532 IUV328532 JER328532 JON328532 JYJ328532 KIF328532 KSB328532 LBX328532 LLT328532 LVP328532 MFL328532 MPH328532 MZD328532 NIZ328532 NSV328532 OCR328532 OMN328532 OWJ328532 PGF328532 PQB328532 PZX328532 QJT328532 QTP328532 RDL328532 RNH328532 RXD328532 SGZ328532 SQV328532 TAR328532 TKN328532 TUJ328532 UEF328532 UOB328532 UXX328532 VHT328532 VRP328532 WBL328532 WLH328532 WVD328532 A394068 IR394068 SN394068 ACJ394068 AMF394068 AWB394068 BFX394068 BPT394068 BZP394068 CJL394068 CTH394068 DDD394068 DMZ394068 DWV394068 EGR394068 EQN394068 FAJ394068 FKF394068 FUB394068 GDX394068 GNT394068 GXP394068 HHL394068 HRH394068 IBD394068 IKZ394068 IUV394068 JER394068 JON394068 JYJ394068 KIF394068 KSB394068 LBX394068 LLT394068 LVP394068 MFL394068 MPH394068 MZD394068 NIZ394068 NSV394068 OCR394068 OMN394068 OWJ394068 PGF394068 PQB394068 PZX394068 QJT394068 QTP394068 RDL394068 RNH394068 RXD394068 SGZ394068 SQV394068 TAR394068 TKN394068 TUJ394068 UEF394068 UOB394068 UXX394068 VHT394068 VRP394068 WBL394068 WLH394068 WVD394068 A459604 IR459604 SN459604 ACJ459604 AMF459604 AWB459604 BFX459604 BPT459604 BZP459604 CJL459604 CTH459604 DDD459604 DMZ459604 DWV459604 EGR459604 EQN459604 FAJ459604 FKF459604 FUB459604 GDX459604 GNT459604 GXP459604 HHL459604 HRH459604 IBD459604 IKZ459604 IUV459604 JER459604 JON459604 JYJ459604 KIF459604 KSB459604 LBX459604 LLT459604 LVP459604 MFL459604 MPH459604 MZD459604 NIZ459604 NSV459604 OCR459604 OMN459604 OWJ459604 PGF459604 PQB459604 PZX459604 QJT459604 QTP459604 RDL459604 RNH459604 RXD459604 SGZ459604 SQV459604 TAR459604 TKN459604 TUJ459604 UEF459604 UOB459604 UXX459604 VHT459604 VRP459604 WBL459604 WLH459604 WVD459604 A525140 IR525140 SN525140 ACJ525140 AMF525140 AWB525140 BFX525140 BPT525140 BZP525140 CJL525140 CTH525140 DDD525140 DMZ525140 DWV525140 EGR525140 EQN525140 FAJ525140 FKF525140 FUB525140 GDX525140 GNT525140 GXP525140 HHL525140 HRH525140 IBD525140 IKZ525140 IUV525140 JER525140 JON525140 JYJ525140 KIF525140 KSB525140 LBX525140 LLT525140 LVP525140 MFL525140 MPH525140 MZD525140 NIZ525140 NSV525140 OCR525140 OMN525140 OWJ525140 PGF525140 PQB525140 PZX525140 QJT525140 QTP525140 RDL525140 RNH525140 RXD525140 SGZ525140 SQV525140 TAR525140 TKN525140 TUJ525140 UEF525140 UOB525140 UXX525140 VHT525140 VRP525140 WBL525140 WLH525140 WVD525140 A590676 IR590676 SN590676 ACJ590676 AMF590676 AWB590676 BFX590676 BPT590676 BZP590676 CJL590676 CTH590676 DDD590676 DMZ590676 DWV590676 EGR590676 EQN590676 FAJ590676 FKF590676 FUB590676 GDX590676 GNT590676 GXP590676 HHL590676 HRH590676 IBD590676 IKZ590676 IUV590676 JER590676 JON590676 JYJ590676 KIF590676 KSB590676 LBX590676 LLT590676 LVP590676 MFL590676 MPH590676 MZD590676 NIZ590676 NSV590676 OCR590676 OMN590676 OWJ590676 PGF590676 PQB590676 PZX590676 QJT590676 QTP590676 RDL590676 RNH590676 RXD590676 SGZ590676 SQV590676 TAR590676 TKN590676 TUJ590676 UEF590676 UOB590676 UXX590676 VHT590676 VRP590676 WBL590676 WLH590676 WVD590676 A656212 IR656212 SN656212 ACJ656212 AMF656212 AWB656212 BFX656212 BPT656212 BZP656212 CJL656212 CTH656212 DDD656212 DMZ656212 DWV656212 EGR656212 EQN656212 FAJ656212 FKF656212 FUB656212 GDX656212 GNT656212 GXP656212 HHL656212 HRH656212 IBD656212 IKZ656212 IUV656212 JER656212 JON656212 JYJ656212 KIF656212 KSB656212 LBX656212 LLT656212 LVP656212 MFL656212 MPH656212 MZD656212 NIZ656212 NSV656212 OCR656212 OMN656212 OWJ656212 PGF656212 PQB656212 PZX656212 QJT656212 QTP656212 RDL656212 RNH656212 RXD656212 SGZ656212 SQV656212 TAR656212 TKN656212 TUJ656212 UEF656212 UOB656212 UXX656212 VHT656212 VRP656212 WBL656212 WLH656212 WVD656212 A721748 IR721748 SN721748 ACJ721748 AMF721748 AWB721748 BFX721748 BPT721748 BZP721748 CJL721748 CTH721748 DDD721748 DMZ721748 DWV721748 EGR721748 EQN721748 FAJ721748 FKF721748 FUB721748 GDX721748 GNT721748 GXP721748 HHL721748 HRH721748 IBD721748 IKZ721748 IUV721748 JER721748 JON721748 JYJ721748 KIF721748 KSB721748 LBX721748 LLT721748 LVP721748 MFL721748 MPH721748 MZD721748 NIZ721748 NSV721748 OCR721748 OMN721748 OWJ721748 PGF721748 PQB721748 PZX721748 QJT721748 QTP721748 RDL721748 RNH721748 RXD721748 SGZ721748 SQV721748 TAR721748 TKN721748 TUJ721748 UEF721748 UOB721748 UXX721748 VHT721748 VRP721748 WBL721748 WLH721748 WVD721748 A787284 IR787284 SN787284 ACJ787284 AMF787284 AWB787284 BFX787284 BPT787284 BZP787284 CJL787284 CTH787284 DDD787284 DMZ787284 DWV787284 EGR787284 EQN787284 FAJ787284 FKF787284 FUB787284 GDX787284 GNT787284 GXP787284 HHL787284 HRH787284 IBD787284 IKZ787284 IUV787284 JER787284 JON787284 JYJ787284 KIF787284 KSB787284 LBX787284 LLT787284 LVP787284 MFL787284 MPH787284 MZD787284 NIZ787284 NSV787284 OCR787284 OMN787284 OWJ787284 PGF787284 PQB787284 PZX787284 QJT787284 QTP787284 RDL787284 RNH787284 RXD787284 SGZ787284 SQV787284 TAR787284 TKN787284 TUJ787284 UEF787284 UOB787284 UXX787284 VHT787284 VRP787284 WBL787284 WLH787284 WVD787284 A852820 IR852820 SN852820 ACJ852820 AMF852820 AWB852820 BFX852820 BPT852820 BZP852820 CJL852820 CTH852820 DDD852820 DMZ852820 DWV852820 EGR852820 EQN852820 FAJ852820 FKF852820 FUB852820 GDX852820 GNT852820 GXP852820 HHL852820 HRH852820 IBD852820 IKZ852820 IUV852820 JER852820 JON852820 JYJ852820 KIF852820 KSB852820 LBX852820 LLT852820 LVP852820 MFL852820 MPH852820 MZD852820 NIZ852820 NSV852820 OCR852820 OMN852820 OWJ852820 PGF852820 PQB852820 PZX852820 QJT852820 QTP852820 RDL852820 RNH852820 RXD852820 SGZ852820 SQV852820 TAR852820 TKN852820 TUJ852820 UEF852820 UOB852820 UXX852820 VHT852820 VRP852820 WBL852820 WLH852820 WVD852820 A918356 IR918356 SN918356 ACJ918356 AMF918356 AWB918356 BFX918356 BPT918356 BZP918356 CJL918356 CTH918356 DDD918356 DMZ918356 DWV918356 EGR918356 EQN918356 FAJ918356 FKF918356 FUB918356 GDX918356 GNT918356 GXP918356 HHL918356 HRH918356 IBD918356 IKZ918356 IUV918356 JER918356 JON918356 JYJ918356 KIF918356 KSB918356 LBX918356 LLT918356 LVP918356 MFL918356 MPH918356 MZD918356 NIZ918356 NSV918356 OCR918356 OMN918356 OWJ918356 PGF918356 PQB918356 PZX918356 QJT918356 QTP918356 RDL918356 RNH918356 RXD918356 SGZ918356 SQV918356 TAR918356 TKN918356 TUJ918356 UEF918356 UOB918356 UXX918356 VHT918356 VRP918356 WBL918356 WLH918356 WVD918356 A983892 IR983892 SN983892 ACJ983892 AMF983892 AWB983892 BFX983892 BPT983892 BZP983892 CJL983892 CTH983892 DDD983892 DMZ983892 DWV983892 EGR983892 EQN983892 FAJ983892 FKF983892 FUB983892 GDX983892 GNT983892 GXP983892 HHL983892 HRH983892 IBD983892 IKZ983892 IUV983892 JER983892 JON983892 JYJ983892 KIF983892 KSB983892 LBX983892 LLT983892 LVP983892 MFL983892 MPH983892 MZD983892 NIZ983892 NSV983892 OCR983892 OMN983892 OWJ983892 PGF983892 PQB983892 PZX983892 QJT983892 QTP983892 RDL983892 RNH983892 RXD983892 SGZ983892 SQV983892 TAR983892 TKN983892 TUJ983892 UEF983892 UOB983892 UXX983892 VHT983892 VRP983892 WBL983892 WLH983892 WVD38:WVD39 WLH38:WLH39 WBL38:WBL39 VRP38:VRP39 VHT38:VHT39 UXX38:UXX39 UOB38:UOB39 UEF38:UEF39 TUJ38:TUJ39 TKN38:TKN39 TAR38:TAR39 SQV38:SQV39 SGZ38:SGZ39 RXD38:RXD39 RNH38:RNH39 RDL38:RDL39 QTP38:QTP39 QJT38:QJT39 PZX38:PZX39 PQB38:PQB39 PGF38:PGF39 OWJ38:OWJ39 OMN38:OMN39 OCR38:OCR39 NSV38:NSV39 NIZ38:NIZ39 MZD38:MZD39 MPH38:MPH39 MFL38:MFL39 LVP38:LVP39 LLT38:LLT39 LBX38:LBX39 KSB38:KSB39 KIF38:KIF39 JYJ38:JYJ39 JON38:JON39 JER38:JER39 IUV38:IUV39 IKZ38:IKZ39 IBD38:IBD39 HRH38:HRH39 HHL38:HHL39 GXP38:GXP39 GNT38:GNT39 GDX38:GDX39 FUB38:FUB39 FKF38:FKF39 FAJ38:FAJ39 EQN38:EQN39 EGR38:EGR39 DWV38:DWV39 DMZ38:DMZ39 DDD38:DDD39 CTH38:CTH39 CJL38:CJL39 BZP38:BZP39 BPT38:BPT39 BFX38:BFX39 AWB38:AWB39 AMF38:AMF39 ACJ38:ACJ39 SN38:SN39 IR38:IR39 A38:A39 A41:A42 WVD41:WVD42 WLH41:WLH42 WBL41:WBL42 VRP41:VRP42 VHT41:VHT42 UXX41:UXX42 UOB41:UOB42 UEF41:UEF42 TUJ41:TUJ42 TKN41:TKN42 TAR41:TAR42 SQV41:SQV42 SGZ41:SGZ42 RXD41:RXD42 RNH41:RNH42 RDL41:RDL42 QTP41:QTP42 QJT41:QJT42 PZX41:PZX42 PQB41:PQB42 PGF41:PGF42 OWJ41:OWJ42 OMN41:OMN42 OCR41:OCR42 NSV41:NSV42 NIZ41:NIZ42 MZD41:MZD42 MPH41:MPH42 MFL41:MFL42 LVP41:LVP42 LLT41:LLT42 LBX41:LBX42 KSB41:KSB42 KIF41:KIF42 JYJ41:JYJ42 JON41:JON42 JER41:JER42 IUV41:IUV42 IKZ41:IKZ42 IBD41:IBD42 HRH41:HRH42 HHL41:HHL42 GXP41:GXP42 GNT41:GNT42 GDX41:GDX42 FUB41:FUB42 FKF41:FKF42 FAJ41:FAJ42 EQN41:EQN42 EGR41:EGR42 DWV41:DWV42 DMZ41:DMZ42 DDD41:DDD42 CTH41:CTH42 CJL41:CJL42 BZP41:BZP42 BPT41:BPT42 BFX41:BFX42 AWB41:AWB42 AMF41:AMF42 ACJ41:ACJ42 SN41:SN42 IR41:IR42 IR44:IR45 A44:A45 WVD44:WVD45 WLH44:WLH45 WBL44:WBL45 VRP44:VRP45 VHT44:VHT45 UXX44:UXX45 UOB44:UOB45 UEF44:UEF45 TUJ44:TUJ45 TKN44:TKN45 TAR44:TAR45 SQV44:SQV45 SGZ44:SGZ45 RXD44:RXD45 RNH44:RNH45 RDL44:RDL45 QTP44:QTP45 QJT44:QJT45 PZX44:PZX45 PQB44:PQB45 PGF44:PGF45 OWJ44:OWJ45 OMN44:OMN45 OCR44:OCR45 NSV44:NSV45 NIZ44:NIZ45 MZD44:MZD45 MPH44:MPH45 MFL44:MFL45 LVP44:LVP45 LLT44:LLT45 LBX44:LBX45 KSB44:KSB45 KIF44:KIF45 JYJ44:JYJ45 JON44:JON45 JER44:JER45 IUV44:IUV45 IKZ44:IKZ45 IBD44:IBD45 HRH44:HRH45 HHL44:HHL45 GXP44:GXP45 GNT44:GNT45 GDX44:GDX45 FUB44:FUB45 FKF44:FKF45 FAJ44:FAJ45 EQN44:EQN45 EGR44:EGR45 DWV44:DWV45 DMZ44:DMZ45 DDD44:DDD45 CTH44:CTH45 CJL44:CJL45 BZP44:BZP45 BPT44:BPT45 BFX44:BFX45 AWB44:AWB45 AMF44:AMF45 ACJ44:ACJ45 SN44:SN45 SN47:SN48 IR47:IR48 A47:A48 WVD47:WVD48 WLH47:WLH48 WBL47:WBL48 VRP47:VRP48 VHT47:VHT48 UXX47:UXX48 UOB47:UOB48 UEF47:UEF48 TUJ47:TUJ48 TKN47:TKN48 TAR47:TAR48 SQV47:SQV48 SGZ47:SGZ48 RXD47:RXD48 RNH47:RNH48 RDL47:RDL48 QTP47:QTP48 QJT47:QJT48 PZX47:PZX48 PQB47:PQB48 PGF47:PGF48 OWJ47:OWJ48 OMN47:OMN48 OCR47:OCR48 NSV47:NSV48 NIZ47:NIZ48 MZD47:MZD48 MPH47:MPH48 MFL47:MFL48 LVP47:LVP48 LLT47:LLT48 LBX47:LBX48 KSB47:KSB48 KIF47:KIF48 JYJ47:JYJ48 JON47:JON48 JER47:JER48 IUV47:IUV48 IKZ47:IKZ48 IBD47:IBD48 HRH47:HRH48 HHL47:HHL48 GXP47:GXP48 GNT47:GNT48 GDX47:GDX48 FUB47:FUB48 FKF47:FKF48 FAJ47:FAJ48 EQN47:EQN48 EGR47:EGR48 DWV47:DWV48 DMZ47:DMZ48 DDD47:DDD48 CTH47:CTH48 CJL47:CJL48 BZP47:BZP48 BPT47:BPT48 BFX47:BFX48 AWB47:AWB48 AMF47:AMF48 ACJ47:ACJ48 ACJ50:ACJ51 SN50:SN51 IR50:IR51 A50:A51 WVD50:WVD51 WLH50:WLH51 WBL50:WBL51 VRP50:VRP51 VHT50:VHT51 UXX50:UXX51 UOB50:UOB51 UEF50:UEF51 TUJ50:TUJ51 TKN50:TKN51 TAR50:TAR51 SQV50:SQV51 SGZ50:SGZ51 RXD50:RXD51 RNH50:RNH51 RDL50:RDL51 QTP50:QTP51 QJT50:QJT51 PZX50:PZX51 PQB50:PQB51 PGF50:PGF51 OWJ50:OWJ51 OMN50:OMN51 OCR50:OCR51 NSV50:NSV51 NIZ50:NIZ51 MZD50:MZD51 MPH50:MPH51 MFL50:MFL51 LVP50:LVP51 LLT50:LLT51 LBX50:LBX51 KSB50:KSB51 KIF50:KIF51 JYJ50:JYJ51 JON50:JON51 JER50:JER51 IUV50:IUV51 IKZ50:IKZ51 IBD50:IBD51 HRH50:HRH51 HHL50:HHL51 GXP50:GXP51 GNT50:GNT51 GDX50:GDX51 FUB50:FUB51 FKF50:FKF51 FAJ50:FAJ51 EQN50:EQN51 EGR50:EGR51 DWV50:DWV51 DMZ50:DMZ51 DDD50:DDD51 CTH50:CTH51 CJL50:CJL51 BZP50:BZP51 BPT50:BPT51 BFX50:BFX51 AWB50:AWB51 AMF50:AMF51 AMF53:AMF54 ACJ53:ACJ54 SN53:SN54 IR53:IR54 A53:A54 WVD53:WVD54 WLH53:WLH54 WBL53:WBL54 VRP53:VRP54 VHT53:VHT54 UXX53:UXX54 UOB53:UOB54 UEF53:UEF54 TUJ53:TUJ54 TKN53:TKN54 TAR53:TAR54 SQV53:SQV54 SGZ53:SGZ54 RXD53:RXD54 RNH53:RNH54 RDL53:RDL54 QTP53:QTP54 QJT53:QJT54 PZX53:PZX54 PQB53:PQB54 PGF53:PGF54 OWJ53:OWJ54 OMN53:OMN54 OCR53:OCR54 NSV53:NSV54 NIZ53:NIZ54 MZD53:MZD54 MPH53:MPH54 MFL53:MFL54 LVP53:LVP54 LLT53:LLT54 LBX53:LBX54 KSB53:KSB54 KIF53:KIF54 JYJ53:JYJ54 JON53:JON54 JER53:JER54 IUV53:IUV54 IKZ53:IKZ54 IBD53:IBD54 HRH53:HRH54 HHL53:HHL54 GXP53:GXP54 GNT53:GNT54 GDX53:GDX54 FUB53:FUB54 FKF53:FKF54 FAJ53:FAJ54 EQN53:EQN54 EGR53:EGR54 DWV53:DWV54 DMZ53:DMZ54 DDD53:DDD54 CTH53:CTH54 CJL53:CJL54 BZP53:BZP54 BPT53:BPT54 BFX53:BFX54 AWB53:AWB54 AWB56:AWB57 AMF56:AMF57 ACJ56:ACJ57 SN56:SN57 IR56:IR57 A56:A57 WVD56:WVD57 WLH56:WLH57 WBL56:WBL57 VRP56:VRP57 VHT56:VHT57 UXX56:UXX57 UOB56:UOB57 UEF56:UEF57 TUJ56:TUJ57 TKN56:TKN57 TAR56:TAR57 SQV56:SQV57 SGZ56:SGZ57 RXD56:RXD57 RNH56:RNH57 RDL56:RDL57 QTP56:QTP57 QJT56:QJT57 PZX56:PZX57 PQB56:PQB57 PGF56:PGF57 OWJ56:OWJ57 OMN56:OMN57 OCR56:OCR57 NSV56:NSV57 NIZ56:NIZ57 MZD56:MZD57 MPH56:MPH57 MFL56:MFL57 LVP56:LVP57 LLT56:LLT57 LBX56:LBX57 KSB56:KSB57 KIF56:KIF57 JYJ56:JYJ57 JON56:JON57 JER56:JER57 IUV56:IUV57 IKZ56:IKZ57 IBD56:IBD57 HRH56:HRH57 HHL56:HHL57 GXP56:GXP57 GNT56:GNT57 GDX56:GDX57 FUB56:FUB57 FKF56:FKF57 FAJ56:FAJ57 EQN56:EQN57 EGR56:EGR57 DWV56:DWV57 DMZ56:DMZ57 DDD56:DDD57 CTH56:CTH57 CJL56:CJL57 BZP56:BZP57 BPT56:BPT57 BFX56:BFX57 BFX59:BFX60 AWB59:AWB60 AMF59:AMF60 ACJ59:ACJ60 SN59:SN60 IR59:IR60 A59:A60 WVD59:WVD60 WLH59:WLH60 WBL59:WBL60 VRP59:VRP60 VHT59:VHT60 UXX59:UXX60 UOB59:UOB60 UEF59:UEF60 TUJ59:TUJ60 TKN59:TKN60 TAR59:TAR60 SQV59:SQV60 SGZ59:SGZ60 RXD59:RXD60 RNH59:RNH60 RDL59:RDL60 QTP59:QTP60 QJT59:QJT60 PZX59:PZX60 PQB59:PQB60 PGF59:PGF60 OWJ59:OWJ60 OMN59:OMN60 OCR59:OCR60 NSV59:NSV60 NIZ59:NIZ60 MZD59:MZD60 MPH59:MPH60 MFL59:MFL60 LVP59:LVP60 LLT59:LLT60 LBX59:LBX60 KSB59:KSB60 KIF59:KIF60 JYJ59:JYJ60 JON59:JON60 JER59:JER60 IUV59:IUV60 IKZ59:IKZ60 IBD59:IBD60 HRH59:HRH60 HHL59:HHL60 GXP59:GXP60 GNT59:GNT60 GDX59:GDX60 FUB59:FUB60 FKF59:FKF60 FAJ59:FAJ60 EQN59:EQN60 EGR59:EGR60 DWV59:DWV60 DMZ59:DMZ60 DDD59:DDD60 CTH59:CTH60 CJL59:CJL60 BZP59:BZP60 BPT59:BPT60 BPT62:BPT63 BFX62:BFX63 AWB62:AWB63 AMF62:AMF63 ACJ62:ACJ63 SN62:SN63 IR62:IR63 A62:A63 WVD62:WVD63 WLH62:WLH63 WBL62:WBL63 VRP62:VRP63 VHT62:VHT63 UXX62:UXX63 UOB62:UOB63 UEF62:UEF63 TUJ62:TUJ63 TKN62:TKN63 TAR62:TAR63 SQV62:SQV63 SGZ62:SGZ63 RXD62:RXD63 RNH62:RNH63 RDL62:RDL63 QTP62:QTP63 QJT62:QJT63 PZX62:PZX63 PQB62:PQB63 PGF62:PGF63 OWJ62:OWJ63 OMN62:OMN63 OCR62:OCR63 NSV62:NSV63 NIZ62:NIZ63 MZD62:MZD63 MPH62:MPH63 MFL62:MFL63 LVP62:LVP63 LLT62:LLT63 LBX62:LBX63 KSB62:KSB63 KIF62:KIF63 JYJ62:JYJ63 JON62:JON63 JER62:JER63 IUV62:IUV63 IKZ62:IKZ63 IBD62:IBD63 HRH62:HRH63 HHL62:HHL63 GXP62:GXP63 GNT62:GNT63 GDX62:GDX63 FUB62:FUB63 FKF62:FKF63 FAJ62:FAJ63 EQN62:EQN63 EGR62:EGR63 DWV62:DWV63 DMZ62:DMZ63 DDD62:DDD63 CTH62:CTH63 CJL62:CJL63 BZP62:BZP63 BZP65:BZP67 BPT65:BPT67 BFX65:BFX67 AWB65:AWB67 AMF65:AMF67 ACJ65:ACJ67 SN65:SN67 IR65:IR67 A65:A67 WVD65:WVD67 WLH65:WLH67 WBL65:WBL67 VRP65:VRP67 VHT65:VHT67 UXX65:UXX67 UOB65:UOB67 UEF65:UEF67 TUJ65:TUJ67 TKN65:TKN67 TAR65:TAR67 SQV65:SQV67 SGZ65:SGZ67 RXD65:RXD67 RNH65:RNH67 RDL65:RDL67 QTP65:QTP67 QJT65:QJT67 PZX65:PZX67 PQB65:PQB67 PGF65:PGF67 OWJ65:OWJ67 OMN65:OMN67 OCR65:OCR67 NSV65:NSV67 NIZ65:NIZ67 MZD65:MZD67 MPH65:MPH67 MFL65:MFL67 LVP65:LVP67 LLT65:LLT67 LBX65:LBX67 KSB65:KSB67 KIF65:KIF67 JYJ65:JYJ67 JON65:JON67 JER65:JER67 IUV65:IUV67 IKZ65:IKZ67 IBD65:IBD67 HRH65:HRH67 HHL65:HHL67 GXP65:GXP67 GNT65:GNT67 GDX65:GDX67 FUB65:FUB67 FKF65:FKF67 FAJ65:FAJ67 EQN65:EQN67 EGR65:EGR67 DWV65:DWV67 DMZ65:DMZ67 DDD65:DDD67 CTH65:CTH67 CJL65:CJL67 CJL69:CJL221 BZP69:BZP221 BPT69:BPT221 BFX69:BFX221 AWB69:AWB221 AMF69:AMF221 ACJ69:ACJ221 SN69:SN221 IR69:IR221 A69:A221 WVD69:WVD221 WLH69:WLH221 WBL69:WBL221 VRP69:VRP221 VHT69:VHT221 UXX69:UXX221 UOB69:UOB221 UEF69:UEF221 TUJ69:TUJ221 TKN69:TKN221 TAR69:TAR221 SQV69:SQV221 SGZ69:SGZ221 RXD69:RXD221 RNH69:RNH221 RDL69:RDL221 QTP69:QTP221 QJT69:QJT221 PZX69:PZX221 PQB69:PQB221 PGF69:PGF221 OWJ69:OWJ221 OMN69:OMN221 OCR69:OCR221 NSV69:NSV221 NIZ69:NIZ221 MZD69:MZD221 MPH69:MPH221 MFL69:MFL221 LVP69:LVP221 LLT69:LLT221 LBX69:LBX221 KSB69:KSB221 KIF69:KIF221 JYJ69:JYJ221 JON69:JON221 JER69:JER221 IUV69:IUV221 IKZ69:IKZ221 IBD69:IBD221 HRH69:HRH221 HHL69:HHL221 GXP69:GXP221 GNT69:GNT221 GDX69:GDX221 FUB69:FUB221 FKF69:FKF221 FAJ69:FAJ221 EQN69:EQN221 EGR69:EGR221 DWV69:DWV221 DMZ69:DMZ221 DDD69:DDD221 CTH69:CTH221">
      <formula1>"1,2,3,4,5"</formula1>
    </dataValidation>
  </dataValidation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BK719"/>
  <sheetViews>
    <sheetView topLeftCell="A96" zoomScale="58" workbookViewId="0">
      <selection activeCell="D129" sqref="D129"/>
    </sheetView>
  </sheetViews>
  <sheetFormatPr baseColWidth="10" defaultRowHeight="15" x14ac:dyDescent="0.25"/>
  <cols>
    <col min="1" max="1" width="3.140625" style="1" bestFit="1" customWidth="1"/>
    <col min="2" max="2" width="102.7109375" style="1" bestFit="1" customWidth="1"/>
    <col min="3" max="3" width="47" style="1" customWidth="1"/>
    <col min="4" max="4" width="51.140625" style="1" customWidth="1"/>
    <col min="5" max="5" width="44.28515625" style="1" customWidth="1"/>
    <col min="6" max="6" width="35.7109375" style="1" customWidth="1"/>
    <col min="7" max="7" width="29.7109375" style="1" customWidth="1"/>
    <col min="8" max="8" width="24.5703125" style="1" customWidth="1"/>
    <col min="9" max="9" width="24" style="1" customWidth="1"/>
    <col min="10" max="10" width="50.7109375" style="1" customWidth="1"/>
    <col min="11" max="11" width="39.28515625" style="1" customWidth="1"/>
    <col min="12" max="12" width="116.85546875" style="1" customWidth="1"/>
    <col min="13" max="13" width="18.7109375" style="1" customWidth="1"/>
    <col min="14" max="14" width="22.140625" style="1" customWidth="1"/>
    <col min="15" max="15" width="26.140625" style="1" customWidth="1"/>
    <col min="16" max="16" width="92" style="1" customWidth="1"/>
    <col min="17" max="17" width="55.71093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562" t="s">
        <v>0</v>
      </c>
      <c r="C2" s="1563"/>
      <c r="D2" s="1563"/>
      <c r="E2" s="1563"/>
      <c r="F2" s="1563"/>
      <c r="G2" s="1563"/>
      <c r="H2" s="1563"/>
      <c r="I2" s="1563"/>
      <c r="J2" s="1563"/>
      <c r="K2" s="1563"/>
      <c r="L2" s="1563"/>
      <c r="M2" s="1563"/>
      <c r="N2" s="1563"/>
      <c r="O2" s="1563"/>
      <c r="P2" s="1563"/>
    </row>
    <row r="4" spans="2:16" ht="26.25" x14ac:dyDescent="0.25">
      <c r="B4" s="1562" t="s">
        <v>1</v>
      </c>
      <c r="C4" s="1563"/>
      <c r="D4" s="1563"/>
      <c r="E4" s="1563"/>
      <c r="F4" s="1563"/>
      <c r="G4" s="1563"/>
      <c r="H4" s="1563"/>
      <c r="I4" s="1563"/>
      <c r="J4" s="1563"/>
      <c r="K4" s="1563"/>
      <c r="L4" s="1563"/>
      <c r="M4" s="1563"/>
      <c r="N4" s="1563"/>
      <c r="O4" s="1563"/>
      <c r="P4" s="1563"/>
    </row>
    <row r="5" spans="2:16" ht="15.75" thickBot="1" x14ac:dyDescent="0.3"/>
    <row r="6" spans="2:16" ht="21.75" thickBot="1" x14ac:dyDescent="0.3">
      <c r="B6" s="4" t="s">
        <v>2</v>
      </c>
      <c r="C6" s="1564" t="s">
        <v>3520</v>
      </c>
      <c r="D6" s="1564"/>
      <c r="E6" s="1564"/>
      <c r="F6" s="1564"/>
      <c r="G6" s="1564"/>
      <c r="H6" s="1564"/>
      <c r="I6" s="1564"/>
      <c r="J6" s="1564"/>
      <c r="K6" s="1564"/>
      <c r="L6" s="1564"/>
      <c r="M6" s="1564"/>
      <c r="N6" s="1565"/>
    </row>
    <row r="7" spans="2:16" ht="16.5" thickBot="1" x14ac:dyDescent="0.3">
      <c r="B7" s="5" t="s">
        <v>4</v>
      </c>
      <c r="C7" s="1564"/>
      <c r="D7" s="1564"/>
      <c r="E7" s="1564"/>
      <c r="F7" s="1564"/>
      <c r="G7" s="1564"/>
      <c r="H7" s="1564"/>
      <c r="I7" s="1564"/>
      <c r="J7" s="1564"/>
      <c r="K7" s="1564"/>
      <c r="L7" s="1564"/>
      <c r="M7" s="1564"/>
      <c r="N7" s="1565"/>
    </row>
    <row r="8" spans="2:16" ht="16.5" thickBot="1" x14ac:dyDescent="0.3">
      <c r="B8" s="5" t="s">
        <v>5</v>
      </c>
      <c r="C8" s="1564"/>
      <c r="D8" s="1564"/>
      <c r="E8" s="1564"/>
      <c r="F8" s="1564"/>
      <c r="G8" s="1564"/>
      <c r="H8" s="1564"/>
      <c r="I8" s="1564"/>
      <c r="J8" s="1564"/>
      <c r="K8" s="1564"/>
      <c r="L8" s="1564"/>
      <c r="M8" s="1564"/>
      <c r="N8" s="1565"/>
    </row>
    <row r="9" spans="2:16" ht="16.5" thickBot="1" x14ac:dyDescent="0.3">
      <c r="B9" s="5" t="s">
        <v>6</v>
      </c>
      <c r="C9" s="1564"/>
      <c r="D9" s="1564"/>
      <c r="E9" s="1564"/>
      <c r="F9" s="1564"/>
      <c r="G9" s="1564"/>
      <c r="H9" s="1564"/>
      <c r="I9" s="1564"/>
      <c r="J9" s="1564"/>
      <c r="K9" s="1564"/>
      <c r="L9" s="1564"/>
      <c r="M9" s="1564"/>
      <c r="N9" s="1565"/>
    </row>
    <row r="10" spans="2:16" ht="16.5" thickBot="1" x14ac:dyDescent="0.3">
      <c r="B10" s="5" t="s">
        <v>7</v>
      </c>
      <c r="C10" s="1572" t="s">
        <v>3521</v>
      </c>
      <c r="D10" s="1572"/>
      <c r="E10" s="1573"/>
      <c r="F10" s="6"/>
      <c r="G10" s="6"/>
      <c r="H10" s="6"/>
      <c r="I10" s="6"/>
      <c r="J10" s="6"/>
      <c r="K10" s="6"/>
      <c r="L10" s="6"/>
      <c r="M10" s="6"/>
      <c r="N10" s="8"/>
    </row>
    <row r="11" spans="2:16" ht="16.5" thickBot="1" x14ac:dyDescent="0.3">
      <c r="B11" s="9" t="s">
        <v>8</v>
      </c>
      <c r="C11" s="324">
        <v>41971</v>
      </c>
      <c r="D11" s="11"/>
      <c r="E11" s="11"/>
      <c r="F11" s="11"/>
      <c r="G11" s="11"/>
      <c r="H11" s="11"/>
      <c r="I11" s="11"/>
      <c r="J11" s="11"/>
      <c r="K11" s="11"/>
      <c r="L11" s="11"/>
      <c r="M11" s="11"/>
      <c r="N11" s="13"/>
    </row>
    <row r="12" spans="2:16" ht="15.75" x14ac:dyDescent="0.25">
      <c r="B12" s="14"/>
      <c r="C12" s="249"/>
      <c r="D12" s="16"/>
      <c r="E12" s="16"/>
      <c r="F12" s="16"/>
      <c r="G12" s="16"/>
      <c r="H12" s="16"/>
      <c r="I12" s="753"/>
      <c r="J12" s="753"/>
      <c r="K12" s="753"/>
      <c r="L12" s="753"/>
      <c r="M12" s="753"/>
      <c r="N12" s="16"/>
    </row>
    <row r="13" spans="2:16" x14ac:dyDescent="0.25">
      <c r="I13" s="753"/>
      <c r="J13" s="753"/>
      <c r="K13" s="753"/>
      <c r="L13" s="753"/>
      <c r="M13" s="753"/>
      <c r="N13" s="17"/>
    </row>
    <row r="14" spans="2:16" x14ac:dyDescent="0.25">
      <c r="B14" s="1574" t="s">
        <v>10</v>
      </c>
      <c r="C14" s="1574"/>
      <c r="D14" s="700" t="s">
        <v>11</v>
      </c>
      <c r="E14" s="700" t="s">
        <v>12</v>
      </c>
      <c r="F14" s="700" t="s">
        <v>13</v>
      </c>
      <c r="G14" s="19"/>
      <c r="I14" s="20"/>
      <c r="J14" s="20"/>
      <c r="K14" s="20"/>
      <c r="L14" s="20"/>
      <c r="M14" s="20"/>
      <c r="N14" s="17"/>
    </row>
    <row r="15" spans="2:16" x14ac:dyDescent="0.25">
      <c r="B15" s="1574"/>
      <c r="C15" s="1574"/>
      <c r="D15" s="700" t="s">
        <v>3522</v>
      </c>
      <c r="E15" s="250" t="s">
        <v>3523</v>
      </c>
      <c r="F15" s="325">
        <v>1051</v>
      </c>
      <c r="G15" s="24"/>
      <c r="I15" s="25"/>
      <c r="J15" s="25"/>
      <c r="K15" s="25"/>
      <c r="L15" s="25"/>
      <c r="M15" s="25"/>
      <c r="N15" s="17"/>
    </row>
    <row r="16" spans="2:16" x14ac:dyDescent="0.25">
      <c r="B16" s="1574"/>
      <c r="C16" s="1574"/>
      <c r="D16" s="700" t="s">
        <v>3524</v>
      </c>
      <c r="E16" s="250" t="s">
        <v>3525</v>
      </c>
      <c r="F16" s="325">
        <v>304</v>
      </c>
      <c r="G16" s="24"/>
      <c r="I16" s="25"/>
      <c r="J16" s="25"/>
      <c r="K16" s="25"/>
      <c r="L16" s="25"/>
      <c r="M16" s="25"/>
      <c r="N16" s="17"/>
    </row>
    <row r="17" spans="1:14" x14ac:dyDescent="0.25">
      <c r="B17" s="1574"/>
      <c r="C17" s="1574"/>
      <c r="D17" s="700" t="s">
        <v>3526</v>
      </c>
      <c r="E17" s="250" t="s">
        <v>3527</v>
      </c>
      <c r="F17" s="830">
        <v>611</v>
      </c>
      <c r="G17" s="24"/>
      <c r="I17" s="25"/>
      <c r="J17" s="25"/>
      <c r="K17" s="25"/>
      <c r="L17" s="25"/>
      <c r="M17" s="25"/>
      <c r="N17" s="17"/>
    </row>
    <row r="18" spans="1:14" x14ac:dyDescent="0.25">
      <c r="B18" s="1574"/>
      <c r="C18" s="1574"/>
      <c r="D18" s="700" t="s">
        <v>3528</v>
      </c>
      <c r="E18" s="831" t="s">
        <v>3529</v>
      </c>
      <c r="F18" s="830">
        <v>117</v>
      </c>
      <c r="G18" s="24"/>
      <c r="H18" s="28"/>
      <c r="I18" s="25"/>
      <c r="J18" s="25"/>
      <c r="K18" s="25"/>
      <c r="L18" s="25"/>
      <c r="M18" s="25"/>
      <c r="N18" s="29"/>
    </row>
    <row r="19" spans="1:14" x14ac:dyDescent="0.25">
      <c r="B19" s="1574"/>
      <c r="C19" s="1574"/>
      <c r="D19" s="700" t="s">
        <v>3530</v>
      </c>
      <c r="E19" s="831" t="s">
        <v>3531</v>
      </c>
      <c r="F19" s="830">
        <v>368</v>
      </c>
      <c r="G19" s="24"/>
      <c r="H19" s="28"/>
      <c r="I19" s="252"/>
      <c r="J19" s="252"/>
      <c r="K19" s="252"/>
      <c r="L19" s="252"/>
      <c r="M19" s="252"/>
      <c r="N19" s="29"/>
    </row>
    <row r="20" spans="1:14" x14ac:dyDescent="0.25">
      <c r="B20" s="1574"/>
      <c r="C20" s="1574"/>
      <c r="D20" s="700" t="s">
        <v>3532</v>
      </c>
      <c r="E20" s="831" t="s">
        <v>3533</v>
      </c>
      <c r="F20" s="830">
        <v>323</v>
      </c>
      <c r="G20" s="24"/>
      <c r="H20" s="28"/>
      <c r="I20" s="753"/>
      <c r="J20" s="753"/>
      <c r="K20" s="753"/>
      <c r="L20" s="753"/>
      <c r="M20" s="753"/>
      <c r="N20" s="29"/>
    </row>
    <row r="21" spans="1:14" x14ac:dyDescent="0.25">
      <c r="B21" s="1574"/>
      <c r="C21" s="1574"/>
      <c r="D21" s="700" t="s">
        <v>3534</v>
      </c>
      <c r="E21" s="831" t="s">
        <v>3535</v>
      </c>
      <c r="F21" s="830">
        <v>269</v>
      </c>
      <c r="G21" s="24"/>
      <c r="H21" s="28"/>
      <c r="I21" s="753"/>
      <c r="J21" s="753"/>
      <c r="K21" s="753"/>
      <c r="L21" s="753"/>
      <c r="M21" s="753"/>
      <c r="N21" s="29"/>
    </row>
    <row r="22" spans="1:14" ht="15.75" thickBot="1" x14ac:dyDescent="0.3">
      <c r="B22" s="1575" t="s">
        <v>14</v>
      </c>
      <c r="C22" s="1576"/>
      <c r="D22" s="700" t="s">
        <v>3536</v>
      </c>
      <c r="E22" s="250" t="s">
        <v>3537</v>
      </c>
      <c r="F22" s="325">
        <v>990</v>
      </c>
      <c r="G22" s="24"/>
      <c r="H22" s="28"/>
      <c r="I22" s="753"/>
      <c r="J22" s="753"/>
      <c r="K22" s="753"/>
      <c r="L22" s="753"/>
      <c r="M22" s="753"/>
      <c r="N22" s="29"/>
    </row>
    <row r="23" spans="1:14" ht="30.75" thickBot="1" x14ac:dyDescent="0.3">
      <c r="A23" s="32"/>
      <c r="B23" s="33" t="s">
        <v>15</v>
      </c>
      <c r="C23" s="33" t="s">
        <v>16</v>
      </c>
      <c r="E23" s="20"/>
      <c r="F23" s="20"/>
      <c r="G23" s="20"/>
      <c r="H23" s="20"/>
      <c r="I23" s="35"/>
      <c r="J23" s="35"/>
      <c r="K23" s="35"/>
      <c r="L23" s="35"/>
      <c r="M23" s="35"/>
    </row>
    <row r="24" spans="1:14" ht="15.75" thickBot="1" x14ac:dyDescent="0.3">
      <c r="A24" s="37">
        <v>1</v>
      </c>
      <c r="C24" s="253">
        <v>3226</v>
      </c>
      <c r="D24" s="39"/>
      <c r="E24" s="326">
        <v>4051803765</v>
      </c>
      <c r="F24" s="41"/>
      <c r="G24" s="41"/>
      <c r="H24" s="41"/>
      <c r="I24" s="42"/>
      <c r="J24" s="42"/>
      <c r="K24" s="42"/>
      <c r="L24" s="42"/>
      <c r="M24" s="42"/>
    </row>
    <row r="25" spans="1:14" x14ac:dyDescent="0.25">
      <c r="A25" s="44"/>
      <c r="C25" s="255"/>
      <c r="D25" s="25"/>
      <c r="E25" s="46"/>
      <c r="F25" s="41"/>
      <c r="G25" s="41"/>
      <c r="H25" s="41"/>
      <c r="I25" s="42"/>
      <c r="J25" s="42"/>
      <c r="K25" s="42"/>
      <c r="L25" s="42"/>
      <c r="M25" s="42"/>
    </row>
    <row r="26" spans="1:14" x14ac:dyDescent="0.25">
      <c r="A26" s="44"/>
      <c r="C26" s="255"/>
      <c r="D26" s="25"/>
      <c r="E26" s="46"/>
      <c r="F26" s="41"/>
      <c r="G26" s="41"/>
      <c r="H26" s="41"/>
      <c r="I26" s="42"/>
      <c r="J26" s="42"/>
      <c r="K26" s="42"/>
      <c r="L26" s="42"/>
      <c r="M26" s="42"/>
    </row>
    <row r="27" spans="1:14" x14ac:dyDescent="0.25">
      <c r="A27" s="44"/>
      <c r="B27" s="47" t="s">
        <v>3538</v>
      </c>
      <c r="C27"/>
      <c r="D27"/>
      <c r="E27"/>
      <c r="F27"/>
      <c r="G27"/>
      <c r="H27"/>
      <c r="I27" s="753"/>
      <c r="J27" s="753"/>
      <c r="K27" s="753"/>
      <c r="L27" s="753"/>
      <c r="M27" s="753"/>
      <c r="N27" s="17"/>
    </row>
    <row r="28" spans="1:14" x14ac:dyDescent="0.25">
      <c r="A28" s="44"/>
      <c r="B28"/>
      <c r="C28"/>
      <c r="D28"/>
      <c r="E28"/>
      <c r="F28"/>
      <c r="G28"/>
      <c r="H28"/>
      <c r="I28" s="753"/>
      <c r="J28" s="753"/>
      <c r="K28" s="753"/>
      <c r="L28" s="753"/>
      <c r="M28" s="753"/>
      <c r="N28" s="17"/>
    </row>
    <row r="29" spans="1:14" x14ac:dyDescent="0.25">
      <c r="A29" s="44"/>
      <c r="B29" s="49" t="s">
        <v>18</v>
      </c>
      <c r="C29" s="49" t="s">
        <v>19</v>
      </c>
      <c r="D29" s="49" t="s">
        <v>20</v>
      </c>
      <c r="E29" s="327"/>
      <c r="F29"/>
      <c r="G29"/>
      <c r="H29"/>
      <c r="I29" s="753"/>
      <c r="J29" s="753"/>
      <c r="K29" s="753"/>
      <c r="L29" s="753"/>
      <c r="M29" s="753"/>
      <c r="N29" s="17"/>
    </row>
    <row r="30" spans="1:14" x14ac:dyDescent="0.25">
      <c r="A30" s="44"/>
      <c r="B30" s="51" t="s">
        <v>21</v>
      </c>
      <c r="C30" s="720"/>
      <c r="D30" s="720" t="s">
        <v>22</v>
      </c>
      <c r="E30"/>
      <c r="F30"/>
      <c r="G30"/>
      <c r="H30"/>
      <c r="I30" s="753"/>
      <c r="J30" s="753"/>
      <c r="K30" s="753"/>
      <c r="L30" s="753"/>
      <c r="M30" s="753"/>
      <c r="N30" s="17"/>
    </row>
    <row r="31" spans="1:14" x14ac:dyDescent="0.25">
      <c r="A31" s="44"/>
      <c r="B31" s="51" t="s">
        <v>23</v>
      </c>
      <c r="C31" s="720" t="s">
        <v>22</v>
      </c>
      <c r="D31" s="51"/>
      <c r="E31"/>
      <c r="F31"/>
      <c r="G31"/>
      <c r="H31"/>
      <c r="I31" s="753"/>
      <c r="J31" s="753"/>
      <c r="K31" s="753"/>
      <c r="L31" s="753"/>
      <c r="M31" s="753"/>
      <c r="N31" s="17"/>
    </row>
    <row r="32" spans="1:14" x14ac:dyDescent="0.25">
      <c r="A32" s="44"/>
      <c r="B32" s="51" t="s">
        <v>24</v>
      </c>
      <c r="C32" s="720" t="s">
        <v>22</v>
      </c>
      <c r="D32" s="720"/>
      <c r="E32"/>
      <c r="F32"/>
      <c r="G32"/>
      <c r="H32"/>
      <c r="I32" s="753"/>
      <c r="J32" s="753"/>
      <c r="K32" s="753"/>
      <c r="L32" s="753"/>
      <c r="M32" s="753"/>
      <c r="N32" s="17"/>
    </row>
    <row r="33" spans="1:14" x14ac:dyDescent="0.25">
      <c r="A33" s="44"/>
      <c r="B33" s="51" t="s">
        <v>25</v>
      </c>
      <c r="C33" s="720" t="s">
        <v>22</v>
      </c>
      <c r="D33" s="720"/>
      <c r="E33"/>
      <c r="F33"/>
      <c r="G33"/>
      <c r="H33"/>
      <c r="I33" s="753"/>
      <c r="J33" s="753"/>
      <c r="K33" s="753"/>
      <c r="L33" s="753"/>
      <c r="M33" s="753"/>
      <c r="N33" s="17"/>
    </row>
    <row r="34" spans="1:14" x14ac:dyDescent="0.25">
      <c r="A34" s="44"/>
      <c r="B34"/>
      <c r="C34"/>
      <c r="D34"/>
      <c r="E34"/>
      <c r="F34"/>
      <c r="G34"/>
      <c r="H34"/>
      <c r="I34" s="753"/>
      <c r="J34" s="753"/>
      <c r="K34" s="753"/>
      <c r="L34" s="753"/>
      <c r="M34" s="753"/>
      <c r="N34" s="17"/>
    </row>
    <row r="35" spans="1:14" x14ac:dyDescent="0.25">
      <c r="A35" s="44"/>
      <c r="B35" s="47" t="s">
        <v>3539</v>
      </c>
      <c r="C35"/>
      <c r="D35"/>
      <c r="E35"/>
      <c r="F35"/>
      <c r="G35"/>
      <c r="H35"/>
      <c r="I35" s="753"/>
      <c r="J35" s="753"/>
      <c r="K35" s="753"/>
      <c r="L35" s="753"/>
      <c r="M35" s="753"/>
      <c r="N35" s="17"/>
    </row>
    <row r="36" spans="1:14" x14ac:dyDescent="0.25">
      <c r="A36" s="44"/>
      <c r="B36"/>
      <c r="C36"/>
      <c r="D36"/>
      <c r="E36"/>
      <c r="F36"/>
      <c r="G36"/>
      <c r="H36"/>
      <c r="I36" s="753"/>
      <c r="J36" s="753"/>
      <c r="K36" s="753"/>
      <c r="L36" s="753"/>
      <c r="M36" s="753"/>
      <c r="N36" s="17"/>
    </row>
    <row r="37" spans="1:14" x14ac:dyDescent="0.25">
      <c r="A37" s="44"/>
      <c r="B37" s="49" t="s">
        <v>18</v>
      </c>
      <c r="C37" s="49" t="s">
        <v>19</v>
      </c>
      <c r="D37" s="49" t="s">
        <v>20</v>
      </c>
      <c r="E37"/>
      <c r="F37"/>
      <c r="G37"/>
      <c r="H37"/>
      <c r="I37" s="753"/>
      <c r="J37" s="753"/>
      <c r="K37" s="753"/>
      <c r="L37" s="753"/>
      <c r="M37" s="753"/>
      <c r="N37" s="17"/>
    </row>
    <row r="38" spans="1:14" x14ac:dyDescent="0.25">
      <c r="A38" s="44"/>
      <c r="B38" s="51" t="s">
        <v>21</v>
      </c>
      <c r="C38" s="720"/>
      <c r="D38" s="720" t="s">
        <v>22</v>
      </c>
      <c r="E38"/>
      <c r="F38"/>
      <c r="G38"/>
      <c r="H38"/>
      <c r="I38" s="753"/>
      <c r="J38" s="753"/>
      <c r="K38" s="753"/>
      <c r="L38" s="753"/>
      <c r="M38" s="753"/>
      <c r="N38" s="17"/>
    </row>
    <row r="39" spans="1:14" x14ac:dyDescent="0.25">
      <c r="A39" s="44"/>
      <c r="B39" s="51" t="s">
        <v>23</v>
      </c>
      <c r="C39" s="720" t="s">
        <v>22</v>
      </c>
      <c r="D39" s="720"/>
      <c r="E39"/>
      <c r="F39"/>
      <c r="G39"/>
      <c r="H39"/>
      <c r="I39" s="753"/>
      <c r="J39" s="753"/>
      <c r="K39" s="753"/>
      <c r="L39" s="753"/>
      <c r="M39" s="753"/>
      <c r="N39" s="17"/>
    </row>
    <row r="40" spans="1:14" x14ac:dyDescent="0.25">
      <c r="A40" s="44"/>
      <c r="B40" s="51" t="s">
        <v>24</v>
      </c>
      <c r="C40" s="720" t="s">
        <v>22</v>
      </c>
      <c r="D40" s="720"/>
      <c r="E40"/>
      <c r="F40"/>
      <c r="G40"/>
      <c r="H40"/>
      <c r="I40" s="753"/>
      <c r="J40" s="753"/>
      <c r="K40" s="753"/>
      <c r="L40" s="753"/>
      <c r="M40" s="753"/>
      <c r="N40" s="17"/>
    </row>
    <row r="41" spans="1:14" x14ac:dyDescent="0.25">
      <c r="A41" s="44"/>
      <c r="B41" s="51" t="s">
        <v>25</v>
      </c>
      <c r="C41" s="720" t="s">
        <v>22</v>
      </c>
      <c r="D41" s="720"/>
      <c r="E41"/>
      <c r="F41"/>
      <c r="G41"/>
      <c r="H41"/>
      <c r="I41" s="753"/>
      <c r="J41" s="753"/>
      <c r="K41" s="753"/>
      <c r="L41" s="753"/>
      <c r="M41" s="753"/>
      <c r="N41" s="17"/>
    </row>
    <row r="42" spans="1:14" x14ac:dyDescent="0.25">
      <c r="A42" s="44"/>
      <c r="B42"/>
      <c r="C42"/>
      <c r="D42"/>
      <c r="E42"/>
      <c r="F42"/>
      <c r="G42"/>
      <c r="H42"/>
      <c r="I42" s="753"/>
      <c r="J42" s="753"/>
      <c r="K42" s="753"/>
      <c r="L42" s="753"/>
      <c r="M42" s="753"/>
      <c r="N42" s="17"/>
    </row>
    <row r="43" spans="1:14" x14ac:dyDescent="0.25">
      <c r="A43" s="44"/>
      <c r="B43" s="47" t="s">
        <v>1597</v>
      </c>
      <c r="C43"/>
      <c r="D43"/>
      <c r="E43"/>
      <c r="F43"/>
      <c r="G43"/>
      <c r="H43"/>
      <c r="I43" s="753"/>
      <c r="J43" s="753"/>
      <c r="K43" s="753"/>
      <c r="L43" s="753"/>
      <c r="M43" s="753"/>
      <c r="N43" s="17"/>
    </row>
    <row r="44" spans="1:14" x14ac:dyDescent="0.25">
      <c r="A44" s="44"/>
      <c r="B44" s="47"/>
      <c r="C44"/>
      <c r="D44"/>
      <c r="E44"/>
      <c r="F44"/>
      <c r="G44"/>
      <c r="H44"/>
      <c r="I44" s="753"/>
      <c r="J44" s="753"/>
      <c r="K44" s="753"/>
      <c r="L44" s="753"/>
      <c r="M44" s="753"/>
      <c r="N44" s="17"/>
    </row>
    <row r="45" spans="1:14" x14ac:dyDescent="0.25">
      <c r="A45" s="44"/>
      <c r="B45" s="49" t="s">
        <v>18</v>
      </c>
      <c r="C45" s="49" t="s">
        <v>19</v>
      </c>
      <c r="D45" s="49" t="s">
        <v>20</v>
      </c>
      <c r="E45"/>
      <c r="F45"/>
      <c r="G45"/>
      <c r="H45"/>
      <c r="I45" s="753"/>
      <c r="J45" s="753"/>
      <c r="K45" s="753"/>
      <c r="L45" s="753"/>
      <c r="M45" s="753"/>
      <c r="N45" s="17"/>
    </row>
    <row r="46" spans="1:14" x14ac:dyDescent="0.25">
      <c r="A46" s="44"/>
      <c r="B46" s="51" t="s">
        <v>21</v>
      </c>
      <c r="C46" s="720"/>
      <c r="D46" s="720" t="s">
        <v>22</v>
      </c>
      <c r="E46"/>
      <c r="F46"/>
      <c r="G46"/>
      <c r="H46"/>
      <c r="I46" s="753"/>
      <c r="J46" s="753"/>
      <c r="K46" s="753"/>
      <c r="L46" s="753"/>
      <c r="M46" s="753"/>
      <c r="N46" s="17"/>
    </row>
    <row r="47" spans="1:14" x14ac:dyDescent="0.25">
      <c r="A47" s="44"/>
      <c r="B47" s="51" t="s">
        <v>23</v>
      </c>
      <c r="C47" s="720" t="s">
        <v>22</v>
      </c>
      <c r="D47" s="720"/>
      <c r="E47"/>
      <c r="F47"/>
      <c r="G47"/>
      <c r="H47"/>
      <c r="I47" s="753"/>
      <c r="J47" s="753"/>
      <c r="K47" s="753"/>
      <c r="L47" s="753"/>
      <c r="M47" s="753"/>
      <c r="N47" s="17"/>
    </row>
    <row r="48" spans="1:14" x14ac:dyDescent="0.25">
      <c r="A48" s="44"/>
      <c r="B48" s="51" t="s">
        <v>24</v>
      </c>
      <c r="C48" s="720" t="s">
        <v>22</v>
      </c>
      <c r="D48" s="720"/>
      <c r="E48"/>
      <c r="F48"/>
      <c r="G48"/>
      <c r="H48"/>
      <c r="I48" s="753"/>
      <c r="J48" s="753"/>
      <c r="K48" s="753"/>
      <c r="L48" s="753"/>
      <c r="M48" s="753"/>
      <c r="N48" s="17"/>
    </row>
    <row r="49" spans="1:14" x14ac:dyDescent="0.25">
      <c r="A49" s="44"/>
      <c r="B49" s="51" t="s">
        <v>25</v>
      </c>
      <c r="C49" s="720" t="s">
        <v>22</v>
      </c>
      <c r="D49" s="720"/>
      <c r="E49"/>
      <c r="F49"/>
      <c r="G49"/>
      <c r="H49"/>
      <c r="I49" s="753"/>
      <c r="J49" s="753"/>
      <c r="K49" s="753"/>
      <c r="L49" s="753"/>
      <c r="M49" s="753"/>
      <c r="N49" s="17"/>
    </row>
    <row r="50" spans="1:14" x14ac:dyDescent="0.25">
      <c r="A50" s="44"/>
      <c r="B50" s="47"/>
      <c r="C50"/>
      <c r="D50"/>
      <c r="E50"/>
      <c r="F50"/>
      <c r="G50"/>
      <c r="H50"/>
      <c r="I50" s="753"/>
      <c r="J50" s="753"/>
      <c r="K50" s="753"/>
      <c r="L50" s="753"/>
      <c r="M50" s="753"/>
      <c r="N50" s="17"/>
    </row>
    <row r="51" spans="1:14" x14ac:dyDescent="0.25">
      <c r="A51" s="44"/>
      <c r="B51" s="47" t="s">
        <v>3540</v>
      </c>
      <c r="C51"/>
      <c r="D51"/>
      <c r="E51"/>
      <c r="F51"/>
      <c r="G51"/>
      <c r="H51"/>
      <c r="I51" s="753"/>
      <c r="J51" s="753"/>
      <c r="K51" s="753"/>
      <c r="L51" s="753"/>
      <c r="M51" s="753"/>
      <c r="N51" s="17"/>
    </row>
    <row r="52" spans="1:14" x14ac:dyDescent="0.25">
      <c r="A52" s="44"/>
      <c r="B52" s="47"/>
      <c r="C52"/>
      <c r="D52"/>
      <c r="E52"/>
      <c r="F52"/>
      <c r="G52"/>
      <c r="H52"/>
      <c r="I52" s="753"/>
      <c r="J52" s="753"/>
      <c r="K52" s="753"/>
      <c r="L52" s="753"/>
      <c r="M52" s="753"/>
      <c r="N52" s="17"/>
    </row>
    <row r="53" spans="1:14" x14ac:dyDescent="0.25">
      <c r="A53" s="44"/>
      <c r="B53" s="49" t="s">
        <v>18</v>
      </c>
      <c r="C53" s="49" t="s">
        <v>19</v>
      </c>
      <c r="D53" s="49" t="s">
        <v>20</v>
      </c>
      <c r="E53"/>
      <c r="F53"/>
      <c r="G53"/>
      <c r="H53"/>
      <c r="I53" s="753"/>
      <c r="J53" s="753"/>
      <c r="K53" s="753"/>
      <c r="L53" s="753"/>
      <c r="M53" s="753"/>
      <c r="N53" s="17"/>
    </row>
    <row r="54" spans="1:14" x14ac:dyDescent="0.25">
      <c r="A54" s="44"/>
      <c r="B54" s="51" t="s">
        <v>21</v>
      </c>
      <c r="C54" s="720"/>
      <c r="D54" s="720" t="s">
        <v>22</v>
      </c>
      <c r="E54"/>
      <c r="F54"/>
      <c r="G54"/>
      <c r="H54"/>
      <c r="I54" s="753"/>
      <c r="J54" s="753"/>
      <c r="K54" s="753"/>
      <c r="L54" s="753"/>
      <c r="M54" s="753"/>
      <c r="N54" s="17"/>
    </row>
    <row r="55" spans="1:14" x14ac:dyDescent="0.25">
      <c r="A55" s="44"/>
      <c r="B55" s="51" t="s">
        <v>23</v>
      </c>
      <c r="C55" s="720" t="s">
        <v>22</v>
      </c>
      <c r="D55" s="720"/>
      <c r="E55"/>
      <c r="F55"/>
      <c r="G55"/>
      <c r="H55"/>
      <c r="I55" s="753"/>
      <c r="J55" s="753"/>
      <c r="K55" s="753"/>
      <c r="L55" s="753"/>
      <c r="M55" s="753"/>
      <c r="N55" s="17"/>
    </row>
    <row r="56" spans="1:14" x14ac:dyDescent="0.25">
      <c r="A56" s="44"/>
      <c r="B56" s="51" t="s">
        <v>24</v>
      </c>
      <c r="C56" s="720" t="s">
        <v>22</v>
      </c>
      <c r="D56" s="720"/>
      <c r="E56"/>
      <c r="F56"/>
      <c r="G56"/>
      <c r="H56"/>
      <c r="I56" s="753"/>
      <c r="J56" s="753"/>
      <c r="K56" s="753"/>
      <c r="L56" s="753"/>
      <c r="M56" s="753"/>
      <c r="N56" s="17"/>
    </row>
    <row r="57" spans="1:14" x14ac:dyDescent="0.25">
      <c r="A57" s="44"/>
      <c r="B57" s="51" t="s">
        <v>25</v>
      </c>
      <c r="C57" s="720" t="s">
        <v>22</v>
      </c>
      <c r="D57" s="720"/>
      <c r="E57"/>
      <c r="F57"/>
      <c r="G57"/>
      <c r="H57"/>
      <c r="I57" s="753"/>
      <c r="J57" s="753"/>
      <c r="K57" s="753"/>
      <c r="L57" s="753"/>
      <c r="M57" s="753"/>
      <c r="N57" s="17"/>
    </row>
    <row r="58" spans="1:14" x14ac:dyDescent="0.25">
      <c r="A58" s="44"/>
      <c r="B58" s="47"/>
      <c r="C58"/>
      <c r="D58"/>
      <c r="E58"/>
      <c r="F58"/>
      <c r="G58"/>
      <c r="H58"/>
      <c r="I58" s="753"/>
      <c r="J58" s="753"/>
      <c r="K58" s="753"/>
      <c r="L58" s="753"/>
      <c r="M58" s="753"/>
      <c r="N58" s="17"/>
    </row>
    <row r="59" spans="1:14" x14ac:dyDescent="0.25">
      <c r="A59" s="44"/>
      <c r="B59" s="47" t="s">
        <v>3541</v>
      </c>
      <c r="C59"/>
      <c r="D59"/>
      <c r="E59"/>
      <c r="F59"/>
      <c r="G59"/>
      <c r="H59"/>
      <c r="I59" s="753"/>
      <c r="J59" s="753"/>
      <c r="K59" s="753"/>
      <c r="L59" s="753"/>
      <c r="M59" s="753"/>
      <c r="N59" s="17"/>
    </row>
    <row r="60" spans="1:14" x14ac:dyDescent="0.25">
      <c r="A60" s="44"/>
      <c r="B60" s="47"/>
      <c r="C60"/>
      <c r="D60"/>
      <c r="E60"/>
      <c r="F60"/>
      <c r="G60"/>
      <c r="H60"/>
      <c r="I60" s="753"/>
      <c r="J60" s="753"/>
      <c r="K60" s="753"/>
      <c r="L60" s="753"/>
      <c r="M60" s="753"/>
      <c r="N60" s="17"/>
    </row>
    <row r="61" spans="1:14" x14ac:dyDescent="0.25">
      <c r="A61" s="44"/>
      <c r="B61" s="49" t="s">
        <v>18</v>
      </c>
      <c r="C61" s="49" t="s">
        <v>19</v>
      </c>
      <c r="D61" s="49" t="s">
        <v>20</v>
      </c>
      <c r="E61"/>
      <c r="F61"/>
      <c r="G61"/>
      <c r="H61"/>
      <c r="I61" s="753"/>
      <c r="J61" s="753"/>
      <c r="K61" s="753"/>
      <c r="L61" s="753"/>
      <c r="M61" s="753"/>
      <c r="N61" s="17"/>
    </row>
    <row r="62" spans="1:14" x14ac:dyDescent="0.25">
      <c r="A62" s="44"/>
      <c r="B62" s="51" t="s">
        <v>21</v>
      </c>
      <c r="C62" s="720"/>
      <c r="D62" s="720" t="s">
        <v>22</v>
      </c>
      <c r="E62"/>
      <c r="F62"/>
      <c r="G62"/>
      <c r="H62"/>
      <c r="I62" s="753"/>
      <c r="J62" s="753"/>
      <c r="K62" s="753"/>
      <c r="L62" s="753"/>
      <c r="M62" s="753"/>
      <c r="N62" s="17"/>
    </row>
    <row r="63" spans="1:14" x14ac:dyDescent="0.25">
      <c r="A63" s="44"/>
      <c r="B63" s="51" t="s">
        <v>23</v>
      </c>
      <c r="C63" s="720" t="s">
        <v>22</v>
      </c>
      <c r="D63" s="720"/>
      <c r="E63"/>
      <c r="F63"/>
      <c r="G63"/>
      <c r="H63"/>
      <c r="I63" s="753"/>
      <c r="J63" s="753"/>
      <c r="K63" s="753"/>
      <c r="L63" s="753"/>
      <c r="M63" s="753"/>
      <c r="N63" s="17"/>
    </row>
    <row r="64" spans="1:14" x14ac:dyDescent="0.25">
      <c r="A64" s="44"/>
      <c r="B64" s="51" t="s">
        <v>24</v>
      </c>
      <c r="C64" s="720" t="s">
        <v>22</v>
      </c>
      <c r="D64" s="720"/>
      <c r="E64"/>
      <c r="F64"/>
      <c r="G64"/>
      <c r="H64"/>
      <c r="I64" s="753"/>
      <c r="J64" s="753"/>
      <c r="K64" s="753"/>
      <c r="L64" s="753"/>
      <c r="M64" s="753"/>
      <c r="N64" s="17"/>
    </row>
    <row r="65" spans="1:14" x14ac:dyDescent="0.25">
      <c r="A65" s="44"/>
      <c r="B65" s="51" t="s">
        <v>25</v>
      </c>
      <c r="C65" s="720" t="s">
        <v>22</v>
      </c>
      <c r="D65" s="720"/>
      <c r="E65"/>
      <c r="F65"/>
      <c r="G65"/>
      <c r="H65"/>
      <c r="I65" s="753"/>
      <c r="J65" s="753"/>
      <c r="K65" s="753"/>
      <c r="L65" s="753"/>
      <c r="M65" s="753"/>
      <c r="N65" s="17"/>
    </row>
    <row r="66" spans="1:14" x14ac:dyDescent="0.25">
      <c r="A66" s="44"/>
      <c r="B66" s="47"/>
      <c r="C66"/>
      <c r="D66"/>
      <c r="E66"/>
      <c r="F66"/>
      <c r="G66"/>
      <c r="H66"/>
      <c r="I66" s="753"/>
      <c r="J66" s="753"/>
      <c r="K66" s="753"/>
      <c r="L66" s="753"/>
      <c r="M66" s="753"/>
      <c r="N66" s="17"/>
    </row>
    <row r="67" spans="1:14" x14ac:dyDescent="0.25">
      <c r="A67" s="44"/>
      <c r="B67" s="47" t="s">
        <v>3542</v>
      </c>
      <c r="C67"/>
      <c r="D67"/>
      <c r="E67"/>
      <c r="F67"/>
      <c r="G67"/>
      <c r="H67"/>
      <c r="I67" s="753"/>
      <c r="J67" s="753"/>
      <c r="K67" s="753"/>
      <c r="L67" s="753"/>
      <c r="M67" s="753"/>
      <c r="N67" s="17"/>
    </row>
    <row r="68" spans="1:14" x14ac:dyDescent="0.25">
      <c r="A68" s="44"/>
      <c r="B68" s="49" t="s">
        <v>18</v>
      </c>
      <c r="C68" s="49" t="s">
        <v>19</v>
      </c>
      <c r="D68" s="49" t="s">
        <v>20</v>
      </c>
      <c r="E68"/>
      <c r="F68"/>
      <c r="G68"/>
      <c r="H68"/>
      <c r="I68" s="753"/>
      <c r="J68" s="753"/>
      <c r="K68" s="753"/>
      <c r="L68" s="753"/>
      <c r="M68" s="753"/>
      <c r="N68" s="17"/>
    </row>
    <row r="69" spans="1:14" x14ac:dyDescent="0.25">
      <c r="A69" s="44"/>
      <c r="B69" s="51" t="s">
        <v>21</v>
      </c>
      <c r="C69" s="720"/>
      <c r="D69" s="720" t="s">
        <v>22</v>
      </c>
      <c r="E69"/>
      <c r="F69"/>
      <c r="G69"/>
      <c r="H69"/>
      <c r="I69" s="753"/>
      <c r="J69" s="753"/>
      <c r="K69" s="753"/>
      <c r="L69" s="753"/>
      <c r="M69" s="753"/>
      <c r="N69" s="17"/>
    </row>
    <row r="70" spans="1:14" x14ac:dyDescent="0.25">
      <c r="A70" s="44"/>
      <c r="B70" s="51" t="s">
        <v>23</v>
      </c>
      <c r="C70" s="720" t="s">
        <v>22</v>
      </c>
      <c r="D70" s="720"/>
      <c r="E70"/>
      <c r="F70"/>
      <c r="G70"/>
      <c r="H70"/>
      <c r="I70" s="753"/>
      <c r="J70" s="753"/>
      <c r="K70" s="753"/>
      <c r="L70" s="753"/>
      <c r="M70" s="753"/>
      <c r="N70" s="17"/>
    </row>
    <row r="71" spans="1:14" x14ac:dyDescent="0.25">
      <c r="A71" s="44"/>
      <c r="B71" s="51" t="s">
        <v>24</v>
      </c>
      <c r="C71" s="720" t="s">
        <v>22</v>
      </c>
      <c r="D71" s="720"/>
      <c r="E71"/>
      <c r="F71"/>
      <c r="G71"/>
      <c r="H71"/>
      <c r="I71" s="753"/>
      <c r="J71" s="753"/>
      <c r="K71" s="753"/>
      <c r="L71" s="753"/>
      <c r="M71" s="753"/>
      <c r="N71" s="17"/>
    </row>
    <row r="72" spans="1:14" x14ac:dyDescent="0.25">
      <c r="A72" s="44"/>
      <c r="B72" s="51" t="s">
        <v>25</v>
      </c>
      <c r="C72" s="720" t="s">
        <v>22</v>
      </c>
      <c r="D72" s="720"/>
      <c r="E72"/>
      <c r="F72"/>
      <c r="G72"/>
      <c r="H72"/>
      <c r="I72" s="753"/>
      <c r="J72" s="753"/>
      <c r="K72" s="753"/>
      <c r="L72" s="753"/>
      <c r="M72" s="753"/>
      <c r="N72" s="17"/>
    </row>
    <row r="73" spans="1:14" x14ac:dyDescent="0.25">
      <c r="A73" s="44"/>
      <c r="B73" s="35"/>
      <c r="C73" s="35"/>
      <c r="D73" s="770"/>
      <c r="E73"/>
      <c r="F73"/>
      <c r="G73"/>
      <c r="H73"/>
      <c r="I73" s="753"/>
      <c r="J73" s="753"/>
      <c r="K73" s="753"/>
      <c r="L73" s="753"/>
      <c r="M73" s="753"/>
      <c r="N73" s="17"/>
    </row>
    <row r="74" spans="1:14" x14ac:dyDescent="0.25">
      <c r="A74" s="44"/>
      <c r="B74" s="47" t="s">
        <v>3543</v>
      </c>
      <c r="C74" s="35"/>
      <c r="D74" s="770"/>
      <c r="E74"/>
      <c r="F74"/>
      <c r="G74"/>
      <c r="H74"/>
      <c r="I74" s="753"/>
      <c r="J74" s="753"/>
      <c r="K74" s="753"/>
      <c r="L74" s="753"/>
      <c r="M74" s="753"/>
      <c r="N74" s="17"/>
    </row>
    <row r="75" spans="1:14" x14ac:dyDescent="0.25">
      <c r="A75" s="44"/>
      <c r="B75" s="49" t="s">
        <v>18</v>
      </c>
      <c r="C75" s="49" t="s">
        <v>19</v>
      </c>
      <c r="D75" s="49" t="s">
        <v>20</v>
      </c>
      <c r="E75"/>
      <c r="F75"/>
      <c r="G75"/>
      <c r="H75"/>
      <c r="I75" s="753"/>
      <c r="J75" s="753"/>
      <c r="K75" s="753"/>
      <c r="L75" s="753"/>
      <c r="M75" s="753"/>
      <c r="N75" s="17"/>
    </row>
    <row r="76" spans="1:14" x14ac:dyDescent="0.25">
      <c r="A76" s="44"/>
      <c r="B76" s="51" t="s">
        <v>21</v>
      </c>
      <c r="C76" s="720"/>
      <c r="D76" s="720" t="s">
        <v>22</v>
      </c>
      <c r="E76"/>
      <c r="F76"/>
      <c r="G76"/>
      <c r="H76"/>
      <c r="I76" s="753"/>
      <c r="J76" s="753"/>
      <c r="K76" s="753"/>
      <c r="L76" s="753"/>
      <c r="M76" s="753"/>
      <c r="N76" s="17"/>
    </row>
    <row r="77" spans="1:14" x14ac:dyDescent="0.25">
      <c r="A77" s="44"/>
      <c r="B77" s="51" t="s">
        <v>23</v>
      </c>
      <c r="C77" s="720" t="s">
        <v>22</v>
      </c>
      <c r="D77" s="720"/>
      <c r="E77"/>
      <c r="F77"/>
      <c r="G77"/>
      <c r="H77"/>
      <c r="I77" s="753"/>
      <c r="J77" s="753"/>
      <c r="K77" s="753"/>
      <c r="L77" s="753"/>
      <c r="M77" s="753"/>
      <c r="N77" s="17"/>
    </row>
    <row r="78" spans="1:14" x14ac:dyDescent="0.25">
      <c r="A78" s="44"/>
      <c r="B78" s="51" t="s">
        <v>24</v>
      </c>
      <c r="C78" s="720" t="s">
        <v>22</v>
      </c>
      <c r="D78" s="720"/>
      <c r="E78"/>
      <c r="F78"/>
      <c r="G78"/>
      <c r="H78"/>
      <c r="I78" s="753"/>
      <c r="J78" s="753"/>
      <c r="K78" s="753"/>
      <c r="L78" s="753"/>
      <c r="M78" s="753"/>
      <c r="N78" s="17"/>
    </row>
    <row r="79" spans="1:14" x14ac:dyDescent="0.25">
      <c r="A79" s="44"/>
      <c r="B79" s="51" t="s">
        <v>25</v>
      </c>
      <c r="C79" s="720" t="s">
        <v>22</v>
      </c>
      <c r="D79" s="720"/>
      <c r="E79"/>
      <c r="F79"/>
      <c r="G79"/>
      <c r="H79"/>
      <c r="I79" s="753"/>
      <c r="J79" s="753"/>
      <c r="K79" s="753"/>
      <c r="L79" s="753"/>
      <c r="M79" s="753"/>
      <c r="N79" s="17"/>
    </row>
    <row r="80" spans="1:14" x14ac:dyDescent="0.25">
      <c r="A80" s="44"/>
      <c r="B80" s="35"/>
      <c r="C80" s="35"/>
      <c r="D80" s="770"/>
      <c r="E80"/>
      <c r="F80"/>
      <c r="G80"/>
      <c r="H80"/>
      <c r="I80" s="753"/>
      <c r="J80" s="753"/>
      <c r="K80" s="753"/>
      <c r="L80" s="753"/>
      <c r="M80" s="753"/>
      <c r="N80" s="17"/>
    </row>
    <row r="81" spans="1:14" x14ac:dyDescent="0.25">
      <c r="A81" s="44"/>
      <c r="B81" s="47" t="s">
        <v>1598</v>
      </c>
      <c r="C81" s="35"/>
      <c r="D81" s="770"/>
      <c r="E81"/>
      <c r="F81"/>
      <c r="G81"/>
      <c r="H81"/>
      <c r="I81" s="753"/>
      <c r="J81" s="753"/>
      <c r="K81" s="753"/>
      <c r="L81" s="753"/>
      <c r="M81" s="753"/>
      <c r="N81" s="17"/>
    </row>
    <row r="82" spans="1:14" x14ac:dyDescent="0.25">
      <c r="A82" s="44"/>
      <c r="B82" s="49" t="s">
        <v>18</v>
      </c>
      <c r="C82" s="49" t="s">
        <v>19</v>
      </c>
      <c r="D82" s="49" t="s">
        <v>20</v>
      </c>
      <c r="E82"/>
      <c r="F82"/>
      <c r="G82"/>
      <c r="H82"/>
      <c r="I82" s="753"/>
      <c r="J82" s="753"/>
      <c r="K82" s="753"/>
      <c r="L82" s="753"/>
      <c r="M82" s="753"/>
      <c r="N82" s="17"/>
    </row>
    <row r="83" spans="1:14" x14ac:dyDescent="0.25">
      <c r="A83" s="44"/>
      <c r="B83" s="51" t="s">
        <v>21</v>
      </c>
      <c r="C83" s="720"/>
      <c r="D83" s="720" t="s">
        <v>22</v>
      </c>
      <c r="E83"/>
      <c r="F83"/>
      <c r="G83"/>
      <c r="H83"/>
      <c r="I83" s="753"/>
      <c r="J83" s="753"/>
      <c r="K83" s="753"/>
      <c r="L83" s="753"/>
      <c r="M83" s="753"/>
      <c r="N83" s="17"/>
    </row>
    <row r="84" spans="1:14" x14ac:dyDescent="0.25">
      <c r="A84" s="44"/>
      <c r="B84" s="51" t="s">
        <v>23</v>
      </c>
      <c r="C84" s="720" t="s">
        <v>22</v>
      </c>
      <c r="D84" s="720"/>
      <c r="E84"/>
      <c r="F84"/>
      <c r="G84"/>
      <c r="H84"/>
      <c r="I84" s="753"/>
      <c r="J84" s="753"/>
      <c r="K84" s="753"/>
      <c r="L84" s="753"/>
      <c r="M84" s="753"/>
      <c r="N84" s="17"/>
    </row>
    <row r="85" spans="1:14" x14ac:dyDescent="0.25">
      <c r="A85" s="44"/>
      <c r="B85" s="51" t="s">
        <v>24</v>
      </c>
      <c r="C85" s="720" t="s">
        <v>22</v>
      </c>
      <c r="D85" s="720"/>
      <c r="E85"/>
      <c r="F85"/>
      <c r="G85"/>
      <c r="H85"/>
      <c r="I85" s="753"/>
      <c r="J85" s="753"/>
      <c r="K85" s="753"/>
      <c r="L85" s="753"/>
      <c r="M85" s="753"/>
      <c r="N85" s="17"/>
    </row>
    <row r="86" spans="1:14" x14ac:dyDescent="0.25">
      <c r="A86" s="44"/>
      <c r="B86" s="51" t="s">
        <v>25</v>
      </c>
      <c r="C86" s="720" t="s">
        <v>22</v>
      </c>
      <c r="D86" s="720"/>
      <c r="E86"/>
      <c r="F86"/>
      <c r="G86"/>
      <c r="H86"/>
      <c r="I86" s="753"/>
      <c r="J86" s="753"/>
      <c r="K86" s="753"/>
      <c r="L86" s="753"/>
      <c r="M86" s="753"/>
      <c r="N86" s="17"/>
    </row>
    <row r="87" spans="1:14" x14ac:dyDescent="0.25">
      <c r="A87" s="44"/>
      <c r="B87" s="35"/>
      <c r="C87" s="770"/>
      <c r="D87" s="770"/>
      <c r="E87"/>
      <c r="F87"/>
      <c r="G87"/>
      <c r="H87"/>
      <c r="I87" s="753"/>
      <c r="J87" s="753"/>
      <c r="K87" s="753"/>
      <c r="L87" s="753"/>
      <c r="M87" s="753"/>
      <c r="N87" s="17"/>
    </row>
    <row r="88" spans="1:14" x14ac:dyDescent="0.25">
      <c r="A88" s="44"/>
      <c r="B88" s="832" t="s">
        <v>3811</v>
      </c>
      <c r="C88" s="770"/>
      <c r="D88" s="770"/>
      <c r="E88" s="197"/>
      <c r="F88"/>
      <c r="G88"/>
      <c r="H88"/>
      <c r="I88" s="753"/>
      <c r="J88" s="753"/>
      <c r="K88" s="753"/>
      <c r="L88" s="753"/>
      <c r="M88" s="753"/>
      <c r="N88" s="17"/>
    </row>
    <row r="89" spans="1:14" x14ac:dyDescent="0.25">
      <c r="A89" s="44"/>
      <c r="B89" s="833" t="s">
        <v>18</v>
      </c>
      <c r="C89" s="833" t="s">
        <v>27</v>
      </c>
      <c r="D89" s="834" t="s">
        <v>28</v>
      </c>
      <c r="E89" s="834" t="s">
        <v>29</v>
      </c>
      <c r="F89"/>
      <c r="G89"/>
      <c r="H89"/>
      <c r="I89" s="753"/>
      <c r="J89" s="753"/>
      <c r="K89" s="753"/>
      <c r="L89" s="753"/>
      <c r="M89" s="753"/>
      <c r="N89" s="17"/>
    </row>
    <row r="90" spans="1:14" ht="28.5" x14ac:dyDescent="0.25">
      <c r="A90" s="44"/>
      <c r="B90" s="56" t="s">
        <v>30</v>
      </c>
      <c r="C90" s="257">
        <v>40</v>
      </c>
      <c r="D90" s="720">
        <v>40</v>
      </c>
      <c r="E90" s="1566">
        <f>+D90+D91</f>
        <v>50</v>
      </c>
      <c r="F90"/>
      <c r="G90"/>
      <c r="H90"/>
      <c r="I90" s="753"/>
      <c r="J90" s="753"/>
      <c r="K90" s="753"/>
      <c r="L90" s="753"/>
      <c r="M90" s="753"/>
      <c r="N90" s="17"/>
    </row>
    <row r="91" spans="1:14" ht="42.75" x14ac:dyDescent="0.25">
      <c r="A91" s="44"/>
      <c r="B91" s="56" t="s">
        <v>31</v>
      </c>
      <c r="C91" s="257">
        <v>60</v>
      </c>
      <c r="D91" s="720">
        <v>10</v>
      </c>
      <c r="E91" s="1567"/>
      <c r="F91"/>
      <c r="G91"/>
      <c r="H91"/>
      <c r="I91" s="753"/>
      <c r="J91" s="753"/>
      <c r="K91" s="753"/>
      <c r="L91" s="753"/>
      <c r="M91" s="753"/>
      <c r="N91" s="17"/>
    </row>
    <row r="92" spans="1:14" x14ac:dyDescent="0.25">
      <c r="A92" s="44"/>
      <c r="B92" s="208"/>
      <c r="C92" s="258"/>
      <c r="D92" s="770"/>
      <c r="E92" s="770"/>
      <c r="F92"/>
      <c r="G92"/>
      <c r="H92"/>
      <c r="I92" s="753"/>
      <c r="J92" s="753"/>
      <c r="K92" s="753"/>
      <c r="L92" s="753"/>
      <c r="M92" s="753"/>
      <c r="N92" s="17"/>
    </row>
    <row r="93" spans="1:14" x14ac:dyDescent="0.25">
      <c r="A93" s="44"/>
      <c r="B93" s="832" t="s">
        <v>3592</v>
      </c>
      <c r="C93" s="826"/>
      <c r="D93" s="826"/>
      <c r="E93" s="197"/>
      <c r="F93"/>
      <c r="G93"/>
      <c r="H93"/>
      <c r="I93" s="824"/>
      <c r="J93" s="824"/>
      <c r="K93" s="824"/>
      <c r="L93" s="824"/>
      <c r="M93" s="824"/>
      <c r="N93" s="17"/>
    </row>
    <row r="94" spans="1:14" x14ac:dyDescent="0.25">
      <c r="A94" s="44"/>
      <c r="B94" s="833" t="s">
        <v>18</v>
      </c>
      <c r="C94" s="833" t="s">
        <v>27</v>
      </c>
      <c r="D94" s="834" t="s">
        <v>28</v>
      </c>
      <c r="E94" s="834" t="s">
        <v>29</v>
      </c>
      <c r="F94"/>
      <c r="G94"/>
      <c r="H94"/>
      <c r="I94" s="824"/>
      <c r="J94" s="824"/>
      <c r="K94" s="824"/>
      <c r="L94" s="824"/>
      <c r="M94" s="824"/>
      <c r="N94" s="17"/>
    </row>
    <row r="95" spans="1:14" ht="28.5" x14ac:dyDescent="0.25">
      <c r="A95" s="44"/>
      <c r="B95" s="56" t="s">
        <v>30</v>
      </c>
      <c r="C95" s="257">
        <v>40</v>
      </c>
      <c r="D95" s="821">
        <v>0</v>
      </c>
      <c r="E95" s="1566">
        <f>+D95+D96</f>
        <v>60</v>
      </c>
      <c r="F95"/>
      <c r="G95"/>
      <c r="H95"/>
      <c r="I95" s="824"/>
      <c r="J95" s="824"/>
      <c r="K95" s="824"/>
      <c r="L95" s="824"/>
      <c r="M95" s="824"/>
      <c r="N95" s="17"/>
    </row>
    <row r="96" spans="1:14" ht="42.75" x14ac:dyDescent="0.25">
      <c r="A96" s="44"/>
      <c r="B96" s="56" t="s">
        <v>31</v>
      </c>
      <c r="C96" s="257">
        <v>60</v>
      </c>
      <c r="D96" s="821">
        <v>60</v>
      </c>
      <c r="E96" s="1567"/>
      <c r="F96"/>
      <c r="G96"/>
      <c r="H96"/>
      <c r="I96" s="824"/>
      <c r="J96" s="824"/>
      <c r="K96" s="824"/>
      <c r="L96" s="824"/>
      <c r="M96" s="824"/>
      <c r="N96" s="17"/>
    </row>
    <row r="97" spans="1:14" x14ac:dyDescent="0.25">
      <c r="A97" s="44"/>
      <c r="B97" s="208"/>
      <c r="C97" s="258"/>
      <c r="D97" s="826"/>
      <c r="E97" s="826"/>
      <c r="F97"/>
      <c r="G97"/>
      <c r="H97"/>
      <c r="I97" s="824"/>
      <c r="J97" s="824"/>
      <c r="K97" s="824"/>
      <c r="L97" s="824"/>
      <c r="M97" s="824"/>
      <c r="N97" s="17"/>
    </row>
    <row r="98" spans="1:14" x14ac:dyDescent="0.25">
      <c r="A98" s="44"/>
      <c r="B98" s="832" t="s">
        <v>3599</v>
      </c>
      <c r="C98" s="826"/>
      <c r="D98" s="826"/>
      <c r="E98" s="197"/>
      <c r="F98"/>
      <c r="G98"/>
      <c r="H98"/>
      <c r="I98" s="824"/>
      <c r="J98" s="824"/>
      <c r="K98" s="824"/>
      <c r="L98" s="824"/>
      <c r="M98" s="824"/>
      <c r="N98" s="17"/>
    </row>
    <row r="99" spans="1:14" x14ac:dyDescent="0.25">
      <c r="A99" s="44"/>
      <c r="B99" s="833" t="s">
        <v>18</v>
      </c>
      <c r="C99" s="833" t="s">
        <v>27</v>
      </c>
      <c r="D99" s="834" t="s">
        <v>28</v>
      </c>
      <c r="E99" s="834" t="s">
        <v>29</v>
      </c>
      <c r="F99"/>
      <c r="G99"/>
      <c r="H99"/>
      <c r="I99" s="824"/>
      <c r="J99" s="824"/>
      <c r="K99" s="824"/>
      <c r="L99" s="824"/>
      <c r="M99" s="824"/>
      <c r="N99" s="17"/>
    </row>
    <row r="100" spans="1:14" ht="28.5" x14ac:dyDescent="0.25">
      <c r="A100" s="44"/>
      <c r="B100" s="56" t="s">
        <v>30</v>
      </c>
      <c r="C100" s="257">
        <v>40</v>
      </c>
      <c r="D100" s="821">
        <v>0</v>
      </c>
      <c r="E100" s="1566">
        <f>+D100+D101</f>
        <v>60</v>
      </c>
      <c r="F100"/>
      <c r="G100"/>
      <c r="H100"/>
      <c r="I100" s="824"/>
      <c r="J100" s="824"/>
      <c r="K100" s="824"/>
      <c r="L100" s="824"/>
      <c r="M100" s="824"/>
      <c r="N100" s="17"/>
    </row>
    <row r="101" spans="1:14" ht="42.75" x14ac:dyDescent="0.25">
      <c r="A101" s="44"/>
      <c r="B101" s="56" t="s">
        <v>31</v>
      </c>
      <c r="C101" s="257">
        <v>60</v>
      </c>
      <c r="D101" s="821">
        <v>60</v>
      </c>
      <c r="E101" s="1567"/>
      <c r="F101"/>
      <c r="G101"/>
      <c r="H101"/>
      <c r="I101" s="824"/>
      <c r="J101" s="824"/>
      <c r="K101" s="824"/>
      <c r="L101" s="824"/>
      <c r="M101" s="824"/>
      <c r="N101" s="17"/>
    </row>
    <row r="102" spans="1:14" x14ac:dyDescent="0.25">
      <c r="A102" s="44"/>
      <c r="B102" s="208"/>
      <c r="C102" s="258"/>
      <c r="D102" s="826"/>
      <c r="E102" s="826"/>
      <c r="F102"/>
      <c r="G102"/>
      <c r="H102"/>
      <c r="I102" s="824"/>
      <c r="J102" s="824"/>
      <c r="K102" s="824"/>
      <c r="L102" s="824"/>
      <c r="M102" s="824"/>
      <c r="N102" s="17"/>
    </row>
    <row r="103" spans="1:14" x14ac:dyDescent="0.25">
      <c r="A103" s="44"/>
      <c r="B103" s="832" t="s">
        <v>3623</v>
      </c>
      <c r="C103" s="826"/>
      <c r="D103" s="826"/>
      <c r="E103" s="197"/>
      <c r="F103"/>
      <c r="G103"/>
      <c r="H103"/>
      <c r="I103" s="824"/>
      <c r="J103" s="824"/>
      <c r="K103" s="824"/>
      <c r="L103" s="824"/>
      <c r="M103" s="824"/>
      <c r="N103" s="17"/>
    </row>
    <row r="104" spans="1:14" x14ac:dyDescent="0.25">
      <c r="A104" s="44"/>
      <c r="B104" s="833" t="s">
        <v>18</v>
      </c>
      <c r="C104" s="833" t="s">
        <v>27</v>
      </c>
      <c r="D104" s="834" t="s">
        <v>28</v>
      </c>
      <c r="E104" s="834" t="s">
        <v>29</v>
      </c>
      <c r="F104"/>
      <c r="G104"/>
      <c r="H104"/>
      <c r="I104" s="824"/>
      <c r="J104" s="824"/>
      <c r="K104" s="824"/>
      <c r="L104" s="824"/>
      <c r="M104" s="824"/>
      <c r="N104" s="17"/>
    </row>
    <row r="105" spans="1:14" ht="28.5" x14ac:dyDescent="0.25">
      <c r="A105" s="44"/>
      <c r="B105" s="56" t="s">
        <v>30</v>
      </c>
      <c r="C105" s="257">
        <v>40</v>
      </c>
      <c r="D105" s="821">
        <v>0</v>
      </c>
      <c r="E105" s="1566">
        <f>+D105+D106</f>
        <v>60</v>
      </c>
      <c r="F105"/>
      <c r="G105"/>
      <c r="H105"/>
      <c r="I105" s="824"/>
      <c r="J105" s="824"/>
      <c r="K105" s="824"/>
      <c r="L105" s="824"/>
      <c r="M105" s="824"/>
      <c r="N105" s="17"/>
    </row>
    <row r="106" spans="1:14" ht="42.75" x14ac:dyDescent="0.25">
      <c r="A106" s="44"/>
      <c r="B106" s="56" t="s">
        <v>31</v>
      </c>
      <c r="C106" s="257">
        <v>60</v>
      </c>
      <c r="D106" s="821">
        <v>60</v>
      </c>
      <c r="E106" s="1567"/>
      <c r="F106"/>
      <c r="G106"/>
      <c r="H106"/>
      <c r="I106" s="824"/>
      <c r="J106" s="824"/>
      <c r="K106" s="824"/>
      <c r="L106" s="824"/>
      <c r="M106" s="824"/>
      <c r="N106" s="17"/>
    </row>
    <row r="107" spans="1:14" x14ac:dyDescent="0.25">
      <c r="A107" s="44"/>
      <c r="B107" s="208"/>
      <c r="C107" s="258"/>
      <c r="D107" s="826"/>
      <c r="E107" s="826"/>
      <c r="F107"/>
      <c r="G107"/>
      <c r="H107"/>
      <c r="I107" s="824"/>
      <c r="J107" s="824"/>
      <c r="K107" s="824"/>
      <c r="L107" s="824"/>
      <c r="M107" s="824"/>
      <c r="N107" s="17"/>
    </row>
    <row r="108" spans="1:14" x14ac:dyDescent="0.25">
      <c r="A108" s="44"/>
      <c r="B108" s="832" t="s">
        <v>3627</v>
      </c>
      <c r="C108" s="826"/>
      <c r="D108" s="826"/>
      <c r="E108" s="197"/>
      <c r="F108"/>
      <c r="G108"/>
      <c r="H108"/>
      <c r="I108" s="824"/>
      <c r="J108" s="824"/>
      <c r="K108" s="824"/>
      <c r="L108" s="824"/>
      <c r="M108" s="824"/>
      <c r="N108" s="17"/>
    </row>
    <row r="109" spans="1:14" x14ac:dyDescent="0.25">
      <c r="A109" s="44"/>
      <c r="B109" s="833" t="s">
        <v>18</v>
      </c>
      <c r="C109" s="833" t="s">
        <v>27</v>
      </c>
      <c r="D109" s="834" t="s">
        <v>28</v>
      </c>
      <c r="E109" s="834" t="s">
        <v>29</v>
      </c>
      <c r="F109"/>
      <c r="G109"/>
      <c r="H109"/>
      <c r="I109" s="824"/>
      <c r="J109" s="824"/>
      <c r="K109" s="824"/>
      <c r="L109" s="824"/>
      <c r="M109" s="824"/>
      <c r="N109" s="17"/>
    </row>
    <row r="110" spans="1:14" ht="28.5" x14ac:dyDescent="0.25">
      <c r="A110" s="44"/>
      <c r="B110" s="56" t="s">
        <v>30</v>
      </c>
      <c r="C110" s="257">
        <v>40</v>
      </c>
      <c r="D110" s="821">
        <v>0</v>
      </c>
      <c r="E110" s="1566">
        <f>+D110+D111</f>
        <v>60</v>
      </c>
      <c r="F110"/>
      <c r="G110"/>
      <c r="H110"/>
      <c r="I110" s="824"/>
      <c r="J110" s="824"/>
      <c r="K110" s="824"/>
      <c r="L110" s="824"/>
      <c r="M110" s="824"/>
      <c r="N110" s="17"/>
    </row>
    <row r="111" spans="1:14" ht="42.75" x14ac:dyDescent="0.25">
      <c r="A111" s="44"/>
      <c r="B111" s="56" t="s">
        <v>31</v>
      </c>
      <c r="C111" s="257">
        <v>60</v>
      </c>
      <c r="D111" s="821">
        <v>60</v>
      </c>
      <c r="E111" s="1567"/>
      <c r="F111"/>
      <c r="G111"/>
      <c r="H111"/>
      <c r="I111" s="824"/>
      <c r="J111" s="824"/>
      <c r="K111" s="824"/>
      <c r="L111" s="824"/>
      <c r="M111" s="824"/>
      <c r="N111" s="17"/>
    </row>
    <row r="112" spans="1:14" x14ac:dyDescent="0.25">
      <c r="A112" s="44"/>
      <c r="B112" s="208"/>
      <c r="C112" s="258"/>
      <c r="D112" s="826"/>
      <c r="E112" s="826"/>
      <c r="F112"/>
      <c r="G112"/>
      <c r="H112"/>
      <c r="I112" s="824"/>
      <c r="J112" s="824"/>
      <c r="K112" s="824"/>
      <c r="L112" s="824"/>
      <c r="M112" s="824"/>
      <c r="N112" s="17"/>
    </row>
    <row r="113" spans="1:14" x14ac:dyDescent="0.25">
      <c r="A113" s="44"/>
      <c r="B113" s="832" t="s">
        <v>3636</v>
      </c>
      <c r="C113" s="826"/>
      <c r="D113" s="826"/>
      <c r="E113" s="197"/>
      <c r="F113"/>
      <c r="G113"/>
      <c r="H113"/>
      <c r="I113" s="824"/>
      <c r="J113" s="824"/>
      <c r="K113" s="824"/>
      <c r="L113" s="824"/>
      <c r="M113" s="824"/>
      <c r="N113" s="17"/>
    </row>
    <row r="114" spans="1:14" x14ac:dyDescent="0.25">
      <c r="A114" s="44"/>
      <c r="B114" s="833" t="s">
        <v>18</v>
      </c>
      <c r="C114" s="833" t="s">
        <v>27</v>
      </c>
      <c r="D114" s="834" t="s">
        <v>28</v>
      </c>
      <c r="E114" s="834" t="s">
        <v>29</v>
      </c>
      <c r="F114"/>
      <c r="G114"/>
      <c r="H114"/>
      <c r="I114" s="824"/>
      <c r="J114" s="824"/>
      <c r="K114" s="824"/>
      <c r="L114" s="824"/>
      <c r="M114" s="824"/>
      <c r="N114" s="17"/>
    </row>
    <row r="115" spans="1:14" ht="28.5" x14ac:dyDescent="0.25">
      <c r="A115" s="44"/>
      <c r="B115" s="56" t="s">
        <v>30</v>
      </c>
      <c r="C115" s="257">
        <v>40</v>
      </c>
      <c r="D115" s="821">
        <v>0</v>
      </c>
      <c r="E115" s="1566">
        <f>+D115+D116</f>
        <v>60</v>
      </c>
      <c r="F115"/>
      <c r="G115"/>
      <c r="H115"/>
      <c r="I115" s="824"/>
      <c r="J115" s="824"/>
      <c r="K115" s="824"/>
      <c r="L115" s="824"/>
      <c r="M115" s="824"/>
      <c r="N115" s="17"/>
    </row>
    <row r="116" spans="1:14" ht="42.75" x14ac:dyDescent="0.25">
      <c r="A116" s="44"/>
      <c r="B116" s="56" t="s">
        <v>31</v>
      </c>
      <c r="C116" s="257">
        <v>60</v>
      </c>
      <c r="D116" s="821">
        <v>60</v>
      </c>
      <c r="E116" s="1567"/>
      <c r="F116"/>
      <c r="G116"/>
      <c r="H116"/>
      <c r="I116" s="824"/>
      <c r="J116" s="824"/>
      <c r="K116" s="824"/>
      <c r="L116" s="824"/>
      <c r="M116" s="824"/>
      <c r="N116" s="17"/>
    </row>
    <row r="117" spans="1:14" x14ac:dyDescent="0.25">
      <c r="A117" s="44"/>
      <c r="B117" s="208"/>
      <c r="C117" s="258"/>
      <c r="D117" s="826"/>
      <c r="E117" s="826"/>
      <c r="F117"/>
      <c r="G117"/>
      <c r="H117"/>
      <c r="I117" s="824"/>
      <c r="J117" s="824"/>
      <c r="K117" s="824"/>
      <c r="L117" s="824"/>
      <c r="M117" s="824"/>
      <c r="N117" s="17"/>
    </row>
    <row r="118" spans="1:14" x14ac:dyDescent="0.25">
      <c r="A118" s="44"/>
      <c r="B118" s="832" t="s">
        <v>3643</v>
      </c>
      <c r="C118" s="826"/>
      <c r="D118" s="826"/>
      <c r="E118" s="197"/>
      <c r="F118"/>
      <c r="G118"/>
      <c r="H118"/>
      <c r="I118" s="824"/>
      <c r="J118" s="824"/>
      <c r="K118" s="824"/>
      <c r="L118" s="824"/>
      <c r="M118" s="824"/>
      <c r="N118" s="17"/>
    </row>
    <row r="119" spans="1:14" x14ac:dyDescent="0.25">
      <c r="A119" s="44"/>
      <c r="B119" s="833" t="s">
        <v>18</v>
      </c>
      <c r="C119" s="833" t="s">
        <v>27</v>
      </c>
      <c r="D119" s="834" t="s">
        <v>28</v>
      </c>
      <c r="E119" s="834" t="s">
        <v>29</v>
      </c>
      <c r="F119"/>
      <c r="G119"/>
      <c r="H119"/>
      <c r="I119" s="824"/>
      <c r="J119" s="824"/>
      <c r="K119" s="824"/>
      <c r="L119" s="824"/>
      <c r="M119" s="824"/>
      <c r="N119" s="17"/>
    </row>
    <row r="120" spans="1:14" ht="28.5" x14ac:dyDescent="0.25">
      <c r="A120" s="44"/>
      <c r="B120" s="56" t="s">
        <v>30</v>
      </c>
      <c r="C120" s="257">
        <v>40</v>
      </c>
      <c r="D120" s="821">
        <v>0</v>
      </c>
      <c r="E120" s="1566">
        <f>+D120+D121</f>
        <v>60</v>
      </c>
      <c r="F120"/>
      <c r="G120"/>
      <c r="H120"/>
      <c r="I120" s="824"/>
      <c r="J120" s="824"/>
      <c r="K120" s="824"/>
      <c r="L120" s="824"/>
      <c r="M120" s="824"/>
      <c r="N120" s="17"/>
    </row>
    <row r="121" spans="1:14" ht="42.75" x14ac:dyDescent="0.25">
      <c r="A121" s="44"/>
      <c r="B121" s="56" t="s">
        <v>31</v>
      </c>
      <c r="C121" s="257">
        <v>60</v>
      </c>
      <c r="D121" s="821">
        <v>60</v>
      </c>
      <c r="E121" s="1567"/>
      <c r="F121"/>
      <c r="G121"/>
      <c r="H121"/>
      <c r="I121" s="824"/>
      <c r="J121" s="824"/>
      <c r="K121" s="824"/>
      <c r="L121" s="824"/>
      <c r="M121" s="824"/>
      <c r="N121" s="17"/>
    </row>
    <row r="122" spans="1:14" x14ac:dyDescent="0.25">
      <c r="A122" s="44"/>
      <c r="B122" s="208"/>
      <c r="C122" s="258"/>
      <c r="D122" s="826"/>
      <c r="E122" s="826"/>
      <c r="F122"/>
      <c r="G122"/>
      <c r="H122"/>
      <c r="I122" s="824"/>
      <c r="J122" s="824"/>
      <c r="K122" s="824"/>
      <c r="L122" s="824"/>
      <c r="M122" s="824"/>
      <c r="N122" s="17"/>
    </row>
    <row r="123" spans="1:14" x14ac:dyDescent="0.25">
      <c r="A123" s="44"/>
      <c r="B123" s="832" t="s">
        <v>3650</v>
      </c>
      <c r="C123" s="826"/>
      <c r="D123" s="826"/>
      <c r="E123" s="197"/>
      <c r="F123"/>
      <c r="G123"/>
      <c r="H123"/>
      <c r="I123" s="824"/>
      <c r="J123" s="824"/>
      <c r="K123" s="824"/>
      <c r="L123" s="824"/>
      <c r="M123" s="824"/>
      <c r="N123" s="17"/>
    </row>
    <row r="124" spans="1:14" x14ac:dyDescent="0.25">
      <c r="A124" s="44"/>
      <c r="B124" s="833" t="s">
        <v>18</v>
      </c>
      <c r="C124" s="833" t="s">
        <v>27</v>
      </c>
      <c r="D124" s="834" t="s">
        <v>28</v>
      </c>
      <c r="E124" s="834" t="s">
        <v>29</v>
      </c>
      <c r="F124"/>
      <c r="G124"/>
      <c r="H124"/>
      <c r="I124" s="824"/>
      <c r="J124" s="824"/>
      <c r="K124" s="824"/>
      <c r="L124" s="824"/>
      <c r="M124" s="824"/>
      <c r="N124" s="17"/>
    </row>
    <row r="125" spans="1:14" ht="28.5" x14ac:dyDescent="0.25">
      <c r="A125" s="44"/>
      <c r="B125" s="56" t="s">
        <v>30</v>
      </c>
      <c r="C125" s="257">
        <v>40</v>
      </c>
      <c r="D125" s="821">
        <v>0</v>
      </c>
      <c r="E125" s="1566">
        <f>+D125+D126</f>
        <v>60</v>
      </c>
      <c r="F125"/>
      <c r="G125"/>
      <c r="H125"/>
      <c r="I125" s="824"/>
      <c r="J125" s="824"/>
      <c r="K125" s="824"/>
      <c r="L125" s="824"/>
      <c r="M125" s="824"/>
      <c r="N125" s="17"/>
    </row>
    <row r="126" spans="1:14" ht="42.75" x14ac:dyDescent="0.25">
      <c r="A126" s="44"/>
      <c r="B126" s="56" t="s">
        <v>31</v>
      </c>
      <c r="C126" s="257">
        <v>60</v>
      </c>
      <c r="D126" s="821">
        <v>60</v>
      </c>
      <c r="E126" s="1567"/>
      <c r="F126"/>
      <c r="G126"/>
      <c r="H126"/>
      <c r="I126" s="824"/>
      <c r="J126" s="824"/>
      <c r="K126" s="824"/>
      <c r="L126" s="824"/>
      <c r="M126" s="824"/>
      <c r="N126" s="17"/>
    </row>
    <row r="127" spans="1:14" x14ac:dyDescent="0.25">
      <c r="A127" s="44"/>
      <c r="B127" s="208"/>
      <c r="C127" s="258"/>
      <c r="D127" s="826"/>
      <c r="E127" s="826"/>
      <c r="F127"/>
      <c r="G127"/>
      <c r="H127"/>
      <c r="I127" s="824"/>
      <c r="J127" s="824"/>
      <c r="K127" s="824"/>
      <c r="L127" s="824"/>
      <c r="M127" s="824"/>
      <c r="N127" s="17"/>
    </row>
    <row r="128" spans="1:14" ht="15.75" thickBot="1" x14ac:dyDescent="0.3">
      <c r="M128" s="1568" t="s">
        <v>32</v>
      </c>
      <c r="N128" s="1568"/>
    </row>
    <row r="129" spans="1:26" x14ac:dyDescent="0.25">
      <c r="B129" s="47" t="s">
        <v>33</v>
      </c>
      <c r="M129" s="58"/>
      <c r="N129" s="58"/>
    </row>
    <row r="130" spans="1:26" ht="15.75" thickBot="1" x14ac:dyDescent="0.3">
      <c r="B130" s="753" t="s">
        <v>3544</v>
      </c>
      <c r="M130" s="58"/>
      <c r="N130" s="58"/>
    </row>
    <row r="131" spans="1:26" s="753" customFormat="1" ht="60" x14ac:dyDescent="0.25">
      <c r="B131" s="156" t="s">
        <v>34</v>
      </c>
      <c r="C131" s="156" t="s">
        <v>35</v>
      </c>
      <c r="D131" s="156" t="s">
        <v>36</v>
      </c>
      <c r="E131" s="156" t="s">
        <v>37</v>
      </c>
      <c r="F131" s="156" t="s">
        <v>38</v>
      </c>
      <c r="G131" s="156" t="s">
        <v>39</v>
      </c>
      <c r="H131" s="156" t="s">
        <v>40</v>
      </c>
      <c r="I131" s="156" t="s">
        <v>41</v>
      </c>
      <c r="J131" s="156" t="s">
        <v>42</v>
      </c>
      <c r="K131" s="156" t="s">
        <v>43</v>
      </c>
      <c r="L131" s="156" t="s">
        <v>44</v>
      </c>
      <c r="M131" s="158" t="s">
        <v>45</v>
      </c>
      <c r="N131" s="156" t="s">
        <v>46</v>
      </c>
      <c r="O131" s="156" t="s">
        <v>47</v>
      </c>
      <c r="P131" s="701" t="s">
        <v>48</v>
      </c>
      <c r="Q131" s="701" t="s">
        <v>49</v>
      </c>
    </row>
    <row r="132" spans="1:26" s="76" customFormat="1" ht="30" x14ac:dyDescent="0.25">
      <c r="A132" s="62">
        <v>1</v>
      </c>
      <c r="B132" s="77" t="s">
        <v>3520</v>
      </c>
      <c r="C132" s="79" t="s">
        <v>3545</v>
      </c>
      <c r="D132" s="77" t="s">
        <v>50</v>
      </c>
      <c r="E132" s="164" t="s">
        <v>3546</v>
      </c>
      <c r="F132" s="165" t="s">
        <v>19</v>
      </c>
      <c r="G132" s="311">
        <v>1</v>
      </c>
      <c r="H132" s="312">
        <v>41661</v>
      </c>
      <c r="I132" s="167">
        <v>41912</v>
      </c>
      <c r="J132" s="167" t="s">
        <v>20</v>
      </c>
      <c r="K132" s="329">
        <v>8.26</v>
      </c>
      <c r="L132" s="330">
        <v>0</v>
      </c>
      <c r="M132" s="330">
        <v>1068</v>
      </c>
      <c r="N132" s="330">
        <v>1068</v>
      </c>
      <c r="O132" s="171" t="s">
        <v>3547</v>
      </c>
      <c r="P132" s="171" t="s">
        <v>472</v>
      </c>
      <c r="Q132" s="74" t="s">
        <v>3548</v>
      </c>
      <c r="R132" s="75"/>
      <c r="S132" s="75"/>
      <c r="T132" s="75"/>
      <c r="U132" s="75"/>
      <c r="V132" s="75"/>
      <c r="W132" s="75"/>
      <c r="X132" s="75"/>
      <c r="Y132" s="75"/>
      <c r="Z132" s="75"/>
    </row>
    <row r="133" spans="1:26" s="76" customFormat="1" ht="15.75" thickBot="1" x14ac:dyDescent="0.3">
      <c r="A133" s="62">
        <f>+A132+1</f>
        <v>2</v>
      </c>
      <c r="B133" s="77" t="s">
        <v>3549</v>
      </c>
      <c r="C133" s="79"/>
      <c r="D133" s="77"/>
      <c r="E133" s="164"/>
      <c r="F133" s="165"/>
      <c r="G133" s="164"/>
      <c r="H133" s="312"/>
      <c r="I133" s="167"/>
      <c r="J133" s="167"/>
      <c r="K133" s="310"/>
      <c r="L133" s="330"/>
      <c r="M133" s="313"/>
      <c r="N133" s="313"/>
      <c r="O133" s="171"/>
      <c r="P133" s="171"/>
      <c r="Q133" s="74"/>
      <c r="R133" s="75"/>
      <c r="S133" s="75"/>
      <c r="T133" s="75"/>
      <c r="U133" s="75"/>
      <c r="V133" s="75"/>
      <c r="W133" s="75"/>
      <c r="X133" s="75"/>
      <c r="Y133" s="75"/>
      <c r="Z133" s="75"/>
    </row>
    <row r="134" spans="1:26" s="76" customFormat="1" ht="60" x14ac:dyDescent="0.25">
      <c r="A134" s="62">
        <f t="shared" ref="A134:A139" si="0">+A133+1</f>
        <v>3</v>
      </c>
      <c r="B134" s="156" t="s">
        <v>34</v>
      </c>
      <c r="C134" s="156" t="s">
        <v>35</v>
      </c>
      <c r="D134" s="156" t="s">
        <v>36</v>
      </c>
      <c r="E134" s="156" t="s">
        <v>37</v>
      </c>
      <c r="F134" s="156" t="s">
        <v>38</v>
      </c>
      <c r="G134" s="156" t="s">
        <v>39</v>
      </c>
      <c r="H134" s="156" t="s">
        <v>40</v>
      </c>
      <c r="I134" s="156" t="s">
        <v>41</v>
      </c>
      <c r="J134" s="156" t="s">
        <v>42</v>
      </c>
      <c r="K134" s="156" t="s">
        <v>43</v>
      </c>
      <c r="L134" s="156" t="s">
        <v>44</v>
      </c>
      <c r="M134" s="158" t="s">
        <v>45</v>
      </c>
      <c r="N134" s="156" t="s">
        <v>46</v>
      </c>
      <c r="O134" s="156" t="s">
        <v>47</v>
      </c>
      <c r="P134" s="701" t="s">
        <v>48</v>
      </c>
      <c r="Q134" s="701" t="s">
        <v>49</v>
      </c>
      <c r="R134" s="75"/>
      <c r="S134" s="75"/>
      <c r="T134" s="75"/>
      <c r="U134" s="75"/>
      <c r="V134" s="75"/>
      <c r="W134" s="75"/>
      <c r="X134" s="75"/>
      <c r="Y134" s="75"/>
      <c r="Z134" s="75"/>
    </row>
    <row r="135" spans="1:26" s="76" customFormat="1" ht="30" x14ac:dyDescent="0.25">
      <c r="A135" s="62">
        <f t="shared" si="0"/>
        <v>4</v>
      </c>
      <c r="B135" s="77" t="s">
        <v>3520</v>
      </c>
      <c r="C135" s="79" t="s">
        <v>3520</v>
      </c>
      <c r="D135" s="77" t="s">
        <v>50</v>
      </c>
      <c r="E135" s="164" t="s">
        <v>3550</v>
      </c>
      <c r="F135" s="165" t="s">
        <v>19</v>
      </c>
      <c r="G135" s="164">
        <v>1</v>
      </c>
      <c r="H135" s="312">
        <v>40925</v>
      </c>
      <c r="I135" s="167">
        <v>41274</v>
      </c>
      <c r="J135" s="167" t="s">
        <v>20</v>
      </c>
      <c r="K135" s="582">
        <v>11.46</v>
      </c>
      <c r="L135" s="330">
        <v>0</v>
      </c>
      <c r="M135" s="330">
        <v>3084</v>
      </c>
      <c r="N135" s="330">
        <v>3084</v>
      </c>
      <c r="O135" s="171" t="s">
        <v>3551</v>
      </c>
      <c r="P135" s="171" t="s">
        <v>3552</v>
      </c>
      <c r="Q135" s="74"/>
      <c r="R135" s="75"/>
      <c r="S135" s="75"/>
      <c r="T135" s="75"/>
      <c r="U135" s="75"/>
      <c r="V135" s="75"/>
      <c r="W135" s="75"/>
      <c r="X135" s="75"/>
      <c r="Y135" s="75"/>
      <c r="Z135" s="75"/>
    </row>
    <row r="136" spans="1:26" s="76" customFormat="1" ht="15.75" thickBot="1" x14ac:dyDescent="0.3">
      <c r="A136" s="62">
        <f t="shared" si="0"/>
        <v>5</v>
      </c>
      <c r="B136" s="77" t="s">
        <v>3526</v>
      </c>
      <c r="C136" s="79"/>
      <c r="D136" s="77"/>
      <c r="E136" s="164"/>
      <c r="F136" s="165"/>
      <c r="G136" s="165"/>
      <c r="H136" s="165"/>
      <c r="I136" s="167"/>
      <c r="J136" s="167"/>
      <c r="K136" s="310"/>
      <c r="L136" s="167"/>
      <c r="M136" s="313"/>
      <c r="N136" s="313"/>
      <c r="O136" s="171"/>
      <c r="P136" s="171"/>
      <c r="Q136" s="74"/>
      <c r="R136" s="75"/>
      <c r="S136" s="75"/>
      <c r="T136" s="75"/>
      <c r="U136" s="75"/>
      <c r="V136" s="75"/>
      <c r="W136" s="75"/>
      <c r="X136" s="75"/>
      <c r="Y136" s="75"/>
      <c r="Z136" s="75"/>
    </row>
    <row r="137" spans="1:26" s="76" customFormat="1" ht="60" x14ac:dyDescent="0.25">
      <c r="A137" s="62">
        <f t="shared" si="0"/>
        <v>6</v>
      </c>
      <c r="B137" s="156" t="s">
        <v>34</v>
      </c>
      <c r="C137" s="156" t="s">
        <v>35</v>
      </c>
      <c r="D137" s="156" t="s">
        <v>36</v>
      </c>
      <c r="E137" s="156" t="s">
        <v>37</v>
      </c>
      <c r="F137" s="156" t="s">
        <v>38</v>
      </c>
      <c r="G137" s="156" t="s">
        <v>39</v>
      </c>
      <c r="H137" s="156" t="s">
        <v>40</v>
      </c>
      <c r="I137" s="156" t="s">
        <v>41</v>
      </c>
      <c r="J137" s="156" t="s">
        <v>42</v>
      </c>
      <c r="K137" s="156" t="s">
        <v>43</v>
      </c>
      <c r="L137" s="156" t="s">
        <v>44</v>
      </c>
      <c r="M137" s="158" t="s">
        <v>45</v>
      </c>
      <c r="N137" s="156" t="s">
        <v>46</v>
      </c>
      <c r="O137" s="156" t="s">
        <v>47</v>
      </c>
      <c r="P137" s="701" t="s">
        <v>48</v>
      </c>
      <c r="Q137" s="701" t="s">
        <v>49</v>
      </c>
      <c r="R137" s="75"/>
      <c r="S137" s="75"/>
      <c r="T137" s="75"/>
      <c r="U137" s="75"/>
      <c r="V137" s="75"/>
      <c r="W137" s="75"/>
      <c r="X137" s="75"/>
      <c r="Y137" s="75"/>
      <c r="Z137" s="75"/>
    </row>
    <row r="138" spans="1:26" s="76" customFormat="1" ht="30" x14ac:dyDescent="0.25">
      <c r="A138" s="62">
        <f t="shared" si="0"/>
        <v>7</v>
      </c>
      <c r="B138" s="77" t="s">
        <v>3520</v>
      </c>
      <c r="C138" s="79" t="s">
        <v>3520</v>
      </c>
      <c r="D138" s="77" t="s">
        <v>50</v>
      </c>
      <c r="E138" s="164" t="s">
        <v>3553</v>
      </c>
      <c r="F138" s="165" t="s">
        <v>19</v>
      </c>
      <c r="G138" s="164">
        <v>1</v>
      </c>
      <c r="H138" s="312">
        <v>41550</v>
      </c>
      <c r="I138" s="167">
        <v>41943</v>
      </c>
      <c r="J138" s="167" t="s">
        <v>20</v>
      </c>
      <c r="K138" s="582">
        <v>11.9</v>
      </c>
      <c r="L138" s="330">
        <v>0</v>
      </c>
      <c r="M138" s="330">
        <v>557</v>
      </c>
      <c r="N138" s="330">
        <v>557</v>
      </c>
      <c r="O138" s="171" t="s">
        <v>3554</v>
      </c>
      <c r="P138" s="171" t="s">
        <v>3555</v>
      </c>
      <c r="Q138" s="74"/>
      <c r="R138" s="75"/>
      <c r="S138" s="75"/>
      <c r="T138" s="75"/>
      <c r="U138" s="75"/>
      <c r="V138" s="75"/>
      <c r="W138" s="75"/>
      <c r="X138" s="75"/>
      <c r="Y138" s="75"/>
      <c r="Z138" s="75"/>
    </row>
    <row r="139" spans="1:26" s="76" customFormat="1" ht="15.75" thickBot="1" x14ac:dyDescent="0.3">
      <c r="A139" s="62">
        <f t="shared" si="0"/>
        <v>8</v>
      </c>
      <c r="B139" s="77" t="s">
        <v>3528</v>
      </c>
      <c r="C139" s="79"/>
      <c r="D139" s="77"/>
      <c r="E139" s="164"/>
      <c r="F139" s="165"/>
      <c r="G139" s="165"/>
      <c r="H139" s="165"/>
      <c r="I139" s="167"/>
      <c r="J139" s="167"/>
      <c r="K139" s="310"/>
      <c r="L139" s="167"/>
      <c r="M139" s="313"/>
      <c r="N139" s="313"/>
      <c r="O139" s="171"/>
      <c r="P139" s="171"/>
      <c r="Q139" s="74"/>
      <c r="R139" s="75"/>
      <c r="S139" s="75"/>
      <c r="T139" s="75"/>
      <c r="U139" s="75"/>
      <c r="V139" s="75"/>
      <c r="W139" s="75"/>
      <c r="X139" s="75"/>
      <c r="Y139" s="75"/>
      <c r="Z139" s="75"/>
    </row>
    <row r="140" spans="1:26" s="76" customFormat="1" ht="60" x14ac:dyDescent="0.25">
      <c r="A140" s="62"/>
      <c r="B140" s="156" t="s">
        <v>34</v>
      </c>
      <c r="C140" s="156" t="s">
        <v>35</v>
      </c>
      <c r="D140" s="156" t="s">
        <v>36</v>
      </c>
      <c r="E140" s="156" t="s">
        <v>37</v>
      </c>
      <c r="F140" s="156" t="s">
        <v>38</v>
      </c>
      <c r="G140" s="156" t="s">
        <v>39</v>
      </c>
      <c r="H140" s="156" t="s">
        <v>40</v>
      </c>
      <c r="I140" s="156" t="s">
        <v>41</v>
      </c>
      <c r="J140" s="156" t="s">
        <v>42</v>
      </c>
      <c r="K140" s="156" t="s">
        <v>43</v>
      </c>
      <c r="L140" s="156" t="s">
        <v>44</v>
      </c>
      <c r="M140" s="158" t="s">
        <v>45</v>
      </c>
      <c r="N140" s="156" t="s">
        <v>46</v>
      </c>
      <c r="O140" s="156" t="s">
        <v>47</v>
      </c>
      <c r="P140" s="701" t="s">
        <v>48</v>
      </c>
      <c r="Q140" s="701" t="s">
        <v>49</v>
      </c>
      <c r="R140" s="75"/>
      <c r="S140" s="75"/>
      <c r="T140" s="75"/>
      <c r="U140" s="75"/>
      <c r="V140" s="75"/>
      <c r="W140" s="75"/>
      <c r="X140" s="75"/>
      <c r="Y140" s="75"/>
      <c r="Z140" s="75"/>
    </row>
    <row r="141" spans="1:26" s="76" customFormat="1" ht="90" x14ac:dyDescent="0.25">
      <c r="A141" s="62"/>
      <c r="B141" s="77" t="s">
        <v>3520</v>
      </c>
      <c r="C141" s="79" t="s">
        <v>3520</v>
      </c>
      <c r="D141" s="77" t="s">
        <v>50</v>
      </c>
      <c r="E141" s="164" t="s">
        <v>3550</v>
      </c>
      <c r="F141" s="165" t="s">
        <v>19</v>
      </c>
      <c r="G141" s="164">
        <v>1</v>
      </c>
      <c r="H141" s="312">
        <v>40925</v>
      </c>
      <c r="I141" s="167">
        <v>41274</v>
      </c>
      <c r="J141" s="167" t="s">
        <v>20</v>
      </c>
      <c r="K141" s="310">
        <v>0</v>
      </c>
      <c r="L141" s="330">
        <v>11.46</v>
      </c>
      <c r="M141" s="330">
        <v>3084</v>
      </c>
      <c r="N141" s="330">
        <v>3084</v>
      </c>
      <c r="O141" s="171" t="s">
        <v>3551</v>
      </c>
      <c r="P141" s="171" t="s">
        <v>3556</v>
      </c>
      <c r="Q141" s="74" t="s">
        <v>3557</v>
      </c>
      <c r="R141" s="75"/>
      <c r="S141" s="75"/>
      <c r="T141" s="75"/>
      <c r="U141" s="75"/>
      <c r="V141" s="75"/>
      <c r="W141" s="75"/>
      <c r="X141" s="75"/>
      <c r="Y141" s="75"/>
      <c r="Z141" s="75"/>
    </row>
    <row r="142" spans="1:26" s="76" customFormat="1" ht="15.75" thickBot="1" x14ac:dyDescent="0.3">
      <c r="A142" s="62"/>
      <c r="B142" s="77" t="s">
        <v>3530</v>
      </c>
      <c r="C142" s="79"/>
      <c r="D142" s="77"/>
      <c r="E142" s="164"/>
      <c r="F142" s="165"/>
      <c r="G142" s="165"/>
      <c r="H142" s="165"/>
      <c r="I142" s="167"/>
      <c r="J142" s="167"/>
      <c r="K142" s="310"/>
      <c r="L142" s="167"/>
      <c r="M142" s="313"/>
      <c r="N142" s="313"/>
      <c r="O142" s="171"/>
      <c r="P142" s="171"/>
      <c r="Q142" s="74"/>
      <c r="R142" s="75"/>
      <c r="S142" s="75"/>
      <c r="T142" s="75"/>
      <c r="U142" s="75"/>
      <c r="V142" s="75"/>
      <c r="W142" s="75"/>
      <c r="X142" s="75"/>
      <c r="Y142" s="75"/>
      <c r="Z142" s="75"/>
    </row>
    <row r="143" spans="1:26" s="76" customFormat="1" ht="60" x14ac:dyDescent="0.25">
      <c r="A143" s="62"/>
      <c r="B143" s="156" t="s">
        <v>34</v>
      </c>
      <c r="C143" s="156" t="s">
        <v>35</v>
      </c>
      <c r="D143" s="156" t="s">
        <v>36</v>
      </c>
      <c r="E143" s="156" t="s">
        <v>37</v>
      </c>
      <c r="F143" s="156" t="s">
        <v>38</v>
      </c>
      <c r="G143" s="156" t="s">
        <v>39</v>
      </c>
      <c r="H143" s="156" t="s">
        <v>40</v>
      </c>
      <c r="I143" s="156" t="s">
        <v>41</v>
      </c>
      <c r="J143" s="156" t="s">
        <v>42</v>
      </c>
      <c r="K143" s="156" t="s">
        <v>43</v>
      </c>
      <c r="L143" s="156" t="s">
        <v>44</v>
      </c>
      <c r="M143" s="158" t="s">
        <v>45</v>
      </c>
      <c r="N143" s="156" t="s">
        <v>46</v>
      </c>
      <c r="O143" s="156" t="s">
        <v>47</v>
      </c>
      <c r="P143" s="701" t="s">
        <v>48</v>
      </c>
      <c r="Q143" s="701" t="s">
        <v>49</v>
      </c>
      <c r="R143" s="75"/>
      <c r="S143" s="75"/>
      <c r="T143" s="75"/>
      <c r="U143" s="75"/>
      <c r="V143" s="75"/>
      <c r="W143" s="75"/>
      <c r="X143" s="75"/>
      <c r="Y143" s="75"/>
      <c r="Z143" s="75"/>
    </row>
    <row r="144" spans="1:26" s="76" customFormat="1" ht="90" x14ac:dyDescent="0.25">
      <c r="A144" s="62"/>
      <c r="B144" s="77" t="s">
        <v>3520</v>
      </c>
      <c r="C144" s="79" t="s">
        <v>3520</v>
      </c>
      <c r="D144" s="77" t="s">
        <v>50</v>
      </c>
      <c r="E144" s="164" t="s">
        <v>3550</v>
      </c>
      <c r="F144" s="165" t="s">
        <v>19</v>
      </c>
      <c r="G144" s="164">
        <v>1</v>
      </c>
      <c r="H144" s="312">
        <v>40925</v>
      </c>
      <c r="I144" s="167">
        <v>41274</v>
      </c>
      <c r="J144" s="167" t="s">
        <v>20</v>
      </c>
      <c r="K144" s="310">
        <v>0</v>
      </c>
      <c r="L144" s="330">
        <v>11.46</v>
      </c>
      <c r="M144" s="330">
        <v>3084</v>
      </c>
      <c r="N144" s="330">
        <v>3084</v>
      </c>
      <c r="O144" s="171" t="s">
        <v>3551</v>
      </c>
      <c r="P144" s="171" t="s">
        <v>3558</v>
      </c>
      <c r="Q144" s="74" t="s">
        <v>3557</v>
      </c>
      <c r="R144" s="75"/>
      <c r="S144" s="75"/>
      <c r="T144" s="75"/>
      <c r="U144" s="75"/>
      <c r="V144" s="75"/>
      <c r="W144" s="75"/>
      <c r="X144" s="75"/>
      <c r="Y144" s="75"/>
      <c r="Z144" s="75"/>
    </row>
    <row r="145" spans="1:26" s="76" customFormat="1" ht="15.75" thickBot="1" x14ac:dyDescent="0.3">
      <c r="A145" s="62"/>
      <c r="B145" s="77" t="s">
        <v>3559</v>
      </c>
      <c r="C145" s="79"/>
      <c r="D145" s="77"/>
      <c r="E145" s="164"/>
      <c r="F145" s="165"/>
      <c r="G145" s="165"/>
      <c r="H145" s="165"/>
      <c r="I145" s="167"/>
      <c r="J145" s="167"/>
      <c r="K145" s="310"/>
      <c r="L145" s="167"/>
      <c r="M145" s="313"/>
      <c r="N145" s="313"/>
      <c r="O145" s="171"/>
      <c r="P145" s="171"/>
      <c r="Q145" s="74"/>
      <c r="R145" s="75"/>
      <c r="S145" s="75"/>
      <c r="T145" s="75"/>
      <c r="U145" s="75"/>
      <c r="V145" s="75"/>
      <c r="W145" s="75"/>
      <c r="X145" s="75"/>
      <c r="Y145" s="75"/>
      <c r="Z145" s="75"/>
    </row>
    <row r="146" spans="1:26" s="76" customFormat="1" ht="60" x14ac:dyDescent="0.25">
      <c r="A146" s="62"/>
      <c r="B146" s="156" t="s">
        <v>34</v>
      </c>
      <c r="C146" s="156" t="s">
        <v>35</v>
      </c>
      <c r="D146" s="156" t="s">
        <v>36</v>
      </c>
      <c r="E146" s="156" t="s">
        <v>37</v>
      </c>
      <c r="F146" s="156" t="s">
        <v>38</v>
      </c>
      <c r="G146" s="156" t="s">
        <v>39</v>
      </c>
      <c r="H146" s="156" t="s">
        <v>40</v>
      </c>
      <c r="I146" s="156" t="s">
        <v>41</v>
      </c>
      <c r="J146" s="156" t="s">
        <v>42</v>
      </c>
      <c r="K146" s="156" t="s">
        <v>43</v>
      </c>
      <c r="L146" s="156" t="s">
        <v>44</v>
      </c>
      <c r="M146" s="158" t="s">
        <v>45</v>
      </c>
      <c r="N146" s="156" t="s">
        <v>46</v>
      </c>
      <c r="O146" s="156" t="s">
        <v>47</v>
      </c>
      <c r="P146" s="701" t="s">
        <v>48</v>
      </c>
      <c r="Q146" s="701" t="s">
        <v>49</v>
      </c>
      <c r="R146" s="75"/>
      <c r="S146" s="75"/>
      <c r="T146" s="75"/>
      <c r="U146" s="75"/>
      <c r="V146" s="75"/>
      <c r="W146" s="75"/>
      <c r="X146" s="75"/>
      <c r="Y146" s="75"/>
      <c r="Z146" s="75"/>
    </row>
    <row r="147" spans="1:26" s="76" customFormat="1" ht="90" x14ac:dyDescent="0.25">
      <c r="A147" s="62"/>
      <c r="B147" s="77" t="s">
        <v>3520</v>
      </c>
      <c r="C147" s="79" t="s">
        <v>3520</v>
      </c>
      <c r="D147" s="77" t="s">
        <v>50</v>
      </c>
      <c r="E147" s="330" t="s">
        <v>3550</v>
      </c>
      <c r="F147" s="165" t="s">
        <v>19</v>
      </c>
      <c r="G147" s="164">
        <v>1</v>
      </c>
      <c r="H147" s="312">
        <v>40925</v>
      </c>
      <c r="I147" s="167">
        <v>41274</v>
      </c>
      <c r="J147" s="167" t="s">
        <v>20</v>
      </c>
      <c r="K147" s="310">
        <v>0</v>
      </c>
      <c r="L147" s="330">
        <v>11.46</v>
      </c>
      <c r="M147" s="313">
        <v>3084</v>
      </c>
      <c r="N147" s="330">
        <v>3084</v>
      </c>
      <c r="O147" s="171" t="s">
        <v>3551</v>
      </c>
      <c r="P147" s="171" t="s">
        <v>3560</v>
      </c>
      <c r="Q147" s="74" t="s">
        <v>3557</v>
      </c>
      <c r="R147" s="75"/>
      <c r="S147" s="75"/>
      <c r="T147" s="75"/>
      <c r="U147" s="75"/>
      <c r="V147" s="75"/>
      <c r="W147" s="75"/>
      <c r="X147" s="75"/>
      <c r="Y147" s="75"/>
      <c r="Z147" s="75"/>
    </row>
    <row r="148" spans="1:26" s="76" customFormat="1" ht="15.75" thickBot="1" x14ac:dyDescent="0.3">
      <c r="A148" s="62"/>
      <c r="B148" s="77" t="s">
        <v>3534</v>
      </c>
      <c r="C148" s="79"/>
      <c r="D148" s="77"/>
      <c r="E148" s="164"/>
      <c r="F148" s="165"/>
      <c r="G148" s="165"/>
      <c r="H148" s="165"/>
      <c r="I148" s="167"/>
      <c r="J148" s="167"/>
      <c r="K148" s="310"/>
      <c r="L148" s="167"/>
      <c r="M148" s="313"/>
      <c r="N148" s="313"/>
      <c r="O148" s="171"/>
      <c r="P148" s="171"/>
      <c r="Q148" s="74"/>
      <c r="R148" s="75"/>
      <c r="S148" s="75"/>
      <c r="T148" s="75"/>
      <c r="U148" s="75"/>
      <c r="V148" s="75"/>
      <c r="W148" s="75"/>
      <c r="X148" s="75"/>
      <c r="Y148" s="75"/>
      <c r="Z148" s="75"/>
    </row>
    <row r="149" spans="1:26" s="76" customFormat="1" ht="60" x14ac:dyDescent="0.25">
      <c r="A149" s="62"/>
      <c r="B149" s="156" t="s">
        <v>34</v>
      </c>
      <c r="C149" s="156" t="s">
        <v>35</v>
      </c>
      <c r="D149" s="156" t="s">
        <v>36</v>
      </c>
      <c r="E149" s="156" t="s">
        <v>37</v>
      </c>
      <c r="F149" s="156" t="s">
        <v>38</v>
      </c>
      <c r="G149" s="156" t="s">
        <v>39</v>
      </c>
      <c r="H149" s="156" t="s">
        <v>40</v>
      </c>
      <c r="I149" s="156" t="s">
        <v>41</v>
      </c>
      <c r="J149" s="156" t="s">
        <v>42</v>
      </c>
      <c r="K149" s="156" t="s">
        <v>43</v>
      </c>
      <c r="L149" s="156" t="s">
        <v>44</v>
      </c>
      <c r="M149" s="158" t="s">
        <v>45</v>
      </c>
      <c r="N149" s="156" t="s">
        <v>46</v>
      </c>
      <c r="O149" s="156" t="s">
        <v>47</v>
      </c>
      <c r="P149" s="701" t="s">
        <v>48</v>
      </c>
      <c r="Q149" s="701" t="s">
        <v>49</v>
      </c>
      <c r="R149" s="75"/>
      <c r="S149" s="75"/>
      <c r="T149" s="75"/>
      <c r="U149" s="75"/>
      <c r="V149" s="75"/>
      <c r="W149" s="75"/>
      <c r="X149" s="75"/>
      <c r="Y149" s="75"/>
      <c r="Z149" s="75"/>
    </row>
    <row r="150" spans="1:26" s="76" customFormat="1" ht="90" x14ac:dyDescent="0.25">
      <c r="A150" s="62"/>
      <c r="B150" s="77" t="s">
        <v>3520</v>
      </c>
      <c r="C150" s="79" t="s">
        <v>3520</v>
      </c>
      <c r="D150" s="77" t="s">
        <v>50</v>
      </c>
      <c r="E150" s="330" t="s">
        <v>3550</v>
      </c>
      <c r="F150" s="165" t="s">
        <v>19</v>
      </c>
      <c r="G150" s="164">
        <v>1</v>
      </c>
      <c r="H150" s="312">
        <v>40925</v>
      </c>
      <c r="I150" s="167">
        <v>41274</v>
      </c>
      <c r="J150" s="167" t="s">
        <v>20</v>
      </c>
      <c r="K150" s="310">
        <v>0</v>
      </c>
      <c r="L150" s="330">
        <v>11.46</v>
      </c>
      <c r="M150" s="313">
        <v>3084</v>
      </c>
      <c r="N150" s="330">
        <v>3084</v>
      </c>
      <c r="O150" s="171" t="s">
        <v>3551</v>
      </c>
      <c r="P150" s="171" t="s">
        <v>3561</v>
      </c>
      <c r="Q150" s="74" t="s">
        <v>3557</v>
      </c>
      <c r="R150" s="75"/>
      <c r="S150" s="75"/>
      <c r="T150" s="75"/>
      <c r="U150" s="75"/>
      <c r="V150" s="75"/>
      <c r="W150" s="75"/>
      <c r="X150" s="75"/>
      <c r="Y150" s="75"/>
      <c r="Z150" s="75"/>
    </row>
    <row r="151" spans="1:26" s="76" customFormat="1" ht="15.75" thickBot="1" x14ac:dyDescent="0.3">
      <c r="A151" s="62"/>
      <c r="B151" s="77" t="s">
        <v>3536</v>
      </c>
      <c r="C151" s="79"/>
      <c r="D151" s="77"/>
      <c r="E151" s="164"/>
      <c r="F151" s="165"/>
      <c r="G151" s="165"/>
      <c r="H151" s="165"/>
      <c r="I151" s="167"/>
      <c r="J151" s="167"/>
      <c r="K151" s="310"/>
      <c r="L151" s="167"/>
      <c r="M151" s="313"/>
      <c r="N151" s="313"/>
      <c r="O151" s="171"/>
      <c r="P151" s="171"/>
      <c r="Q151" s="74"/>
      <c r="R151" s="75"/>
      <c r="S151" s="75"/>
      <c r="T151" s="75"/>
      <c r="U151" s="75"/>
      <c r="V151" s="75"/>
      <c r="W151" s="75"/>
      <c r="X151" s="75"/>
      <c r="Y151" s="75"/>
      <c r="Z151" s="75"/>
    </row>
    <row r="152" spans="1:26" s="76" customFormat="1" ht="60" x14ac:dyDescent="0.25">
      <c r="A152" s="62"/>
      <c r="B152" s="156" t="s">
        <v>34</v>
      </c>
      <c r="C152" s="156" t="s">
        <v>35</v>
      </c>
      <c r="D152" s="156" t="s">
        <v>36</v>
      </c>
      <c r="E152" s="156" t="s">
        <v>37</v>
      </c>
      <c r="F152" s="156" t="s">
        <v>38</v>
      </c>
      <c r="G152" s="156" t="s">
        <v>39</v>
      </c>
      <c r="H152" s="156" t="s">
        <v>40</v>
      </c>
      <c r="I152" s="156" t="s">
        <v>41</v>
      </c>
      <c r="J152" s="156" t="s">
        <v>42</v>
      </c>
      <c r="K152" s="156" t="s">
        <v>43</v>
      </c>
      <c r="L152" s="156" t="s">
        <v>44</v>
      </c>
      <c r="M152" s="158" t="s">
        <v>45</v>
      </c>
      <c r="N152" s="156" t="s">
        <v>46</v>
      </c>
      <c r="O152" s="156" t="s">
        <v>47</v>
      </c>
      <c r="P152" s="701" t="s">
        <v>48</v>
      </c>
      <c r="Q152" s="701" t="s">
        <v>49</v>
      </c>
      <c r="R152" s="75"/>
      <c r="S152" s="75"/>
      <c r="T152" s="75"/>
      <c r="U152" s="75"/>
      <c r="V152" s="75"/>
      <c r="W152" s="75"/>
      <c r="X152" s="75"/>
      <c r="Y152" s="75"/>
      <c r="Z152" s="75"/>
    </row>
    <row r="153" spans="1:26" s="76" customFormat="1" ht="90" x14ac:dyDescent="0.25">
      <c r="A153" s="62"/>
      <c r="B153" s="77" t="s">
        <v>3520</v>
      </c>
      <c r="C153" s="79" t="s">
        <v>3520</v>
      </c>
      <c r="D153" s="77" t="s">
        <v>50</v>
      </c>
      <c r="E153" s="330" t="s">
        <v>3550</v>
      </c>
      <c r="F153" s="165" t="s">
        <v>19</v>
      </c>
      <c r="G153" s="164">
        <v>1</v>
      </c>
      <c r="H153" s="312">
        <v>40925</v>
      </c>
      <c r="I153" s="167">
        <v>41274</v>
      </c>
      <c r="J153" s="167" t="s">
        <v>20</v>
      </c>
      <c r="K153" s="310">
        <v>0</v>
      </c>
      <c r="L153" s="330">
        <v>11.46</v>
      </c>
      <c r="M153" s="313">
        <v>3084</v>
      </c>
      <c r="N153" s="330">
        <v>3084</v>
      </c>
      <c r="O153" s="171" t="s">
        <v>3551</v>
      </c>
      <c r="P153" s="171" t="s">
        <v>3562</v>
      </c>
      <c r="Q153" s="74" t="s">
        <v>3557</v>
      </c>
    </row>
    <row r="154" spans="1:26" s="100" customFormat="1" x14ac:dyDescent="0.25">
      <c r="B154" s="753" t="s">
        <v>3544</v>
      </c>
      <c r="E154" s="102"/>
    </row>
    <row r="155" spans="1:26" s="100" customFormat="1" x14ac:dyDescent="0.25">
      <c r="B155" s="1569" t="s">
        <v>60</v>
      </c>
      <c r="C155" s="1569" t="s">
        <v>61</v>
      </c>
      <c r="D155" s="1571" t="s">
        <v>62</v>
      </c>
      <c r="E155" s="1571"/>
    </row>
    <row r="156" spans="1:26" s="100" customFormat="1" x14ac:dyDescent="0.25">
      <c r="B156" s="1570"/>
      <c r="C156" s="1570"/>
      <c r="D156" s="699" t="s">
        <v>63</v>
      </c>
      <c r="E156" s="105" t="s">
        <v>64</v>
      </c>
    </row>
    <row r="157" spans="1:26" s="100" customFormat="1" ht="18.75" x14ac:dyDescent="0.25">
      <c r="B157" s="106" t="s">
        <v>65</v>
      </c>
      <c r="C157" s="107" t="s">
        <v>3563</v>
      </c>
      <c r="D157" s="109"/>
      <c r="E157" s="771" t="s">
        <v>22</v>
      </c>
      <c r="F157" s="110"/>
      <c r="G157" s="110"/>
      <c r="H157" s="110"/>
      <c r="I157" s="110"/>
      <c r="J157" s="110"/>
      <c r="K157" s="110"/>
      <c r="L157" s="110"/>
      <c r="M157" s="110"/>
    </row>
    <row r="158" spans="1:26" s="100" customFormat="1" x14ac:dyDescent="0.25">
      <c r="B158" s="106" t="s">
        <v>66</v>
      </c>
      <c r="C158" s="107" t="s">
        <v>3564</v>
      </c>
      <c r="D158" s="771" t="s">
        <v>22</v>
      </c>
      <c r="E158" s="109"/>
    </row>
    <row r="159" spans="1:26" s="100" customFormat="1" x14ac:dyDescent="0.25">
      <c r="B159" s="724" t="s">
        <v>3549</v>
      </c>
      <c r="C159" s="450"/>
      <c r="D159" s="410"/>
      <c r="E159" s="410"/>
    </row>
    <row r="160" spans="1:26" s="100" customFormat="1" x14ac:dyDescent="0.25">
      <c r="B160" s="1569" t="s">
        <v>60</v>
      </c>
      <c r="C160" s="1569" t="s">
        <v>61</v>
      </c>
      <c r="D160" s="1571" t="s">
        <v>62</v>
      </c>
      <c r="E160" s="1571"/>
    </row>
    <row r="161" spans="2:14" s="100" customFormat="1" x14ac:dyDescent="0.25">
      <c r="B161" s="1570"/>
      <c r="C161" s="1570"/>
      <c r="D161" s="699" t="s">
        <v>63</v>
      </c>
      <c r="E161" s="105" t="s">
        <v>64</v>
      </c>
    </row>
    <row r="162" spans="2:14" s="100" customFormat="1" x14ac:dyDescent="0.25">
      <c r="B162" s="106" t="s">
        <v>65</v>
      </c>
      <c r="C162" s="107" t="s">
        <v>3565</v>
      </c>
      <c r="D162" s="109"/>
      <c r="E162" s="771" t="s">
        <v>22</v>
      </c>
    </row>
    <row r="163" spans="2:14" s="100" customFormat="1" x14ac:dyDescent="0.25">
      <c r="B163" s="106" t="s">
        <v>66</v>
      </c>
      <c r="C163" s="107" t="s">
        <v>3566</v>
      </c>
      <c r="D163" s="771" t="s">
        <v>22</v>
      </c>
      <c r="E163" s="771"/>
    </row>
    <row r="164" spans="2:14" s="100" customFormat="1" x14ac:dyDescent="0.25">
      <c r="B164" s="112" t="s">
        <v>3567</v>
      </c>
      <c r="C164" s="1582"/>
      <c r="D164" s="1582"/>
      <c r="E164" s="1582"/>
      <c r="F164" s="1582"/>
      <c r="G164" s="1582"/>
      <c r="H164" s="1582"/>
      <c r="I164" s="1582"/>
      <c r="J164" s="1582"/>
      <c r="K164" s="1582"/>
      <c r="L164" s="1582"/>
      <c r="M164" s="1582"/>
      <c r="N164" s="1582"/>
    </row>
    <row r="165" spans="2:14" s="100" customFormat="1" x14ac:dyDescent="0.25">
      <c r="B165" s="1569" t="s">
        <v>60</v>
      </c>
      <c r="C165" s="1569" t="s">
        <v>61</v>
      </c>
      <c r="D165" s="1571" t="s">
        <v>62</v>
      </c>
      <c r="E165" s="1571"/>
      <c r="F165" s="705"/>
      <c r="G165" s="705"/>
      <c r="H165" s="705"/>
      <c r="I165" s="705"/>
      <c r="J165" s="705"/>
      <c r="K165" s="705"/>
      <c r="L165" s="705"/>
      <c r="M165" s="705"/>
      <c r="N165" s="705"/>
    </row>
    <row r="166" spans="2:14" s="100" customFormat="1" x14ac:dyDescent="0.25">
      <c r="B166" s="1570"/>
      <c r="C166" s="1570"/>
      <c r="D166" s="699" t="s">
        <v>63</v>
      </c>
      <c r="E166" s="105" t="s">
        <v>64</v>
      </c>
      <c r="F166" s="705"/>
      <c r="G166" s="705"/>
      <c r="H166" s="705"/>
      <c r="I166" s="705"/>
      <c r="J166" s="705"/>
      <c r="K166" s="705"/>
      <c r="L166" s="705"/>
      <c r="M166" s="705"/>
      <c r="N166" s="705"/>
    </row>
    <row r="167" spans="2:14" s="100" customFormat="1" x14ac:dyDescent="0.25">
      <c r="B167" s="106" t="s">
        <v>65</v>
      </c>
      <c r="C167" s="107" t="s">
        <v>3568</v>
      </c>
      <c r="D167" s="109"/>
      <c r="E167" s="771" t="s">
        <v>22</v>
      </c>
      <c r="F167" s="705"/>
      <c r="G167" s="705"/>
      <c r="H167" s="705"/>
      <c r="I167" s="705"/>
      <c r="J167" s="705"/>
      <c r="K167" s="705"/>
      <c r="L167" s="705"/>
      <c r="M167" s="705"/>
      <c r="N167" s="705"/>
    </row>
    <row r="168" spans="2:14" s="100" customFormat="1" x14ac:dyDescent="0.25">
      <c r="B168" s="106" t="s">
        <v>66</v>
      </c>
      <c r="C168" s="107" t="s">
        <v>3569</v>
      </c>
      <c r="D168" s="771"/>
      <c r="E168" s="771" t="s">
        <v>22</v>
      </c>
      <c r="F168" s="705"/>
      <c r="G168" s="705"/>
      <c r="H168" s="705"/>
      <c r="I168" s="705"/>
      <c r="J168" s="705"/>
      <c r="K168" s="705"/>
      <c r="L168" s="705"/>
      <c r="M168" s="705"/>
      <c r="N168" s="705"/>
    </row>
    <row r="169" spans="2:14" s="100" customFormat="1" x14ac:dyDescent="0.25">
      <c r="B169" s="112" t="s">
        <v>3528</v>
      </c>
      <c r="C169" s="705"/>
      <c r="D169" s="705"/>
      <c r="E169" s="705"/>
      <c r="F169" s="705"/>
      <c r="G169" s="705"/>
      <c r="H169" s="705"/>
      <c r="I169" s="705"/>
      <c r="J169" s="705"/>
      <c r="K169" s="705"/>
      <c r="L169" s="705"/>
      <c r="M169" s="705"/>
      <c r="N169" s="705"/>
    </row>
    <row r="170" spans="2:14" s="100" customFormat="1" x14ac:dyDescent="0.25">
      <c r="B170" s="1569" t="s">
        <v>60</v>
      </c>
      <c r="C170" s="1569" t="s">
        <v>61</v>
      </c>
      <c r="D170" s="1571" t="s">
        <v>62</v>
      </c>
      <c r="E170" s="1571"/>
      <c r="F170" s="705"/>
      <c r="G170" s="705"/>
      <c r="H170" s="705"/>
      <c r="I170" s="705"/>
      <c r="J170" s="705"/>
      <c r="K170" s="705"/>
      <c r="L170" s="705"/>
      <c r="M170" s="705"/>
      <c r="N170" s="705"/>
    </row>
    <row r="171" spans="2:14" s="100" customFormat="1" x14ac:dyDescent="0.25">
      <c r="B171" s="1570"/>
      <c r="C171" s="1570"/>
      <c r="D171" s="699" t="s">
        <v>63</v>
      </c>
      <c r="E171" s="105" t="s">
        <v>64</v>
      </c>
      <c r="F171" s="705"/>
      <c r="G171" s="705"/>
      <c r="H171" s="705"/>
      <c r="I171" s="705"/>
      <c r="J171" s="705"/>
      <c r="K171" s="705"/>
      <c r="L171" s="705"/>
      <c r="M171" s="705"/>
      <c r="N171" s="705"/>
    </row>
    <row r="172" spans="2:14" s="100" customFormat="1" x14ac:dyDescent="0.25">
      <c r="B172" s="106" t="s">
        <v>65</v>
      </c>
      <c r="C172" s="107" t="s">
        <v>2229</v>
      </c>
      <c r="D172" s="109"/>
      <c r="E172" s="771" t="s">
        <v>22</v>
      </c>
      <c r="F172" s="705"/>
      <c r="G172" s="705"/>
      <c r="H172" s="705"/>
      <c r="I172" s="705"/>
      <c r="J172" s="705"/>
      <c r="K172" s="705"/>
      <c r="L172" s="705"/>
      <c r="M172" s="705"/>
      <c r="N172" s="705"/>
    </row>
    <row r="173" spans="2:14" s="100" customFormat="1" x14ac:dyDescent="0.25">
      <c r="B173" s="106" t="s">
        <v>66</v>
      </c>
      <c r="C173" s="107" t="s">
        <v>3566</v>
      </c>
      <c r="D173" s="771" t="s">
        <v>22</v>
      </c>
      <c r="E173" s="109"/>
      <c r="F173" s="705"/>
      <c r="G173" s="705"/>
      <c r="H173" s="705"/>
      <c r="I173" s="705"/>
      <c r="J173" s="705"/>
      <c r="K173" s="705"/>
      <c r="L173" s="705"/>
      <c r="M173" s="705"/>
      <c r="N173" s="705"/>
    </row>
    <row r="174" spans="2:14" s="100" customFormat="1" x14ac:dyDescent="0.25">
      <c r="B174" s="724" t="s">
        <v>3530</v>
      </c>
      <c r="C174" s="450"/>
      <c r="D174" s="410"/>
      <c r="E174" s="410"/>
      <c r="F174" s="705"/>
      <c r="G174" s="705"/>
      <c r="H174" s="705"/>
      <c r="I174" s="705"/>
      <c r="J174" s="705"/>
      <c r="K174" s="705"/>
      <c r="L174" s="705"/>
      <c r="M174" s="705"/>
      <c r="N174" s="705"/>
    </row>
    <row r="175" spans="2:14" s="100" customFormat="1" x14ac:dyDescent="0.25">
      <c r="B175" s="1569" t="s">
        <v>60</v>
      </c>
      <c r="C175" s="1569" t="s">
        <v>61</v>
      </c>
      <c r="D175" s="1571" t="s">
        <v>62</v>
      </c>
      <c r="E175" s="1571"/>
      <c r="F175" s="705"/>
      <c r="G175" s="705"/>
      <c r="H175" s="705"/>
      <c r="I175" s="705"/>
      <c r="J175" s="705"/>
      <c r="K175" s="705"/>
      <c r="L175" s="705"/>
      <c r="M175" s="705"/>
      <c r="N175" s="705"/>
    </row>
    <row r="176" spans="2:14" s="100" customFormat="1" x14ac:dyDescent="0.25">
      <c r="B176" s="1570"/>
      <c r="C176" s="1570"/>
      <c r="D176" s="699" t="s">
        <v>63</v>
      </c>
      <c r="E176" s="105" t="s">
        <v>64</v>
      </c>
      <c r="F176" s="705"/>
      <c r="G176" s="705"/>
      <c r="H176" s="705"/>
      <c r="I176" s="705"/>
      <c r="J176" s="705"/>
      <c r="K176" s="705"/>
      <c r="L176" s="705"/>
      <c r="M176" s="705"/>
      <c r="N176" s="705"/>
    </row>
    <row r="177" spans="2:14" s="100" customFormat="1" x14ac:dyDescent="0.25">
      <c r="B177" s="106" t="s">
        <v>65</v>
      </c>
      <c r="C177" s="107">
        <f>+K173</f>
        <v>0</v>
      </c>
      <c r="D177" s="109"/>
      <c r="E177" s="109" t="s">
        <v>22</v>
      </c>
      <c r="F177" s="705"/>
      <c r="G177" s="705"/>
      <c r="H177" s="705"/>
      <c r="I177" s="705"/>
      <c r="J177" s="705"/>
      <c r="K177" s="705"/>
      <c r="L177" s="705"/>
      <c r="M177" s="705"/>
      <c r="N177" s="705"/>
    </row>
    <row r="178" spans="2:14" s="100" customFormat="1" x14ac:dyDescent="0.25">
      <c r="B178" s="106" t="s">
        <v>66</v>
      </c>
      <c r="C178" s="107" t="s">
        <v>3566</v>
      </c>
      <c r="D178" s="771" t="s">
        <v>22</v>
      </c>
      <c r="E178" s="109"/>
      <c r="F178" s="705"/>
      <c r="G178" s="705"/>
      <c r="H178" s="705"/>
      <c r="I178" s="705"/>
      <c r="J178" s="705"/>
      <c r="K178" s="705"/>
      <c r="L178" s="705"/>
      <c r="M178" s="705"/>
      <c r="N178" s="705"/>
    </row>
    <row r="179" spans="2:14" s="100" customFormat="1" x14ac:dyDescent="0.25">
      <c r="B179" s="724" t="s">
        <v>3532</v>
      </c>
      <c r="C179" s="450"/>
      <c r="D179" s="410"/>
      <c r="E179" s="410"/>
      <c r="F179" s="705"/>
      <c r="G179" s="705"/>
      <c r="H179" s="705"/>
      <c r="I179" s="705"/>
      <c r="J179" s="705"/>
      <c r="K179" s="705"/>
      <c r="L179" s="705"/>
      <c r="M179" s="705"/>
      <c r="N179" s="705"/>
    </row>
    <row r="180" spans="2:14" s="100" customFormat="1" x14ac:dyDescent="0.25">
      <c r="B180" s="1569" t="s">
        <v>60</v>
      </c>
      <c r="C180" s="1569" t="s">
        <v>61</v>
      </c>
      <c r="D180" s="1571" t="s">
        <v>62</v>
      </c>
      <c r="E180" s="1571"/>
      <c r="F180" s="705"/>
      <c r="G180" s="705"/>
      <c r="H180" s="705"/>
      <c r="I180" s="705"/>
      <c r="J180" s="705"/>
      <c r="K180" s="705"/>
      <c r="L180" s="705"/>
      <c r="M180" s="705"/>
      <c r="N180" s="705"/>
    </row>
    <row r="181" spans="2:14" s="100" customFormat="1" x14ac:dyDescent="0.25">
      <c r="B181" s="1570"/>
      <c r="C181" s="1570"/>
      <c r="D181" s="699" t="s">
        <v>63</v>
      </c>
      <c r="E181" s="105" t="s">
        <v>64</v>
      </c>
      <c r="F181" s="705"/>
      <c r="G181" s="705"/>
      <c r="H181" s="705"/>
      <c r="I181" s="705"/>
      <c r="J181" s="705"/>
      <c r="K181" s="705"/>
      <c r="L181" s="705"/>
      <c r="M181" s="705"/>
      <c r="N181" s="705"/>
    </row>
    <row r="182" spans="2:14" s="100" customFormat="1" x14ac:dyDescent="0.25">
      <c r="B182" s="106" t="s">
        <v>65</v>
      </c>
      <c r="C182" s="107">
        <f>+K178</f>
        <v>0</v>
      </c>
      <c r="D182" s="109"/>
      <c r="E182" s="771" t="s">
        <v>22</v>
      </c>
      <c r="F182" s="705"/>
      <c r="G182" s="705"/>
      <c r="H182" s="705"/>
      <c r="I182" s="705"/>
      <c r="J182" s="705"/>
      <c r="K182" s="705"/>
      <c r="L182" s="705"/>
      <c r="M182" s="705"/>
      <c r="N182" s="705"/>
    </row>
    <row r="183" spans="2:14" s="100" customFormat="1" x14ac:dyDescent="0.25">
      <c r="B183" s="106" t="s">
        <v>66</v>
      </c>
      <c r="C183" s="107" t="s">
        <v>3566</v>
      </c>
      <c r="D183" s="771" t="s">
        <v>22</v>
      </c>
      <c r="E183" s="109"/>
      <c r="F183" s="705"/>
      <c r="G183" s="705"/>
      <c r="H183" s="705"/>
      <c r="I183" s="705"/>
      <c r="J183" s="705"/>
      <c r="K183" s="705"/>
      <c r="L183" s="705"/>
      <c r="M183" s="705"/>
      <c r="N183" s="705"/>
    </row>
    <row r="184" spans="2:14" s="100" customFormat="1" x14ac:dyDescent="0.25">
      <c r="B184" s="724" t="s">
        <v>3534</v>
      </c>
      <c r="C184" s="450"/>
      <c r="D184" s="410"/>
      <c r="E184" s="410"/>
      <c r="F184" s="705"/>
      <c r="G184" s="705"/>
      <c r="H184" s="705"/>
      <c r="I184" s="705"/>
      <c r="J184" s="705"/>
      <c r="K184" s="705"/>
      <c r="L184" s="705"/>
      <c r="M184" s="705"/>
      <c r="N184" s="705"/>
    </row>
    <row r="185" spans="2:14" s="100" customFormat="1" x14ac:dyDescent="0.25">
      <c r="B185" s="1569" t="s">
        <v>60</v>
      </c>
      <c r="C185" s="1569" t="s">
        <v>61</v>
      </c>
      <c r="D185" s="1571" t="s">
        <v>62</v>
      </c>
      <c r="E185" s="1571"/>
      <c r="F185" s="705"/>
      <c r="G185" s="705"/>
      <c r="H185" s="705"/>
      <c r="I185" s="705"/>
      <c r="J185" s="705"/>
      <c r="K185" s="705"/>
      <c r="L185" s="705"/>
      <c r="M185" s="705"/>
      <c r="N185" s="705"/>
    </row>
    <row r="186" spans="2:14" s="100" customFormat="1" x14ac:dyDescent="0.25">
      <c r="B186" s="1570"/>
      <c r="C186" s="1570"/>
      <c r="D186" s="699" t="s">
        <v>63</v>
      </c>
      <c r="E186" s="105" t="s">
        <v>64</v>
      </c>
      <c r="F186" s="705"/>
      <c r="G186" s="705"/>
      <c r="H186" s="705"/>
      <c r="I186" s="705"/>
      <c r="J186" s="705"/>
      <c r="K186" s="705"/>
      <c r="L186" s="705"/>
      <c r="M186" s="705"/>
      <c r="N186" s="705"/>
    </row>
    <row r="187" spans="2:14" s="100" customFormat="1" x14ac:dyDescent="0.25">
      <c r="B187" s="106" t="s">
        <v>65</v>
      </c>
      <c r="C187" s="107">
        <f>+K183</f>
        <v>0</v>
      </c>
      <c r="D187" s="109"/>
      <c r="E187" s="771" t="s">
        <v>22</v>
      </c>
      <c r="F187" s="705"/>
      <c r="G187" s="705"/>
      <c r="H187" s="705"/>
      <c r="I187" s="705"/>
      <c r="J187" s="705"/>
      <c r="K187" s="705"/>
      <c r="L187" s="705"/>
      <c r="M187" s="705"/>
      <c r="N187" s="705"/>
    </row>
    <row r="188" spans="2:14" s="100" customFormat="1" x14ac:dyDescent="0.25">
      <c r="B188" s="106" t="s">
        <v>66</v>
      </c>
      <c r="C188" s="107" t="s">
        <v>3566</v>
      </c>
      <c r="D188" s="771" t="s">
        <v>22</v>
      </c>
      <c r="E188" s="109"/>
      <c r="F188" s="705"/>
      <c r="G188" s="705"/>
      <c r="H188" s="705"/>
      <c r="I188" s="705"/>
      <c r="J188" s="705"/>
      <c r="K188" s="705"/>
      <c r="L188" s="705"/>
      <c r="M188" s="705"/>
      <c r="N188" s="705"/>
    </row>
    <row r="189" spans="2:14" s="100" customFormat="1" x14ac:dyDescent="0.25">
      <c r="B189" s="724" t="s">
        <v>3536</v>
      </c>
      <c r="C189" s="450"/>
      <c r="D189" s="410"/>
      <c r="E189" s="410"/>
      <c r="F189" s="705"/>
      <c r="G189" s="705"/>
      <c r="H189" s="705"/>
      <c r="I189" s="705"/>
      <c r="J189" s="705"/>
      <c r="K189" s="705"/>
      <c r="L189" s="705"/>
      <c r="M189" s="705"/>
      <c r="N189" s="705"/>
    </row>
    <row r="190" spans="2:14" s="100" customFormat="1" x14ac:dyDescent="0.25">
      <c r="B190" s="1569" t="s">
        <v>60</v>
      </c>
      <c r="C190" s="1569" t="s">
        <v>61</v>
      </c>
      <c r="D190" s="1571" t="s">
        <v>62</v>
      </c>
      <c r="E190" s="1571"/>
      <c r="F190" s="705"/>
      <c r="G190" s="705"/>
      <c r="H190" s="705"/>
      <c r="I190" s="705"/>
      <c r="J190" s="705"/>
      <c r="K190" s="705"/>
      <c r="L190" s="705"/>
      <c r="M190" s="705"/>
      <c r="N190" s="705"/>
    </row>
    <row r="191" spans="2:14" s="100" customFormat="1" x14ac:dyDescent="0.25">
      <c r="B191" s="1570"/>
      <c r="C191" s="1570"/>
      <c r="D191" s="699" t="s">
        <v>63</v>
      </c>
      <c r="E191" s="105" t="s">
        <v>64</v>
      </c>
      <c r="F191" s="705"/>
      <c r="G191" s="705"/>
      <c r="H191" s="705"/>
      <c r="I191" s="705"/>
      <c r="J191" s="705"/>
      <c r="K191" s="705"/>
      <c r="L191" s="705"/>
      <c r="M191" s="705"/>
      <c r="N191" s="705"/>
    </row>
    <row r="192" spans="2:14" s="100" customFormat="1" x14ac:dyDescent="0.25">
      <c r="B192" s="106" t="s">
        <v>65</v>
      </c>
      <c r="C192" s="107">
        <f>+K188</f>
        <v>0</v>
      </c>
      <c r="D192" s="109"/>
      <c r="E192" s="771" t="s">
        <v>22</v>
      </c>
      <c r="F192" s="705"/>
      <c r="G192" s="705"/>
      <c r="H192" s="705"/>
      <c r="I192" s="705"/>
      <c r="J192" s="705"/>
      <c r="K192" s="705"/>
      <c r="L192" s="705"/>
      <c r="M192" s="705"/>
      <c r="N192" s="705"/>
    </row>
    <row r="193" spans="2:17" ht="15.75" thickBot="1" x14ac:dyDescent="0.3">
      <c r="B193" s="106" t="s">
        <v>66</v>
      </c>
      <c r="C193" s="107" t="s">
        <v>3566</v>
      </c>
      <c r="D193" s="771" t="s">
        <v>22</v>
      </c>
      <c r="E193" s="109"/>
    </row>
    <row r="194" spans="2:17" ht="27" thickBot="1" x14ac:dyDescent="0.3">
      <c r="B194" s="1583" t="s">
        <v>67</v>
      </c>
      <c r="C194" s="1583"/>
      <c r="D194" s="1583"/>
      <c r="E194" s="1583"/>
      <c r="F194" s="1583"/>
      <c r="G194" s="1583"/>
      <c r="H194" s="1583"/>
      <c r="I194" s="1583"/>
      <c r="J194" s="1583"/>
      <c r="K194" s="1583"/>
      <c r="L194" s="1583"/>
      <c r="M194" s="1583"/>
      <c r="N194" s="1583"/>
    </row>
    <row r="197" spans="2:17" ht="90" x14ac:dyDescent="0.25">
      <c r="B197" s="756" t="s">
        <v>68</v>
      </c>
      <c r="C197" s="114" t="s">
        <v>69</v>
      </c>
      <c r="D197" s="114" t="s">
        <v>70</v>
      </c>
      <c r="E197" s="114" t="s">
        <v>71</v>
      </c>
      <c r="F197" s="114" t="s">
        <v>72</v>
      </c>
      <c r="G197" s="114" t="s">
        <v>73</v>
      </c>
      <c r="H197" s="114" t="s">
        <v>74</v>
      </c>
      <c r="I197" s="114" t="s">
        <v>75</v>
      </c>
      <c r="J197" s="114" t="s">
        <v>76</v>
      </c>
      <c r="K197" s="114" t="s">
        <v>77</v>
      </c>
      <c r="L197" s="114" t="s">
        <v>78</v>
      </c>
      <c r="M197" s="115" t="s">
        <v>79</v>
      </c>
      <c r="N197" s="115" t="s">
        <v>80</v>
      </c>
      <c r="O197" s="1579" t="s">
        <v>81</v>
      </c>
      <c r="P197" s="1581"/>
      <c r="Q197" s="114" t="s">
        <v>82</v>
      </c>
    </row>
    <row r="198" spans="2:17" x14ac:dyDescent="0.25">
      <c r="B198" s="281" t="s">
        <v>3570</v>
      </c>
      <c r="C198" s="281"/>
      <c r="D198" s="282"/>
      <c r="E198" s="282"/>
      <c r="F198" s="757"/>
      <c r="G198" s="757"/>
      <c r="H198" s="757"/>
      <c r="I198" s="283"/>
      <c r="J198" s="283"/>
      <c r="K198" s="51"/>
      <c r="L198" s="51"/>
      <c r="M198" s="51"/>
      <c r="N198" s="51"/>
      <c r="O198" s="1616"/>
      <c r="P198" s="1617"/>
      <c r="Q198" s="51"/>
    </row>
    <row r="199" spans="2:17" x14ac:dyDescent="0.25">
      <c r="B199" s="281" t="s">
        <v>1970</v>
      </c>
      <c r="C199" s="281" t="s">
        <v>3571</v>
      </c>
      <c r="D199" s="282" t="s">
        <v>3572</v>
      </c>
      <c r="E199" s="282">
        <v>190</v>
      </c>
      <c r="F199" s="757"/>
      <c r="G199" s="757" t="s">
        <v>19</v>
      </c>
      <c r="H199" s="757"/>
      <c r="I199" s="283"/>
      <c r="J199" s="283" t="s">
        <v>19</v>
      </c>
      <c r="K199" s="51" t="s">
        <v>19</v>
      </c>
      <c r="L199" s="51" t="s">
        <v>19</v>
      </c>
      <c r="M199" s="51" t="s">
        <v>19</v>
      </c>
      <c r="N199" s="51" t="s">
        <v>19</v>
      </c>
      <c r="O199" s="1616"/>
      <c r="P199" s="1617"/>
      <c r="Q199" s="51" t="s">
        <v>19</v>
      </c>
    </row>
    <row r="200" spans="2:17" x14ac:dyDescent="0.25">
      <c r="B200" s="281" t="s">
        <v>92</v>
      </c>
      <c r="C200" s="281" t="s">
        <v>3573</v>
      </c>
      <c r="D200" s="282" t="s">
        <v>3574</v>
      </c>
      <c r="E200" s="282">
        <v>51</v>
      </c>
      <c r="F200" s="757"/>
      <c r="G200" s="757" t="s">
        <v>19</v>
      </c>
      <c r="H200" s="757"/>
      <c r="I200" s="283"/>
      <c r="J200" s="283" t="s">
        <v>19</v>
      </c>
      <c r="K200" s="51" t="s">
        <v>19</v>
      </c>
      <c r="L200" s="51" t="s">
        <v>19</v>
      </c>
      <c r="M200" s="51" t="s">
        <v>19</v>
      </c>
      <c r="N200" s="51" t="s">
        <v>19</v>
      </c>
      <c r="O200" s="1616"/>
      <c r="P200" s="1617"/>
      <c r="Q200" s="51" t="s">
        <v>19</v>
      </c>
    </row>
    <row r="201" spans="2:17" x14ac:dyDescent="0.25">
      <c r="B201" s="281" t="s">
        <v>92</v>
      </c>
      <c r="C201" s="281" t="s">
        <v>1848</v>
      </c>
      <c r="D201" s="284" t="s">
        <v>3575</v>
      </c>
      <c r="E201" s="282">
        <v>51</v>
      </c>
      <c r="F201" s="757"/>
      <c r="G201" s="757" t="s">
        <v>19</v>
      </c>
      <c r="H201" s="757"/>
      <c r="I201" s="283"/>
      <c r="J201" s="283" t="s">
        <v>19</v>
      </c>
      <c r="K201" s="51" t="s">
        <v>19</v>
      </c>
      <c r="L201" s="51" t="s">
        <v>19</v>
      </c>
      <c r="M201" s="51" t="s">
        <v>19</v>
      </c>
      <c r="N201" s="51" t="s">
        <v>19</v>
      </c>
      <c r="O201" s="1616"/>
      <c r="P201" s="1617"/>
      <c r="Q201" s="51" t="s">
        <v>19</v>
      </c>
    </row>
    <row r="202" spans="2:17" x14ac:dyDescent="0.25">
      <c r="B202" s="281" t="s">
        <v>92</v>
      </c>
      <c r="C202" s="281" t="s">
        <v>3576</v>
      </c>
      <c r="D202" s="282" t="s">
        <v>3577</v>
      </c>
      <c r="E202" s="282">
        <v>51</v>
      </c>
      <c r="F202" s="757"/>
      <c r="G202" s="757" t="s">
        <v>19</v>
      </c>
      <c r="H202" s="757"/>
      <c r="I202" s="283"/>
      <c r="J202" s="283" t="s">
        <v>19</v>
      </c>
      <c r="K202" s="51" t="s">
        <v>19</v>
      </c>
      <c r="L202" s="51" t="s">
        <v>19</v>
      </c>
      <c r="M202" s="51" t="s">
        <v>19</v>
      </c>
      <c r="N202" s="51" t="s">
        <v>19</v>
      </c>
      <c r="O202" s="1616"/>
      <c r="P202" s="1617"/>
      <c r="Q202" s="51" t="s">
        <v>19</v>
      </c>
    </row>
    <row r="203" spans="2:17" x14ac:dyDescent="0.25">
      <c r="B203" s="281" t="s">
        <v>92</v>
      </c>
      <c r="C203" s="281" t="s">
        <v>1850</v>
      </c>
      <c r="D203" s="282" t="s">
        <v>3578</v>
      </c>
      <c r="E203" s="282">
        <v>51</v>
      </c>
      <c r="F203" s="757"/>
      <c r="G203" s="757" t="s">
        <v>19</v>
      </c>
      <c r="H203" s="757"/>
      <c r="I203" s="283"/>
      <c r="J203" s="283" t="s">
        <v>19</v>
      </c>
      <c r="K203" s="51" t="s">
        <v>19</v>
      </c>
      <c r="L203" s="51" t="s">
        <v>19</v>
      </c>
      <c r="M203" s="51" t="s">
        <v>19</v>
      </c>
      <c r="N203" s="51" t="s">
        <v>19</v>
      </c>
      <c r="O203" s="1616"/>
      <c r="P203" s="1617"/>
      <c r="Q203" s="51" t="s">
        <v>19</v>
      </c>
    </row>
    <row r="204" spans="2:17" x14ac:dyDescent="0.25">
      <c r="B204" s="281" t="s">
        <v>92</v>
      </c>
      <c r="C204" s="281" t="s">
        <v>1851</v>
      </c>
      <c r="D204" s="282" t="s">
        <v>3579</v>
      </c>
      <c r="E204" s="282">
        <v>51</v>
      </c>
      <c r="F204" s="757"/>
      <c r="G204" s="757" t="s">
        <v>19</v>
      </c>
      <c r="H204" s="757"/>
      <c r="I204" s="283"/>
      <c r="J204" s="283" t="s">
        <v>19</v>
      </c>
      <c r="K204" s="51" t="s">
        <v>19</v>
      </c>
      <c r="L204" s="51" t="s">
        <v>19</v>
      </c>
      <c r="M204" s="51" t="s">
        <v>19</v>
      </c>
      <c r="N204" s="51" t="s">
        <v>19</v>
      </c>
      <c r="O204" s="1616"/>
      <c r="P204" s="1617"/>
      <c r="Q204" s="51" t="s">
        <v>19</v>
      </c>
    </row>
    <row r="205" spans="2:17" x14ac:dyDescent="0.25">
      <c r="B205" s="281" t="s">
        <v>92</v>
      </c>
      <c r="C205" s="281" t="s">
        <v>1852</v>
      </c>
      <c r="D205" s="282" t="s">
        <v>3580</v>
      </c>
      <c r="E205" s="282">
        <v>51</v>
      </c>
      <c r="F205" s="757"/>
      <c r="G205" s="757" t="s">
        <v>19</v>
      </c>
      <c r="H205" s="757"/>
      <c r="I205" s="283"/>
      <c r="J205" s="283" t="s">
        <v>19</v>
      </c>
      <c r="K205" s="51" t="s">
        <v>19</v>
      </c>
      <c r="L205" s="51" t="s">
        <v>19</v>
      </c>
      <c r="M205" s="51" t="s">
        <v>19</v>
      </c>
      <c r="N205" s="51" t="s">
        <v>19</v>
      </c>
      <c r="O205" s="1616"/>
      <c r="P205" s="1617"/>
      <c r="Q205" s="51" t="s">
        <v>19</v>
      </c>
    </row>
    <row r="206" spans="2:17" x14ac:dyDescent="0.25">
      <c r="B206" s="281" t="s">
        <v>92</v>
      </c>
      <c r="C206" s="281" t="s">
        <v>3581</v>
      </c>
      <c r="D206" s="284" t="s">
        <v>3582</v>
      </c>
      <c r="E206" s="282">
        <v>51</v>
      </c>
      <c r="F206" s="757"/>
      <c r="G206" s="757" t="s">
        <v>19</v>
      </c>
      <c r="H206" s="757"/>
      <c r="I206" s="283"/>
      <c r="J206" s="283" t="s">
        <v>19</v>
      </c>
      <c r="K206" s="51" t="s">
        <v>19</v>
      </c>
      <c r="L206" s="51" t="s">
        <v>19</v>
      </c>
      <c r="M206" s="51" t="s">
        <v>19</v>
      </c>
      <c r="N206" s="51" t="s">
        <v>19</v>
      </c>
      <c r="O206" s="1616"/>
      <c r="P206" s="1617"/>
      <c r="Q206" s="51" t="s">
        <v>19</v>
      </c>
    </row>
    <row r="207" spans="2:17" x14ac:dyDescent="0.25">
      <c r="B207" s="281" t="s">
        <v>92</v>
      </c>
      <c r="C207" s="281" t="s">
        <v>3583</v>
      </c>
      <c r="D207" s="282" t="s">
        <v>3584</v>
      </c>
      <c r="E207" s="282">
        <v>51</v>
      </c>
      <c r="F207" s="757"/>
      <c r="G207" s="757" t="s">
        <v>19</v>
      </c>
      <c r="H207" s="757"/>
      <c r="I207" s="283"/>
      <c r="J207" s="283" t="s">
        <v>19</v>
      </c>
      <c r="K207" s="51" t="s">
        <v>19</v>
      </c>
      <c r="L207" s="51" t="s">
        <v>19</v>
      </c>
      <c r="M207" s="51" t="s">
        <v>19</v>
      </c>
      <c r="N207" s="51" t="s">
        <v>19</v>
      </c>
      <c r="O207" s="1616"/>
      <c r="P207" s="1617"/>
      <c r="Q207" s="51" t="s">
        <v>19</v>
      </c>
    </row>
    <row r="208" spans="2:17" x14ac:dyDescent="0.25">
      <c r="B208" s="281" t="s">
        <v>92</v>
      </c>
      <c r="C208" s="281" t="s">
        <v>3585</v>
      </c>
      <c r="D208" s="282" t="s">
        <v>3586</v>
      </c>
      <c r="E208" s="282">
        <v>51</v>
      </c>
      <c r="F208" s="757"/>
      <c r="G208" s="757" t="s">
        <v>19</v>
      </c>
      <c r="H208" s="757"/>
      <c r="I208" s="283"/>
      <c r="J208" s="283" t="s">
        <v>19</v>
      </c>
      <c r="K208" s="51" t="s">
        <v>19</v>
      </c>
      <c r="L208" s="51" t="s">
        <v>19</v>
      </c>
      <c r="M208" s="51" t="s">
        <v>19</v>
      </c>
      <c r="N208" s="51" t="s">
        <v>19</v>
      </c>
      <c r="O208" s="1616"/>
      <c r="P208" s="1617"/>
      <c r="Q208" s="51" t="s">
        <v>19</v>
      </c>
    </row>
    <row r="209" spans="2:17" x14ac:dyDescent="0.25">
      <c r="B209" s="281" t="s">
        <v>92</v>
      </c>
      <c r="C209" s="281" t="s">
        <v>3587</v>
      </c>
      <c r="D209" s="282" t="s">
        <v>3588</v>
      </c>
      <c r="E209" s="282">
        <v>51</v>
      </c>
      <c r="F209" s="757"/>
      <c r="G209" s="757" t="s">
        <v>19</v>
      </c>
      <c r="H209" s="757"/>
      <c r="I209" s="283"/>
      <c r="J209" s="283" t="s">
        <v>19</v>
      </c>
      <c r="K209" s="51" t="s">
        <v>19</v>
      </c>
      <c r="L209" s="51" t="s">
        <v>19</v>
      </c>
      <c r="M209" s="51" t="s">
        <v>19</v>
      </c>
      <c r="N209" s="51" t="s">
        <v>19</v>
      </c>
      <c r="O209" s="1616"/>
      <c r="P209" s="1617"/>
      <c r="Q209" s="51" t="s">
        <v>19</v>
      </c>
    </row>
    <row r="210" spans="2:17" x14ac:dyDescent="0.25">
      <c r="B210" s="281" t="s">
        <v>92</v>
      </c>
      <c r="C210" s="281" t="s">
        <v>1855</v>
      </c>
      <c r="D210" s="282" t="s">
        <v>3589</v>
      </c>
      <c r="E210" s="282">
        <v>51</v>
      </c>
      <c r="F210" s="757"/>
      <c r="G210" s="757" t="s">
        <v>19</v>
      </c>
      <c r="H210" s="757"/>
      <c r="I210" s="283"/>
      <c r="J210" s="283" t="s">
        <v>19</v>
      </c>
      <c r="K210" s="51" t="s">
        <v>19</v>
      </c>
      <c r="L210" s="51" t="s">
        <v>19</v>
      </c>
      <c r="M210" s="51" t="s">
        <v>19</v>
      </c>
      <c r="N210" s="51" t="s">
        <v>19</v>
      </c>
      <c r="O210" s="1616"/>
      <c r="P210" s="1617"/>
      <c r="Q210" s="51" t="s">
        <v>19</v>
      </c>
    </row>
    <row r="211" spans="2:17" x14ac:dyDescent="0.25">
      <c r="B211" s="281" t="s">
        <v>92</v>
      </c>
      <c r="C211" s="281" t="s">
        <v>3590</v>
      </c>
      <c r="D211" s="282" t="s">
        <v>3591</v>
      </c>
      <c r="E211" s="282">
        <v>300</v>
      </c>
      <c r="F211" s="757"/>
      <c r="G211" s="757" t="s">
        <v>19</v>
      </c>
      <c r="H211" s="757"/>
      <c r="I211" s="283"/>
      <c r="J211" s="283" t="s">
        <v>19</v>
      </c>
      <c r="K211" s="51" t="s">
        <v>19</v>
      </c>
      <c r="L211" s="51" t="s">
        <v>19</v>
      </c>
      <c r="M211" s="51" t="s">
        <v>19</v>
      </c>
      <c r="N211" s="51" t="s">
        <v>19</v>
      </c>
      <c r="O211" s="1616"/>
      <c r="P211" s="1617"/>
      <c r="Q211" s="51" t="s">
        <v>19</v>
      </c>
    </row>
    <row r="212" spans="2:17" x14ac:dyDescent="0.25">
      <c r="B212" s="281"/>
      <c r="C212" s="281"/>
      <c r="D212" s="282"/>
      <c r="E212" s="282"/>
      <c r="F212" s="757"/>
      <c r="G212" s="757"/>
      <c r="H212" s="757"/>
      <c r="I212" s="283"/>
      <c r="J212" s="283"/>
      <c r="K212" s="51"/>
      <c r="L212" s="51"/>
      <c r="M212" s="51"/>
      <c r="N212" s="51"/>
      <c r="O212" s="1616"/>
      <c r="P212" s="1617"/>
      <c r="Q212" s="51"/>
    </row>
    <row r="213" spans="2:17" x14ac:dyDescent="0.25">
      <c r="B213" s="1" t="s">
        <v>94</v>
      </c>
    </row>
    <row r="214" spans="2:17" x14ac:dyDescent="0.25">
      <c r="B214" s="1" t="s">
        <v>95</v>
      </c>
    </row>
    <row r="217" spans="2:17" ht="15.75" thickBot="1" x14ac:dyDescent="0.3"/>
    <row r="218" spans="2:17" ht="27" thickBot="1" x14ac:dyDescent="0.3">
      <c r="B218" s="1583" t="s">
        <v>67</v>
      </c>
      <c r="C218" s="1583"/>
      <c r="D218" s="1583"/>
      <c r="E218" s="1583"/>
      <c r="F218" s="1583"/>
      <c r="G218" s="1583"/>
      <c r="H218" s="1583"/>
      <c r="I218" s="1583"/>
      <c r="J218" s="1583"/>
      <c r="K218" s="1583"/>
      <c r="L218" s="1583"/>
      <c r="M218" s="1583"/>
      <c r="N218" s="1583"/>
    </row>
    <row r="221" spans="2:17" ht="90" x14ac:dyDescent="0.25">
      <c r="B221" s="756" t="s">
        <v>68</v>
      </c>
      <c r="C221" s="114" t="s">
        <v>69</v>
      </c>
      <c r="D221" s="114" t="s">
        <v>70</v>
      </c>
      <c r="E221" s="114" t="s">
        <v>71</v>
      </c>
      <c r="F221" s="114" t="s">
        <v>72</v>
      </c>
      <c r="G221" s="114" t="s">
        <v>73</v>
      </c>
      <c r="H221" s="114" t="s">
        <v>74</v>
      </c>
      <c r="I221" s="114" t="s">
        <v>75</v>
      </c>
      <c r="J221" s="114" t="s">
        <v>76</v>
      </c>
      <c r="K221" s="114" t="s">
        <v>77</v>
      </c>
      <c r="L221" s="114" t="s">
        <v>78</v>
      </c>
      <c r="M221" s="115" t="s">
        <v>79</v>
      </c>
      <c r="N221" s="115" t="s">
        <v>80</v>
      </c>
      <c r="O221" s="1579" t="s">
        <v>81</v>
      </c>
      <c r="P221" s="1581"/>
    </row>
    <row r="222" spans="2:17" x14ac:dyDescent="0.25">
      <c r="B222" s="281" t="s">
        <v>3592</v>
      </c>
      <c r="C222" s="281"/>
      <c r="D222" s="282"/>
      <c r="E222" s="282"/>
      <c r="F222" s="757"/>
      <c r="G222" s="757"/>
      <c r="H222" s="757"/>
      <c r="I222" s="283"/>
      <c r="J222" s="283"/>
      <c r="K222" s="51"/>
      <c r="L222" s="51"/>
      <c r="M222" s="51"/>
      <c r="N222" s="51"/>
      <c r="O222" s="51"/>
      <c r="P222" s="51"/>
    </row>
    <row r="223" spans="2:17" x14ac:dyDescent="0.25">
      <c r="B223" s="281" t="s">
        <v>83</v>
      </c>
      <c r="C223" s="281" t="s">
        <v>3593</v>
      </c>
      <c r="D223" s="282" t="s">
        <v>3594</v>
      </c>
      <c r="E223" s="282">
        <v>104</v>
      </c>
      <c r="F223" s="757"/>
      <c r="G223" s="757"/>
      <c r="H223" s="757" t="s">
        <v>19</v>
      </c>
      <c r="I223" s="283"/>
      <c r="J223" s="283" t="s">
        <v>19</v>
      </c>
      <c r="K223" s="51" t="s">
        <v>19</v>
      </c>
      <c r="L223" s="51" t="s">
        <v>19</v>
      </c>
      <c r="M223" s="51" t="s">
        <v>19</v>
      </c>
      <c r="N223" s="51" t="s">
        <v>19</v>
      </c>
      <c r="O223" s="51"/>
      <c r="P223" s="51"/>
    </row>
    <row r="224" spans="2:17" ht="30" x14ac:dyDescent="0.25">
      <c r="B224" s="281" t="s">
        <v>83</v>
      </c>
      <c r="C224" s="182" t="s">
        <v>3595</v>
      </c>
      <c r="D224" s="282" t="s">
        <v>3596</v>
      </c>
      <c r="E224" s="282">
        <v>100</v>
      </c>
      <c r="F224" s="757"/>
      <c r="G224" s="757"/>
      <c r="H224" s="757" t="s">
        <v>19</v>
      </c>
      <c r="I224" s="283"/>
      <c r="J224" s="283" t="s">
        <v>19</v>
      </c>
      <c r="K224" s="51" t="s">
        <v>19</v>
      </c>
      <c r="L224" s="51" t="s">
        <v>19</v>
      </c>
      <c r="M224" s="51" t="s">
        <v>19</v>
      </c>
      <c r="N224" s="51" t="s">
        <v>19</v>
      </c>
      <c r="O224" s="51"/>
      <c r="P224" s="51"/>
    </row>
    <row r="225" spans="2:16" ht="30" x14ac:dyDescent="0.25">
      <c r="B225" s="281" t="s">
        <v>83</v>
      </c>
      <c r="C225" s="182" t="s">
        <v>3597</v>
      </c>
      <c r="D225" s="284" t="s">
        <v>3598</v>
      </c>
      <c r="E225" s="282">
        <v>100</v>
      </c>
      <c r="F225" s="757"/>
      <c r="G225" s="757"/>
      <c r="H225" s="757" t="s">
        <v>19</v>
      </c>
      <c r="I225" s="283"/>
      <c r="J225" s="283" t="s">
        <v>19</v>
      </c>
      <c r="K225" s="51" t="s">
        <v>19</v>
      </c>
      <c r="L225" s="51" t="s">
        <v>19</v>
      </c>
      <c r="M225" s="51" t="s">
        <v>19</v>
      </c>
      <c r="N225" s="51" t="s">
        <v>19</v>
      </c>
      <c r="O225" s="51"/>
      <c r="P225" s="51"/>
    </row>
    <row r="226" spans="2:16" x14ac:dyDescent="0.25">
      <c r="B226" s="281"/>
      <c r="C226" s="281"/>
      <c r="D226" s="282"/>
      <c r="E226" s="282"/>
      <c r="F226" s="757"/>
      <c r="G226" s="757"/>
      <c r="H226" s="757"/>
      <c r="I226" s="283"/>
      <c r="J226" s="283"/>
      <c r="K226" s="51"/>
      <c r="L226" s="51"/>
      <c r="M226" s="51"/>
      <c r="N226" s="51"/>
      <c r="O226" s="51"/>
      <c r="P226" s="51"/>
    </row>
    <row r="227" spans="2:16" ht="15.75" thickBot="1" x14ac:dyDescent="0.3">
      <c r="B227" s="281"/>
      <c r="C227" s="281"/>
      <c r="D227" s="282"/>
      <c r="E227" s="282"/>
      <c r="F227" s="757"/>
      <c r="G227" s="757"/>
      <c r="H227" s="757"/>
      <c r="I227" s="283"/>
      <c r="J227" s="283"/>
      <c r="K227" s="51"/>
      <c r="L227" s="51"/>
      <c r="M227" s="51"/>
      <c r="N227" s="51"/>
    </row>
    <row r="228" spans="2:16" ht="27" thickBot="1" x14ac:dyDescent="0.3">
      <c r="B228" s="1584" t="s">
        <v>67</v>
      </c>
      <c r="C228" s="1585"/>
      <c r="D228" s="1585"/>
      <c r="E228" s="1585"/>
      <c r="F228" s="1585"/>
      <c r="G228" s="1585"/>
      <c r="H228" s="1585"/>
      <c r="I228" s="1585"/>
      <c r="J228" s="1585"/>
      <c r="K228" s="1585"/>
      <c r="L228" s="1585"/>
      <c r="M228" s="1585"/>
      <c r="N228" s="1586"/>
    </row>
    <row r="231" spans="2:16" ht="90" x14ac:dyDescent="0.25">
      <c r="B231" s="756" t="s">
        <v>68</v>
      </c>
      <c r="C231" s="114" t="s">
        <v>69</v>
      </c>
      <c r="D231" s="114" t="s">
        <v>70</v>
      </c>
      <c r="E231" s="114" t="s">
        <v>71</v>
      </c>
      <c r="F231" s="114" t="s">
        <v>72</v>
      </c>
      <c r="G231" s="114" t="s">
        <v>73</v>
      </c>
      <c r="H231" s="114" t="s">
        <v>74</v>
      </c>
      <c r="I231" s="114" t="s">
        <v>75</v>
      </c>
      <c r="J231" s="114" t="s">
        <v>76</v>
      </c>
      <c r="K231" s="114" t="s">
        <v>77</v>
      </c>
      <c r="L231" s="114" t="s">
        <v>78</v>
      </c>
      <c r="M231" s="115" t="s">
        <v>79</v>
      </c>
      <c r="N231" s="115" t="s">
        <v>80</v>
      </c>
      <c r="O231" s="1579" t="s">
        <v>81</v>
      </c>
      <c r="P231" s="1581"/>
    </row>
    <row r="232" spans="2:16" x14ac:dyDescent="0.25">
      <c r="B232" s="281" t="s">
        <v>3599</v>
      </c>
      <c r="C232" s="281"/>
      <c r="D232" s="282"/>
      <c r="E232" s="282"/>
      <c r="F232" s="757"/>
      <c r="G232" s="757"/>
      <c r="H232" s="757"/>
      <c r="I232" s="283"/>
      <c r="J232" s="283"/>
      <c r="K232" s="51"/>
      <c r="L232" s="51"/>
      <c r="M232" s="51"/>
      <c r="N232" s="51"/>
      <c r="O232" s="51"/>
      <c r="P232" s="51"/>
    </row>
    <row r="233" spans="2:16" x14ac:dyDescent="0.25">
      <c r="B233" s="281" t="s">
        <v>1824</v>
      </c>
      <c r="C233" s="281" t="s">
        <v>3600</v>
      </c>
      <c r="D233" s="282" t="s">
        <v>3601</v>
      </c>
      <c r="E233" s="282">
        <v>51</v>
      </c>
      <c r="F233" s="757"/>
      <c r="G233" s="757"/>
      <c r="H233" s="757"/>
      <c r="I233" s="283" t="s">
        <v>19</v>
      </c>
      <c r="J233" s="283" t="s">
        <v>19</v>
      </c>
      <c r="K233" s="51" t="s">
        <v>19</v>
      </c>
      <c r="L233" s="51" t="s">
        <v>19</v>
      </c>
      <c r="M233" s="51" t="s">
        <v>19</v>
      </c>
      <c r="N233" s="51" t="s">
        <v>19</v>
      </c>
      <c r="O233" s="51"/>
      <c r="P233" s="51"/>
    </row>
    <row r="234" spans="2:16" x14ac:dyDescent="0.25">
      <c r="B234" s="281" t="s">
        <v>1824</v>
      </c>
      <c r="C234" s="281" t="s">
        <v>3602</v>
      </c>
      <c r="D234" s="282" t="s">
        <v>3603</v>
      </c>
      <c r="E234" s="282">
        <v>51</v>
      </c>
      <c r="F234" s="757"/>
      <c r="G234" s="757"/>
      <c r="H234" s="757"/>
      <c r="I234" s="283" t="s">
        <v>19</v>
      </c>
      <c r="J234" s="283" t="s">
        <v>19</v>
      </c>
      <c r="K234" s="51" t="s">
        <v>19</v>
      </c>
      <c r="L234" s="51" t="s">
        <v>19</v>
      </c>
      <c r="M234" s="51" t="s">
        <v>19</v>
      </c>
      <c r="N234" s="51" t="s">
        <v>19</v>
      </c>
      <c r="O234" s="51"/>
      <c r="P234" s="51"/>
    </row>
    <row r="235" spans="2:16" x14ac:dyDescent="0.25">
      <c r="B235" s="281" t="s">
        <v>1824</v>
      </c>
      <c r="C235" s="281" t="s">
        <v>3604</v>
      </c>
      <c r="D235" s="282" t="s">
        <v>3605</v>
      </c>
      <c r="E235" s="282">
        <v>50</v>
      </c>
      <c r="F235" s="757"/>
      <c r="G235" s="757"/>
      <c r="H235" s="757"/>
      <c r="I235" s="283" t="s">
        <v>19</v>
      </c>
      <c r="J235" s="283" t="s">
        <v>19</v>
      </c>
      <c r="K235" s="51" t="s">
        <v>19</v>
      </c>
      <c r="L235" s="51" t="s">
        <v>19</v>
      </c>
      <c r="M235" s="51" t="s">
        <v>19</v>
      </c>
      <c r="N235" s="51" t="s">
        <v>19</v>
      </c>
      <c r="O235" s="51"/>
      <c r="P235" s="51"/>
    </row>
    <row r="236" spans="2:16" x14ac:dyDescent="0.25">
      <c r="B236" s="281" t="s">
        <v>1824</v>
      </c>
      <c r="C236" s="281" t="s">
        <v>1859</v>
      </c>
      <c r="D236" s="282" t="s">
        <v>3606</v>
      </c>
      <c r="E236" s="282">
        <v>51</v>
      </c>
      <c r="F236" s="757"/>
      <c r="G236" s="757"/>
      <c r="H236" s="757"/>
      <c r="I236" s="283" t="s">
        <v>19</v>
      </c>
      <c r="J236" s="283" t="s">
        <v>19</v>
      </c>
      <c r="K236" s="51" t="s">
        <v>19</v>
      </c>
      <c r="L236" s="51" t="s">
        <v>19</v>
      </c>
      <c r="M236" s="51" t="s">
        <v>19</v>
      </c>
      <c r="N236" s="51" t="s">
        <v>19</v>
      </c>
      <c r="O236" s="51"/>
      <c r="P236" s="51"/>
    </row>
    <row r="237" spans="2:16" x14ac:dyDescent="0.25">
      <c r="B237" s="281" t="s">
        <v>1824</v>
      </c>
      <c r="C237" s="51" t="s">
        <v>3607</v>
      </c>
      <c r="D237" s="51" t="s">
        <v>3608</v>
      </c>
      <c r="E237" s="51">
        <v>51</v>
      </c>
      <c r="F237" s="51"/>
      <c r="G237" s="51"/>
      <c r="H237" s="51"/>
      <c r="I237" s="283" t="s">
        <v>19</v>
      </c>
      <c r="J237" s="283" t="s">
        <v>19</v>
      </c>
      <c r="K237" s="51" t="s">
        <v>19</v>
      </c>
      <c r="L237" s="51" t="s">
        <v>19</v>
      </c>
      <c r="M237" s="51" t="s">
        <v>19</v>
      </c>
      <c r="N237" s="51" t="s">
        <v>19</v>
      </c>
      <c r="O237" s="51"/>
      <c r="P237" s="51"/>
    </row>
    <row r="238" spans="2:16" x14ac:dyDescent="0.25">
      <c r="B238" s="281" t="s">
        <v>1824</v>
      </c>
      <c r="C238" s="51" t="s">
        <v>3609</v>
      </c>
      <c r="D238" s="51" t="s">
        <v>3610</v>
      </c>
      <c r="E238" s="51">
        <v>51</v>
      </c>
      <c r="F238" s="51"/>
      <c r="G238" s="51"/>
      <c r="H238" s="51"/>
      <c r="I238" s="283" t="s">
        <v>19</v>
      </c>
      <c r="J238" s="283" t="s">
        <v>19</v>
      </c>
      <c r="K238" s="51" t="s">
        <v>19</v>
      </c>
      <c r="L238" s="51" t="s">
        <v>19</v>
      </c>
      <c r="M238" s="51" t="s">
        <v>19</v>
      </c>
      <c r="N238" s="51" t="s">
        <v>19</v>
      </c>
      <c r="O238" s="51"/>
      <c r="P238" s="51"/>
    </row>
    <row r="239" spans="2:16" x14ac:dyDescent="0.25">
      <c r="B239" s="281" t="s">
        <v>1824</v>
      </c>
      <c r="C239" s="51" t="s">
        <v>3611</v>
      </c>
      <c r="D239" s="51" t="s">
        <v>3612</v>
      </c>
      <c r="E239" s="51">
        <v>51</v>
      </c>
      <c r="F239" s="51"/>
      <c r="G239" s="51"/>
      <c r="H239" s="51"/>
      <c r="I239" s="283" t="s">
        <v>19</v>
      </c>
      <c r="J239" s="283" t="s">
        <v>19</v>
      </c>
      <c r="K239" s="51" t="s">
        <v>19</v>
      </c>
      <c r="L239" s="51" t="s">
        <v>19</v>
      </c>
      <c r="M239" s="51" t="s">
        <v>19</v>
      </c>
      <c r="N239" s="51" t="s">
        <v>19</v>
      </c>
      <c r="O239" s="51"/>
      <c r="P239" s="51"/>
    </row>
    <row r="240" spans="2:16" x14ac:dyDescent="0.25">
      <c r="B240" s="281" t="s">
        <v>1824</v>
      </c>
      <c r="C240" s="51" t="s">
        <v>3613</v>
      </c>
      <c r="D240" s="51" t="s">
        <v>3614</v>
      </c>
      <c r="E240" s="51">
        <v>51</v>
      </c>
      <c r="F240" s="51"/>
      <c r="G240" s="51"/>
      <c r="H240" s="51"/>
      <c r="I240" s="283" t="s">
        <v>19</v>
      </c>
      <c r="J240" s="283" t="s">
        <v>19</v>
      </c>
      <c r="K240" s="51" t="s">
        <v>19</v>
      </c>
      <c r="L240" s="51" t="s">
        <v>19</v>
      </c>
      <c r="M240" s="51" t="s">
        <v>19</v>
      </c>
      <c r="N240" s="51" t="s">
        <v>19</v>
      </c>
      <c r="O240" s="51"/>
      <c r="P240" s="51"/>
    </row>
    <row r="241" spans="2:16" x14ac:dyDescent="0.25">
      <c r="B241" s="281" t="s">
        <v>1824</v>
      </c>
      <c r="C241" s="51" t="s">
        <v>3615</v>
      </c>
      <c r="D241" s="51" t="s">
        <v>3616</v>
      </c>
      <c r="E241" s="51">
        <v>51</v>
      </c>
      <c r="F241" s="51"/>
      <c r="G241" s="51"/>
      <c r="H241" s="51"/>
      <c r="I241" s="283" t="s">
        <v>19</v>
      </c>
      <c r="J241" s="283" t="s">
        <v>19</v>
      </c>
      <c r="K241" s="51" t="s">
        <v>19</v>
      </c>
      <c r="L241" s="51" t="s">
        <v>19</v>
      </c>
      <c r="M241" s="51" t="s">
        <v>19</v>
      </c>
      <c r="N241" s="51" t="s">
        <v>19</v>
      </c>
      <c r="O241" s="51"/>
      <c r="P241" s="51"/>
    </row>
    <row r="242" spans="2:16" x14ac:dyDescent="0.25">
      <c r="B242" s="281" t="s">
        <v>1824</v>
      </c>
      <c r="C242" s="51" t="s">
        <v>3617</v>
      </c>
      <c r="D242" s="51" t="s">
        <v>3618</v>
      </c>
      <c r="E242" s="51">
        <v>51</v>
      </c>
      <c r="F242" s="51"/>
      <c r="G242" s="51"/>
      <c r="H242" s="51"/>
      <c r="I242" s="283" t="s">
        <v>19</v>
      </c>
      <c r="J242" s="283" t="s">
        <v>19</v>
      </c>
      <c r="K242" s="51" t="s">
        <v>19</v>
      </c>
      <c r="L242" s="51" t="s">
        <v>19</v>
      </c>
      <c r="M242" s="51" t="s">
        <v>19</v>
      </c>
      <c r="N242" s="51" t="s">
        <v>19</v>
      </c>
      <c r="O242" s="51"/>
      <c r="P242" s="51"/>
    </row>
    <row r="243" spans="2:16" x14ac:dyDescent="0.25">
      <c r="B243" s="281" t="s">
        <v>1824</v>
      </c>
      <c r="C243" s="51" t="s">
        <v>3619</v>
      </c>
      <c r="D243" s="51" t="s">
        <v>3620</v>
      </c>
      <c r="E243" s="51">
        <v>51</v>
      </c>
      <c r="F243" s="51"/>
      <c r="G243" s="51"/>
      <c r="H243" s="51"/>
      <c r="I243" s="283" t="s">
        <v>19</v>
      </c>
      <c r="J243" s="283" t="s">
        <v>19</v>
      </c>
      <c r="K243" s="51" t="s">
        <v>19</v>
      </c>
      <c r="L243" s="51" t="s">
        <v>19</v>
      </c>
      <c r="M243" s="51" t="s">
        <v>19</v>
      </c>
      <c r="N243" s="51" t="s">
        <v>19</v>
      </c>
      <c r="O243" s="51"/>
      <c r="P243" s="51"/>
    </row>
    <row r="244" spans="2:16" x14ac:dyDescent="0.25">
      <c r="B244" s="281" t="s">
        <v>1824</v>
      </c>
      <c r="C244" s="51" t="s">
        <v>3621</v>
      </c>
      <c r="D244" s="51" t="s">
        <v>3622</v>
      </c>
      <c r="E244" s="51">
        <v>51</v>
      </c>
      <c r="F244" s="51"/>
      <c r="G244" s="51"/>
      <c r="H244" s="51"/>
      <c r="I244" s="283" t="s">
        <v>19</v>
      </c>
      <c r="J244" s="283" t="s">
        <v>19</v>
      </c>
      <c r="K244" s="51" t="s">
        <v>19</v>
      </c>
      <c r="L244" s="51" t="s">
        <v>19</v>
      </c>
      <c r="M244" s="51" t="s">
        <v>19</v>
      </c>
      <c r="N244" s="51" t="s">
        <v>19</v>
      </c>
      <c r="O244" s="51"/>
      <c r="P244" s="51"/>
    </row>
    <row r="245" spans="2:16" ht="15.75" thickBot="1" x14ac:dyDescent="0.3"/>
    <row r="246" spans="2:16" ht="27" thickBot="1" x14ac:dyDescent="0.3">
      <c r="B246" s="1583" t="s">
        <v>67</v>
      </c>
      <c r="C246" s="1583"/>
      <c r="D246" s="1583"/>
      <c r="E246" s="1583"/>
      <c r="F246" s="1583"/>
      <c r="G246" s="1583"/>
      <c r="H246" s="1583"/>
      <c r="I246" s="1583"/>
      <c r="J246" s="1583"/>
      <c r="K246" s="1583"/>
      <c r="L246" s="1583"/>
      <c r="M246" s="1583"/>
      <c r="N246" s="1583"/>
    </row>
    <row r="249" spans="2:16" ht="90" x14ac:dyDescent="0.25">
      <c r="B249" s="756" t="s">
        <v>68</v>
      </c>
      <c r="C249" s="114" t="s">
        <v>69</v>
      </c>
      <c r="D249" s="114" t="s">
        <v>70</v>
      </c>
      <c r="E249" s="114" t="s">
        <v>71</v>
      </c>
      <c r="F249" s="114" t="s">
        <v>72</v>
      </c>
      <c r="G249" s="114" t="s">
        <v>73</v>
      </c>
      <c r="H249" s="114" t="s">
        <v>74</v>
      </c>
      <c r="I249" s="114" t="s">
        <v>75</v>
      </c>
      <c r="J249" s="114" t="s">
        <v>76</v>
      </c>
      <c r="K249" s="114" t="s">
        <v>77</v>
      </c>
      <c r="L249" s="114" t="s">
        <v>78</v>
      </c>
      <c r="M249" s="115" t="s">
        <v>79</v>
      </c>
      <c r="N249" s="115" t="s">
        <v>80</v>
      </c>
      <c r="O249" s="1579" t="s">
        <v>81</v>
      </c>
      <c r="P249" s="1581"/>
    </row>
    <row r="250" spans="2:16" x14ac:dyDescent="0.25">
      <c r="B250" s="51" t="s">
        <v>3623</v>
      </c>
      <c r="C250" s="51"/>
      <c r="D250" s="51"/>
      <c r="E250" s="51"/>
      <c r="F250" s="51"/>
      <c r="G250" s="51"/>
      <c r="H250" s="51"/>
      <c r="I250" s="51"/>
      <c r="J250" s="51"/>
      <c r="K250" s="51"/>
      <c r="L250" s="51"/>
      <c r="M250" s="51"/>
      <c r="N250" s="51"/>
      <c r="O250" s="51"/>
      <c r="P250" s="51"/>
    </row>
    <row r="251" spans="2:16" ht="30" x14ac:dyDescent="0.25">
      <c r="B251" s="51" t="s">
        <v>3624</v>
      </c>
      <c r="C251" s="754" t="s">
        <v>3625</v>
      </c>
      <c r="D251" s="754" t="s">
        <v>3626</v>
      </c>
      <c r="E251" s="51">
        <v>117</v>
      </c>
      <c r="F251" s="51"/>
      <c r="G251" s="51"/>
      <c r="H251" s="51" t="s">
        <v>19</v>
      </c>
      <c r="I251" s="51"/>
      <c r="J251" s="51" t="s">
        <v>19</v>
      </c>
      <c r="K251" s="51" t="s">
        <v>19</v>
      </c>
      <c r="L251" s="51" t="s">
        <v>19</v>
      </c>
      <c r="M251" s="51" t="s">
        <v>19</v>
      </c>
      <c r="N251" s="51" t="s">
        <v>19</v>
      </c>
      <c r="O251" s="51"/>
      <c r="P251" s="51"/>
    </row>
    <row r="252" spans="2:16" x14ac:dyDescent="0.25">
      <c r="B252" s="51"/>
      <c r="C252" s="51"/>
      <c r="D252" s="51"/>
      <c r="E252" s="51"/>
      <c r="F252" s="51"/>
      <c r="G252" s="51"/>
      <c r="H252" s="51"/>
      <c r="I252" s="51"/>
      <c r="J252" s="51"/>
      <c r="K252" s="51"/>
      <c r="L252" s="51"/>
      <c r="M252" s="51"/>
      <c r="N252" s="51"/>
      <c r="O252" s="51"/>
      <c r="P252" s="51"/>
    </row>
    <row r="253" spans="2:16" x14ac:dyDescent="0.25">
      <c r="B253" s="51"/>
      <c r="C253" s="51"/>
      <c r="D253" s="51"/>
      <c r="E253" s="51"/>
      <c r="F253" s="51"/>
      <c r="G253" s="51"/>
      <c r="H253" s="51"/>
      <c r="I253" s="51"/>
      <c r="J253" s="51"/>
      <c r="K253" s="51"/>
      <c r="L253" s="51"/>
      <c r="M253" s="51"/>
      <c r="N253" s="51"/>
      <c r="O253" s="51"/>
      <c r="P253" s="51"/>
    </row>
    <row r="254" spans="2:16" x14ac:dyDescent="0.25">
      <c r="B254" s="51"/>
      <c r="C254" s="51"/>
      <c r="D254" s="51"/>
      <c r="E254" s="51"/>
      <c r="F254" s="51"/>
      <c r="G254" s="51"/>
      <c r="H254" s="51"/>
      <c r="I254" s="51"/>
      <c r="J254" s="51"/>
      <c r="K254" s="51"/>
      <c r="L254" s="51"/>
      <c r="M254" s="51"/>
      <c r="N254" s="51"/>
      <c r="O254" s="51"/>
      <c r="P254" s="51"/>
    </row>
    <row r="255" spans="2:16" x14ac:dyDescent="0.25">
      <c r="B255" s="51"/>
      <c r="C255" s="51"/>
      <c r="D255" s="51"/>
      <c r="E255" s="51"/>
      <c r="F255" s="51"/>
      <c r="G255" s="51"/>
      <c r="H255" s="51"/>
      <c r="I255" s="51"/>
      <c r="J255" s="51"/>
      <c r="K255" s="51"/>
      <c r="L255" s="51"/>
      <c r="M255" s="51"/>
      <c r="N255" s="51"/>
      <c r="O255" s="51"/>
      <c r="P255" s="51"/>
    </row>
    <row r="256" spans="2:16" x14ac:dyDescent="0.25">
      <c r="B256" s="51"/>
      <c r="C256" s="51"/>
      <c r="D256" s="51"/>
      <c r="E256" s="51"/>
      <c r="F256" s="51"/>
      <c r="G256" s="51"/>
      <c r="H256" s="51"/>
      <c r="I256" s="51"/>
      <c r="J256" s="51"/>
      <c r="K256" s="51"/>
      <c r="L256" s="51"/>
      <c r="M256" s="51"/>
      <c r="N256" s="51"/>
      <c r="O256" s="51"/>
      <c r="P256" s="51"/>
    </row>
    <row r="257" spans="2:16" x14ac:dyDescent="0.25">
      <c r="B257" s="51"/>
      <c r="C257" s="51"/>
      <c r="D257" s="51"/>
      <c r="E257" s="51"/>
      <c r="F257" s="51"/>
      <c r="G257" s="51"/>
      <c r="H257" s="51"/>
      <c r="I257" s="51"/>
      <c r="J257" s="51"/>
      <c r="K257" s="51"/>
      <c r="L257" s="51"/>
      <c r="M257" s="51"/>
      <c r="N257" s="51"/>
      <c r="O257" s="51"/>
      <c r="P257" s="51"/>
    </row>
    <row r="258" spans="2:16" x14ac:dyDescent="0.25">
      <c r="B258" s="51"/>
      <c r="C258" s="51"/>
      <c r="D258" s="51"/>
      <c r="E258" s="51"/>
      <c r="F258" s="51"/>
      <c r="G258" s="51"/>
      <c r="H258" s="51"/>
      <c r="I258" s="51"/>
      <c r="J258" s="51"/>
      <c r="K258" s="51"/>
      <c r="L258" s="51"/>
      <c r="M258" s="51"/>
      <c r="N258" s="51"/>
      <c r="O258" s="51"/>
      <c r="P258" s="51"/>
    </row>
    <row r="260" spans="2:16" ht="15.75" thickBot="1" x14ac:dyDescent="0.3"/>
    <row r="261" spans="2:16" ht="27" thickBot="1" x14ac:dyDescent="0.3">
      <c r="B261" s="1583" t="s">
        <v>67</v>
      </c>
      <c r="C261" s="1583"/>
      <c r="D261" s="1583"/>
      <c r="E261" s="1583"/>
      <c r="F261" s="1583"/>
      <c r="G261" s="1583"/>
      <c r="H261" s="1583"/>
      <c r="I261" s="1583"/>
      <c r="J261" s="1583"/>
      <c r="K261" s="1583"/>
      <c r="L261" s="1583"/>
      <c r="M261" s="1583"/>
      <c r="N261" s="1583"/>
    </row>
    <row r="264" spans="2:16" ht="90" x14ac:dyDescent="0.25">
      <c r="B264" s="756" t="s">
        <v>68</v>
      </c>
      <c r="C264" s="114" t="s">
        <v>69</v>
      </c>
      <c r="D264" s="114" t="s">
        <v>70</v>
      </c>
      <c r="E264" s="114" t="s">
        <v>71</v>
      </c>
      <c r="F264" s="114" t="s">
        <v>72</v>
      </c>
      <c r="G264" s="114" t="s">
        <v>73</v>
      </c>
      <c r="H264" s="114" t="s">
        <v>74</v>
      </c>
      <c r="I264" s="114" t="s">
        <v>75</v>
      </c>
      <c r="J264" s="114" t="s">
        <v>76</v>
      </c>
      <c r="K264" s="114" t="s">
        <v>77</v>
      </c>
      <c r="L264" s="114" t="s">
        <v>78</v>
      </c>
      <c r="M264" s="115" t="s">
        <v>79</v>
      </c>
      <c r="N264" s="115" t="s">
        <v>80</v>
      </c>
      <c r="O264" s="1579" t="s">
        <v>81</v>
      </c>
      <c r="P264" s="1581"/>
    </row>
    <row r="265" spans="2:16" x14ac:dyDescent="0.25">
      <c r="B265" s="51" t="s">
        <v>3627</v>
      </c>
      <c r="C265" s="51"/>
      <c r="D265" s="51"/>
      <c r="E265" s="51"/>
      <c r="F265" s="51"/>
      <c r="G265" s="51"/>
      <c r="H265" s="51"/>
      <c r="I265" s="51"/>
      <c r="J265" s="51"/>
      <c r="K265" s="51"/>
      <c r="L265" s="51"/>
      <c r="M265" s="51"/>
      <c r="N265" s="51"/>
      <c r="O265" s="51"/>
      <c r="P265" s="51"/>
    </row>
    <row r="266" spans="2:16" x14ac:dyDescent="0.25">
      <c r="B266" s="51" t="s">
        <v>2057</v>
      </c>
      <c r="C266" s="51" t="s">
        <v>3628</v>
      </c>
      <c r="D266" s="51" t="s">
        <v>3629</v>
      </c>
      <c r="E266" s="51">
        <v>118</v>
      </c>
      <c r="F266" s="51"/>
      <c r="G266" s="51"/>
      <c r="H266" s="51" t="s">
        <v>19</v>
      </c>
      <c r="I266" s="51"/>
      <c r="J266" s="51" t="s">
        <v>19</v>
      </c>
      <c r="K266" s="51" t="s">
        <v>19</v>
      </c>
      <c r="L266" s="51" t="s">
        <v>19</v>
      </c>
      <c r="M266" s="51" t="s">
        <v>19</v>
      </c>
      <c r="N266" s="51" t="s">
        <v>19</v>
      </c>
      <c r="O266" s="51"/>
      <c r="P266" s="51"/>
    </row>
    <row r="267" spans="2:16" x14ac:dyDescent="0.25">
      <c r="B267" s="51" t="s">
        <v>1526</v>
      </c>
      <c r="C267" s="51" t="s">
        <v>1868</v>
      </c>
      <c r="D267" s="51" t="s">
        <v>3630</v>
      </c>
      <c r="E267" s="51">
        <v>50</v>
      </c>
      <c r="F267" s="51"/>
      <c r="G267" s="51"/>
      <c r="H267" s="51"/>
      <c r="I267" s="51" t="s">
        <v>19</v>
      </c>
      <c r="J267" s="51" t="s">
        <v>19</v>
      </c>
      <c r="K267" s="51" t="s">
        <v>19</v>
      </c>
      <c r="L267" s="51" t="s">
        <v>19</v>
      </c>
      <c r="M267" s="51" t="s">
        <v>19</v>
      </c>
      <c r="N267" s="51" t="s">
        <v>19</v>
      </c>
      <c r="O267" s="51"/>
      <c r="P267" s="51"/>
    </row>
    <row r="268" spans="2:16" x14ac:dyDescent="0.25">
      <c r="B268" s="51" t="s">
        <v>1526</v>
      </c>
      <c r="C268" s="51" t="s">
        <v>1869</v>
      </c>
      <c r="D268" s="51" t="s">
        <v>3631</v>
      </c>
      <c r="E268" s="51">
        <v>50</v>
      </c>
      <c r="F268" s="51"/>
      <c r="G268" s="51"/>
      <c r="H268" s="51"/>
      <c r="I268" s="51" t="s">
        <v>19</v>
      </c>
      <c r="J268" s="51" t="s">
        <v>19</v>
      </c>
      <c r="K268" s="51" t="s">
        <v>19</v>
      </c>
      <c r="L268" s="51" t="s">
        <v>19</v>
      </c>
      <c r="M268" s="51" t="s">
        <v>19</v>
      </c>
      <c r="N268" s="51" t="s">
        <v>19</v>
      </c>
      <c r="O268" s="51"/>
      <c r="P268" s="51"/>
    </row>
    <row r="269" spans="2:16" x14ac:dyDescent="0.25">
      <c r="B269" s="51" t="s">
        <v>1526</v>
      </c>
      <c r="C269" s="51" t="s">
        <v>1870</v>
      </c>
      <c r="D269" s="51" t="s">
        <v>3632</v>
      </c>
      <c r="E269" s="51">
        <v>50</v>
      </c>
      <c r="F269" s="51"/>
      <c r="G269" s="51"/>
      <c r="H269" s="51"/>
      <c r="I269" s="51" t="s">
        <v>19</v>
      </c>
      <c r="J269" s="51" t="s">
        <v>19</v>
      </c>
      <c r="K269" s="51" t="s">
        <v>19</v>
      </c>
      <c r="L269" s="51" t="s">
        <v>19</v>
      </c>
      <c r="M269" s="51" t="s">
        <v>19</v>
      </c>
      <c r="N269" s="51" t="s">
        <v>19</v>
      </c>
      <c r="O269" s="51"/>
      <c r="P269" s="51"/>
    </row>
    <row r="270" spans="2:16" x14ac:dyDescent="0.25">
      <c r="B270" s="51" t="s">
        <v>1526</v>
      </c>
      <c r="C270" s="51" t="s">
        <v>1871</v>
      </c>
      <c r="D270" s="51" t="s">
        <v>3633</v>
      </c>
      <c r="E270" s="51">
        <v>50</v>
      </c>
      <c r="F270" s="51"/>
      <c r="G270" s="51"/>
      <c r="H270" s="51"/>
      <c r="I270" s="51" t="s">
        <v>19</v>
      </c>
      <c r="J270" s="51" t="s">
        <v>19</v>
      </c>
      <c r="K270" s="51" t="s">
        <v>19</v>
      </c>
      <c r="L270" s="51" t="s">
        <v>19</v>
      </c>
      <c r="M270" s="51" t="s">
        <v>19</v>
      </c>
      <c r="N270" s="51" t="s">
        <v>19</v>
      </c>
      <c r="O270" s="51"/>
      <c r="P270" s="51"/>
    </row>
    <row r="271" spans="2:16" x14ac:dyDescent="0.25">
      <c r="B271" s="51" t="s">
        <v>1526</v>
      </c>
      <c r="C271" s="51" t="s">
        <v>3634</v>
      </c>
      <c r="D271" s="51" t="s">
        <v>3635</v>
      </c>
      <c r="E271" s="51">
        <v>50</v>
      </c>
      <c r="F271" s="51"/>
      <c r="G271" s="51"/>
      <c r="H271" s="51"/>
      <c r="I271" s="51" t="s">
        <v>19</v>
      </c>
      <c r="J271" s="51" t="s">
        <v>19</v>
      </c>
      <c r="K271" s="51" t="s">
        <v>19</v>
      </c>
      <c r="L271" s="51" t="s">
        <v>19</v>
      </c>
      <c r="M271" s="51" t="s">
        <v>19</v>
      </c>
      <c r="N271" s="51" t="s">
        <v>19</v>
      </c>
      <c r="O271" s="51"/>
      <c r="P271" s="51"/>
    </row>
    <row r="272" spans="2:16" x14ac:dyDescent="0.25">
      <c r="B272" s="51"/>
      <c r="C272" s="51"/>
      <c r="D272" s="51"/>
      <c r="E272" s="51"/>
      <c r="F272" s="51"/>
      <c r="G272" s="51"/>
      <c r="H272" s="51"/>
      <c r="I272" s="51"/>
      <c r="J272" s="51"/>
      <c r="K272" s="51"/>
      <c r="L272" s="51"/>
      <c r="M272" s="51"/>
      <c r="N272" s="51"/>
      <c r="O272" s="51"/>
      <c r="P272" s="51"/>
    </row>
    <row r="273" spans="2:16" x14ac:dyDescent="0.25">
      <c r="B273" s="51"/>
      <c r="C273" s="51"/>
      <c r="D273" s="51"/>
      <c r="E273" s="51"/>
      <c r="F273" s="51"/>
      <c r="G273" s="51"/>
      <c r="H273" s="51"/>
      <c r="I273" s="51"/>
      <c r="J273" s="51"/>
      <c r="K273" s="51"/>
      <c r="L273" s="51"/>
      <c r="M273" s="51"/>
      <c r="N273" s="51"/>
      <c r="O273" s="51"/>
      <c r="P273" s="51"/>
    </row>
    <row r="275" spans="2:16" ht="15.75" thickBot="1" x14ac:dyDescent="0.3"/>
    <row r="276" spans="2:16" ht="27" thickBot="1" x14ac:dyDescent="0.3">
      <c r="B276" s="1583" t="s">
        <v>67</v>
      </c>
      <c r="C276" s="1583"/>
      <c r="D276" s="1583"/>
      <c r="E276" s="1583"/>
      <c r="F276" s="1583"/>
      <c r="G276" s="1583"/>
      <c r="H276" s="1583"/>
      <c r="I276" s="1583"/>
      <c r="J276" s="1583"/>
      <c r="K276" s="1583"/>
      <c r="L276" s="1583"/>
      <c r="M276" s="1583"/>
      <c r="N276" s="1583"/>
    </row>
    <row r="279" spans="2:16" ht="90" x14ac:dyDescent="0.25">
      <c r="B279" s="756" t="s">
        <v>68</v>
      </c>
      <c r="C279" s="114" t="s">
        <v>69</v>
      </c>
      <c r="D279" s="114" t="s">
        <v>70</v>
      </c>
      <c r="E279" s="114" t="s">
        <v>71</v>
      </c>
      <c r="F279" s="114" t="s">
        <v>72</v>
      </c>
      <c r="G279" s="114" t="s">
        <v>73</v>
      </c>
      <c r="H279" s="114" t="s">
        <v>74</v>
      </c>
      <c r="I279" s="114" t="s">
        <v>75</v>
      </c>
      <c r="J279" s="114" t="s">
        <v>76</v>
      </c>
      <c r="K279" s="114" t="s">
        <v>77</v>
      </c>
      <c r="L279" s="114" t="s">
        <v>78</v>
      </c>
      <c r="M279" s="115" t="s">
        <v>79</v>
      </c>
      <c r="N279" s="115" t="s">
        <v>80</v>
      </c>
      <c r="O279" s="1579" t="s">
        <v>81</v>
      </c>
      <c r="P279" s="1581"/>
    </row>
    <row r="280" spans="2:16" x14ac:dyDescent="0.25">
      <c r="B280" s="51" t="s">
        <v>3636</v>
      </c>
      <c r="C280" s="51"/>
      <c r="D280" s="51"/>
      <c r="E280" s="51"/>
      <c r="F280" s="51"/>
      <c r="G280" s="51"/>
      <c r="H280" s="51"/>
      <c r="I280" s="51"/>
      <c r="J280" s="51"/>
      <c r="K280" s="51"/>
      <c r="L280" s="51"/>
      <c r="M280" s="51"/>
      <c r="N280" s="51"/>
      <c r="O280" s="51"/>
      <c r="P280" s="51"/>
    </row>
    <row r="281" spans="2:16" x14ac:dyDescent="0.25">
      <c r="B281" s="51" t="s">
        <v>2057</v>
      </c>
      <c r="C281" s="51" t="s">
        <v>3637</v>
      </c>
      <c r="D281" s="51" t="s">
        <v>3638</v>
      </c>
      <c r="E281" s="51">
        <v>80</v>
      </c>
      <c r="F281" s="51"/>
      <c r="G281" s="51"/>
      <c r="H281" s="51" t="s">
        <v>19</v>
      </c>
      <c r="I281" s="51"/>
      <c r="J281" s="51" t="s">
        <v>19</v>
      </c>
      <c r="K281" s="51" t="s">
        <v>19</v>
      </c>
      <c r="L281" s="51" t="s">
        <v>19</v>
      </c>
      <c r="M281" s="51" t="s">
        <v>19</v>
      </c>
      <c r="N281" s="51" t="s">
        <v>19</v>
      </c>
      <c r="O281" s="51"/>
      <c r="P281" s="51"/>
    </row>
    <row r="282" spans="2:16" x14ac:dyDescent="0.25">
      <c r="B282" s="51" t="s">
        <v>2057</v>
      </c>
      <c r="C282" s="51" t="s">
        <v>3639</v>
      </c>
      <c r="D282" s="51" t="s">
        <v>3640</v>
      </c>
      <c r="E282" s="51">
        <v>143</v>
      </c>
      <c r="F282" s="51"/>
      <c r="G282" s="51"/>
      <c r="H282" s="51" t="s">
        <v>19</v>
      </c>
      <c r="I282" s="51"/>
      <c r="J282" s="51" t="s">
        <v>19</v>
      </c>
      <c r="K282" s="51" t="s">
        <v>19</v>
      </c>
      <c r="L282" s="51" t="s">
        <v>19</v>
      </c>
      <c r="M282" s="51" t="s">
        <v>19</v>
      </c>
      <c r="N282" s="51" t="s">
        <v>19</v>
      </c>
      <c r="O282" s="51"/>
      <c r="P282" s="51"/>
    </row>
    <row r="283" spans="2:16" x14ac:dyDescent="0.25">
      <c r="B283" s="51" t="s">
        <v>1526</v>
      </c>
      <c r="C283" s="51" t="s">
        <v>3641</v>
      </c>
      <c r="D283" s="51" t="s">
        <v>3642</v>
      </c>
      <c r="E283" s="51">
        <v>100</v>
      </c>
      <c r="F283" s="51"/>
      <c r="G283" s="51"/>
      <c r="H283" s="51"/>
      <c r="I283" s="51" t="s">
        <v>19</v>
      </c>
      <c r="J283" s="51" t="s">
        <v>19</v>
      </c>
      <c r="K283" s="51" t="s">
        <v>19</v>
      </c>
      <c r="L283" s="51" t="s">
        <v>19</v>
      </c>
      <c r="M283" s="51" t="s">
        <v>19</v>
      </c>
      <c r="N283" s="51" t="s">
        <v>19</v>
      </c>
      <c r="O283" s="51"/>
      <c r="P283" s="51"/>
    </row>
    <row r="284" spans="2:16" x14ac:dyDescent="0.25">
      <c r="B284" s="51"/>
      <c r="C284" s="51"/>
      <c r="D284" s="51"/>
      <c r="E284" s="51"/>
      <c r="F284" s="51"/>
      <c r="G284" s="51"/>
      <c r="H284" s="51"/>
      <c r="I284" s="51"/>
      <c r="J284" s="51"/>
      <c r="K284" s="51"/>
      <c r="L284" s="51"/>
      <c r="M284" s="51"/>
      <c r="N284" s="51"/>
      <c r="O284" s="51"/>
      <c r="P284" s="51"/>
    </row>
    <row r="285" spans="2:16" x14ac:dyDescent="0.25">
      <c r="B285" s="51"/>
      <c r="C285" s="51"/>
      <c r="D285" s="51"/>
      <c r="E285" s="51"/>
      <c r="F285" s="51"/>
      <c r="G285" s="51"/>
      <c r="H285" s="51"/>
      <c r="I285" s="51"/>
      <c r="J285" s="51"/>
      <c r="K285" s="51"/>
      <c r="L285" s="51"/>
      <c r="M285" s="51"/>
      <c r="N285" s="51"/>
      <c r="O285" s="51"/>
      <c r="P285" s="51"/>
    </row>
    <row r="286" spans="2:16" x14ac:dyDescent="0.25">
      <c r="B286" s="51"/>
      <c r="C286" s="51"/>
      <c r="D286" s="51"/>
      <c r="E286" s="51"/>
      <c r="F286" s="51"/>
      <c r="G286" s="51"/>
      <c r="H286" s="51"/>
      <c r="I286" s="51"/>
      <c r="J286" s="51"/>
      <c r="K286" s="51"/>
      <c r="L286" s="51"/>
      <c r="M286" s="51"/>
      <c r="N286" s="51"/>
      <c r="O286" s="51"/>
      <c r="P286" s="51"/>
    </row>
    <row r="287" spans="2:16" x14ac:dyDescent="0.25">
      <c r="B287" s="35"/>
      <c r="C287" s="35"/>
      <c r="D287" s="35"/>
      <c r="E287" s="35"/>
      <c r="F287" s="35"/>
      <c r="G287" s="35"/>
      <c r="H287" s="35"/>
      <c r="I287" s="35"/>
      <c r="J287" s="35"/>
      <c r="K287" s="35"/>
      <c r="L287" s="35"/>
      <c r="M287" s="35"/>
      <c r="N287" s="35"/>
    </row>
    <row r="288" spans="2:16" ht="15.75" thickBot="1" x14ac:dyDescent="0.3">
      <c r="B288" s="35"/>
      <c r="C288" s="35"/>
      <c r="D288" s="35"/>
      <c r="E288" s="35"/>
      <c r="F288" s="35"/>
      <c r="G288" s="35"/>
      <c r="H288" s="35"/>
      <c r="I288" s="35"/>
      <c r="J288" s="35"/>
      <c r="K288" s="35"/>
      <c r="L288" s="35"/>
      <c r="M288" s="35"/>
      <c r="N288" s="35"/>
    </row>
    <row r="289" spans="2:16" ht="27" thickBot="1" x14ac:dyDescent="0.3">
      <c r="B289" s="1583" t="s">
        <v>67</v>
      </c>
      <c r="C289" s="1583"/>
      <c r="D289" s="1583"/>
      <c r="E289" s="1583"/>
      <c r="F289" s="1583"/>
      <c r="G289" s="1583"/>
      <c r="H289" s="1583"/>
      <c r="I289" s="1583"/>
      <c r="J289" s="1583"/>
      <c r="K289" s="1583"/>
      <c r="L289" s="1583"/>
      <c r="M289" s="1583"/>
      <c r="N289" s="1583"/>
    </row>
    <row r="292" spans="2:16" ht="90" x14ac:dyDescent="0.25">
      <c r="B292" s="756" t="s">
        <v>68</v>
      </c>
      <c r="C292" s="114" t="s">
        <v>69</v>
      </c>
      <c r="D292" s="114" t="s">
        <v>70</v>
      </c>
      <c r="E292" s="114" t="s">
        <v>71</v>
      </c>
      <c r="F292" s="114" t="s">
        <v>72</v>
      </c>
      <c r="G292" s="114" t="s">
        <v>73</v>
      </c>
      <c r="H292" s="114" t="s">
        <v>74</v>
      </c>
      <c r="I292" s="114" t="s">
        <v>75</v>
      </c>
      <c r="J292" s="114" t="s">
        <v>76</v>
      </c>
      <c r="K292" s="114" t="s">
        <v>77</v>
      </c>
      <c r="L292" s="114" t="s">
        <v>78</v>
      </c>
      <c r="M292" s="115" t="s">
        <v>79</v>
      </c>
      <c r="N292" s="115" t="s">
        <v>80</v>
      </c>
      <c r="O292" s="1579" t="s">
        <v>81</v>
      </c>
      <c r="P292" s="1581"/>
    </row>
    <row r="293" spans="2:16" x14ac:dyDescent="0.25">
      <c r="B293" s="51" t="s">
        <v>3643</v>
      </c>
      <c r="C293" s="51"/>
      <c r="D293" s="51"/>
      <c r="E293" s="51"/>
      <c r="F293" s="51"/>
      <c r="G293" s="51"/>
      <c r="H293" s="51"/>
      <c r="I293" s="51"/>
      <c r="J293" s="51"/>
      <c r="K293" s="51"/>
      <c r="L293" s="51"/>
      <c r="M293" s="51"/>
      <c r="N293" s="51"/>
      <c r="O293" s="1629"/>
      <c r="P293" s="1909"/>
    </row>
    <row r="294" spans="2:16" x14ac:dyDescent="0.25">
      <c r="B294" s="51" t="s">
        <v>2057</v>
      </c>
      <c r="C294" s="51" t="s">
        <v>3644</v>
      </c>
      <c r="D294" s="51" t="s">
        <v>3645</v>
      </c>
      <c r="E294" s="51">
        <v>52</v>
      </c>
      <c r="F294" s="51"/>
      <c r="G294" s="51"/>
      <c r="H294" s="51" t="s">
        <v>19</v>
      </c>
      <c r="I294" s="51"/>
      <c r="J294" s="51" t="s">
        <v>19</v>
      </c>
      <c r="K294" s="51" t="s">
        <v>19</v>
      </c>
      <c r="L294" s="51" t="s">
        <v>19</v>
      </c>
      <c r="M294" s="51" t="s">
        <v>19</v>
      </c>
      <c r="N294" s="51" t="s">
        <v>19</v>
      </c>
      <c r="O294" s="1724"/>
      <c r="P294" s="1779"/>
    </row>
    <row r="295" spans="2:16" x14ac:dyDescent="0.25">
      <c r="B295" s="51" t="s">
        <v>2057</v>
      </c>
      <c r="C295" s="51" t="s">
        <v>3646</v>
      </c>
      <c r="D295" s="51" t="s">
        <v>3647</v>
      </c>
      <c r="E295" s="51">
        <v>117</v>
      </c>
      <c r="F295" s="51"/>
      <c r="G295" s="51"/>
      <c r="H295" s="51" t="s">
        <v>19</v>
      </c>
      <c r="I295" s="51"/>
      <c r="J295" s="51" t="s">
        <v>19</v>
      </c>
      <c r="K295" s="51" t="s">
        <v>19</v>
      </c>
      <c r="L295" s="51" t="s">
        <v>19</v>
      </c>
      <c r="M295" s="51" t="s">
        <v>19</v>
      </c>
      <c r="N295" s="51" t="s">
        <v>19</v>
      </c>
      <c r="O295" s="1724"/>
      <c r="P295" s="1779"/>
    </row>
    <row r="296" spans="2:16" x14ac:dyDescent="0.25">
      <c r="B296" s="51" t="s">
        <v>2057</v>
      </c>
      <c r="C296" s="51" t="s">
        <v>3648</v>
      </c>
      <c r="D296" s="51" t="s">
        <v>3649</v>
      </c>
      <c r="E296" s="51">
        <v>100</v>
      </c>
      <c r="F296" s="51"/>
      <c r="G296" s="51"/>
      <c r="H296" s="51" t="s">
        <v>19</v>
      </c>
      <c r="I296" s="51"/>
      <c r="J296" s="51" t="s">
        <v>19</v>
      </c>
      <c r="K296" s="51" t="s">
        <v>19</v>
      </c>
      <c r="L296" s="51" t="s">
        <v>19</v>
      </c>
      <c r="M296" s="51" t="s">
        <v>19</v>
      </c>
      <c r="N296" s="51" t="s">
        <v>19</v>
      </c>
      <c r="O296" s="1724"/>
      <c r="P296" s="1779"/>
    </row>
    <row r="297" spans="2:16" x14ac:dyDescent="0.25">
      <c r="B297" s="51"/>
      <c r="C297" s="51"/>
      <c r="D297" s="51"/>
      <c r="E297" s="51"/>
      <c r="F297" s="51"/>
      <c r="G297" s="51"/>
      <c r="H297" s="51"/>
      <c r="I297" s="51"/>
      <c r="J297" s="51"/>
      <c r="K297" s="51"/>
      <c r="L297" s="51"/>
      <c r="M297" s="51"/>
      <c r="N297" s="51"/>
      <c r="O297" s="1724"/>
      <c r="P297" s="1779"/>
    </row>
    <row r="298" spans="2:16" x14ac:dyDescent="0.25">
      <c r="B298" s="51"/>
      <c r="C298" s="51"/>
      <c r="D298" s="51"/>
      <c r="E298" s="51"/>
      <c r="F298" s="51"/>
      <c r="G298" s="51"/>
      <c r="H298" s="51"/>
      <c r="I298" s="51"/>
      <c r="J298" s="51"/>
      <c r="K298" s="51"/>
      <c r="L298" s="51"/>
      <c r="M298" s="51"/>
      <c r="N298" s="51"/>
      <c r="O298" s="1724"/>
      <c r="P298" s="1779"/>
    </row>
    <row r="299" spans="2:16" x14ac:dyDescent="0.25">
      <c r="B299" s="51"/>
      <c r="C299" s="51"/>
      <c r="D299" s="51"/>
      <c r="E299" s="51"/>
      <c r="F299" s="51"/>
      <c r="G299" s="51"/>
      <c r="H299" s="51"/>
      <c r="I299" s="51"/>
      <c r="J299" s="51"/>
      <c r="K299" s="51"/>
      <c r="L299" s="51"/>
      <c r="M299" s="51"/>
      <c r="N299" s="51"/>
      <c r="O299" s="1724"/>
      <c r="P299" s="1779"/>
    </row>
    <row r="300" spans="2:16" x14ac:dyDescent="0.25">
      <c r="B300" s="35"/>
      <c r="C300" s="35"/>
      <c r="D300" s="35"/>
      <c r="E300" s="35"/>
      <c r="F300" s="35"/>
      <c r="G300" s="35"/>
      <c r="H300" s="35"/>
      <c r="I300" s="35"/>
      <c r="J300" s="35"/>
      <c r="K300" s="35"/>
      <c r="L300" s="35"/>
      <c r="M300" s="35"/>
      <c r="N300" s="35"/>
    </row>
    <row r="301" spans="2:16" ht="15.75" thickBot="1" x14ac:dyDescent="0.3">
      <c r="B301" s="35"/>
      <c r="C301" s="35"/>
      <c r="D301" s="35"/>
      <c r="E301" s="35"/>
      <c r="F301" s="35"/>
      <c r="G301" s="35"/>
      <c r="H301" s="35"/>
      <c r="I301" s="35"/>
      <c r="J301" s="35"/>
      <c r="K301" s="35"/>
      <c r="L301" s="35"/>
      <c r="M301" s="35"/>
      <c r="N301" s="35"/>
    </row>
    <row r="302" spans="2:16" ht="27" thickBot="1" x14ac:dyDescent="0.3">
      <c r="B302" s="1583" t="s">
        <v>67</v>
      </c>
      <c r="C302" s="1583"/>
      <c r="D302" s="1583"/>
      <c r="E302" s="1583"/>
      <c r="F302" s="1583"/>
      <c r="G302" s="1583"/>
      <c r="H302" s="1583"/>
      <c r="I302" s="1583"/>
      <c r="J302" s="1583"/>
      <c r="K302" s="1583"/>
      <c r="L302" s="1583"/>
      <c r="M302" s="1583"/>
      <c r="N302" s="1583"/>
    </row>
    <row r="305" spans="2:63" ht="90" x14ac:dyDescent="0.25">
      <c r="B305" s="756" t="s">
        <v>68</v>
      </c>
      <c r="C305" s="114" t="s">
        <v>69</v>
      </c>
      <c r="D305" s="114" t="s">
        <v>70</v>
      </c>
      <c r="E305" s="114" t="s">
        <v>71</v>
      </c>
      <c r="F305" s="114" t="s">
        <v>72</v>
      </c>
      <c r="G305" s="114" t="s">
        <v>73</v>
      </c>
      <c r="H305" s="114" t="s">
        <v>74</v>
      </c>
      <c r="I305" s="114" t="s">
        <v>75</v>
      </c>
      <c r="J305" s="114" t="s">
        <v>76</v>
      </c>
      <c r="K305" s="114" t="s">
        <v>77</v>
      </c>
      <c r="L305" s="114" t="s">
        <v>78</v>
      </c>
      <c r="M305" s="115" t="s">
        <v>79</v>
      </c>
      <c r="N305" s="115" t="s">
        <v>80</v>
      </c>
      <c r="O305" s="1579" t="s">
        <v>81</v>
      </c>
      <c r="P305" s="1581"/>
    </row>
    <row r="306" spans="2:63" x14ac:dyDescent="0.25">
      <c r="B306" s="51" t="s">
        <v>3650</v>
      </c>
      <c r="C306" s="51"/>
      <c r="D306" s="51"/>
      <c r="E306" s="51"/>
      <c r="F306" s="51"/>
      <c r="G306" s="51"/>
      <c r="H306" s="51"/>
      <c r="I306" s="51"/>
      <c r="J306" s="51"/>
      <c r="K306" s="51"/>
      <c r="L306" s="51"/>
      <c r="M306" s="51"/>
      <c r="N306" s="51"/>
      <c r="O306" s="1629"/>
      <c r="P306" s="1909"/>
    </row>
    <row r="307" spans="2:63" x14ac:dyDescent="0.25">
      <c r="B307" s="51" t="s">
        <v>1526</v>
      </c>
      <c r="C307" s="51" t="s">
        <v>3651</v>
      </c>
      <c r="D307" s="51" t="s">
        <v>3652</v>
      </c>
      <c r="E307" s="51">
        <v>48</v>
      </c>
      <c r="F307" s="51"/>
      <c r="G307" s="51"/>
      <c r="H307" s="51"/>
      <c r="I307" s="51" t="s">
        <v>19</v>
      </c>
      <c r="J307" s="51" t="s">
        <v>19</v>
      </c>
      <c r="K307" s="51" t="s">
        <v>19</v>
      </c>
      <c r="L307" s="51" t="s">
        <v>19</v>
      </c>
      <c r="M307" s="51" t="s">
        <v>19</v>
      </c>
      <c r="N307" s="51" t="s">
        <v>19</v>
      </c>
      <c r="O307" s="1724"/>
      <c r="P307" s="1779"/>
    </row>
    <row r="308" spans="2:63" x14ac:dyDescent="0.25">
      <c r="B308" s="51" t="s">
        <v>1526</v>
      </c>
      <c r="C308" s="51" t="s">
        <v>3653</v>
      </c>
      <c r="D308" s="51" t="s">
        <v>3652</v>
      </c>
      <c r="E308" s="51">
        <v>50</v>
      </c>
      <c r="F308" s="51"/>
      <c r="G308" s="51"/>
      <c r="H308" s="51"/>
      <c r="I308" s="51" t="s">
        <v>19</v>
      </c>
      <c r="J308" s="51" t="s">
        <v>19</v>
      </c>
      <c r="K308" s="51" t="s">
        <v>19</v>
      </c>
      <c r="L308" s="51" t="s">
        <v>19</v>
      </c>
      <c r="M308" s="51" t="s">
        <v>19</v>
      </c>
      <c r="N308" s="51" t="s">
        <v>19</v>
      </c>
      <c r="O308" s="1724"/>
      <c r="P308" s="1779"/>
    </row>
    <row r="309" spans="2:63" x14ac:dyDescent="0.25">
      <c r="B309" s="51" t="s">
        <v>1526</v>
      </c>
      <c r="C309" s="51" t="s">
        <v>3654</v>
      </c>
      <c r="D309" s="51" t="s">
        <v>1873</v>
      </c>
      <c r="E309" s="51">
        <v>50</v>
      </c>
      <c r="F309" s="51"/>
      <c r="G309" s="51"/>
      <c r="H309" s="51"/>
      <c r="I309" s="51" t="s">
        <v>19</v>
      </c>
      <c r="J309" s="51" t="s">
        <v>19</v>
      </c>
      <c r="K309" s="51" t="s">
        <v>19</v>
      </c>
      <c r="L309" s="51" t="s">
        <v>19</v>
      </c>
      <c r="M309" s="51" t="s">
        <v>19</v>
      </c>
      <c r="N309" s="51" t="s">
        <v>19</v>
      </c>
      <c r="O309" s="1724"/>
      <c r="P309" s="1779"/>
    </row>
    <row r="310" spans="2:63" x14ac:dyDescent="0.25">
      <c r="B310" s="51" t="s">
        <v>1526</v>
      </c>
      <c r="C310" s="51" t="s">
        <v>3655</v>
      </c>
      <c r="D310" s="51" t="s">
        <v>1874</v>
      </c>
      <c r="E310" s="51">
        <v>50</v>
      </c>
      <c r="F310" s="51"/>
      <c r="G310" s="51"/>
      <c r="H310" s="51"/>
      <c r="I310" s="51" t="s">
        <v>19</v>
      </c>
      <c r="J310" s="51" t="s">
        <v>19</v>
      </c>
      <c r="K310" s="51" t="s">
        <v>19</v>
      </c>
      <c r="L310" s="51" t="s">
        <v>19</v>
      </c>
      <c r="M310" s="51" t="s">
        <v>19</v>
      </c>
      <c r="N310" s="51" t="s">
        <v>19</v>
      </c>
      <c r="O310" s="1724"/>
      <c r="P310" s="1779"/>
    </row>
    <row r="311" spans="2:63" x14ac:dyDescent="0.25">
      <c r="B311" s="51" t="s">
        <v>1526</v>
      </c>
      <c r="C311" s="51" t="s">
        <v>3656</v>
      </c>
      <c r="D311" s="51" t="s">
        <v>1875</v>
      </c>
      <c r="E311" s="51">
        <v>48</v>
      </c>
      <c r="F311" s="51"/>
      <c r="G311" s="51"/>
      <c r="H311" s="51"/>
      <c r="I311" s="51" t="s">
        <v>19</v>
      </c>
      <c r="J311" s="51" t="s">
        <v>19</v>
      </c>
      <c r="K311" s="51" t="s">
        <v>19</v>
      </c>
      <c r="L311" s="51" t="s">
        <v>19</v>
      </c>
      <c r="M311" s="51" t="s">
        <v>19</v>
      </c>
      <c r="N311" s="51" t="s">
        <v>19</v>
      </c>
      <c r="O311" s="1724"/>
      <c r="P311" s="1779"/>
    </row>
    <row r="312" spans="2:63" x14ac:dyDescent="0.25">
      <c r="B312" s="51" t="s">
        <v>1526</v>
      </c>
      <c r="C312" s="51" t="s">
        <v>3657</v>
      </c>
      <c r="D312" s="51" t="s">
        <v>1876</v>
      </c>
      <c r="E312" s="51">
        <v>48</v>
      </c>
      <c r="F312" s="51"/>
      <c r="G312" s="51"/>
      <c r="H312" s="51"/>
      <c r="I312" s="51" t="s">
        <v>19</v>
      </c>
      <c r="J312" s="51" t="s">
        <v>19</v>
      </c>
      <c r="K312" s="51" t="s">
        <v>19</v>
      </c>
      <c r="L312" s="51" t="s">
        <v>19</v>
      </c>
      <c r="M312" s="51" t="s">
        <v>19</v>
      </c>
      <c r="N312" s="583" t="s">
        <v>19</v>
      </c>
      <c r="O312" s="785"/>
      <c r="P312" s="1922"/>
      <c r="Q312" s="1922"/>
    </row>
    <row r="313" spans="2:63" x14ac:dyDescent="0.25">
      <c r="B313" s="51" t="s">
        <v>1526</v>
      </c>
      <c r="C313" s="182" t="s">
        <v>3658</v>
      </c>
      <c r="D313" s="281" t="s">
        <v>1877</v>
      </c>
      <c r="E313" s="281">
        <v>50</v>
      </c>
      <c r="F313" s="281"/>
      <c r="G313" s="281"/>
      <c r="H313" s="315"/>
      <c r="I313" s="51" t="s">
        <v>19</v>
      </c>
      <c r="J313" s="51" t="s">
        <v>19</v>
      </c>
      <c r="K313" s="51" t="s">
        <v>19</v>
      </c>
      <c r="L313" s="51" t="s">
        <v>19</v>
      </c>
      <c r="M313" s="51" t="s">
        <v>19</v>
      </c>
      <c r="N313" s="583" t="s">
        <v>19</v>
      </c>
      <c r="O313" s="410"/>
      <c r="P313" s="1923"/>
      <c r="Q313" s="1923"/>
    </row>
    <row r="314" spans="2:63" x14ac:dyDescent="0.25">
      <c r="B314" s="51" t="s">
        <v>1526</v>
      </c>
      <c r="C314" s="182" t="s">
        <v>3655</v>
      </c>
      <c r="D314" s="281" t="s">
        <v>3659</v>
      </c>
      <c r="E314" s="281">
        <v>50</v>
      </c>
      <c r="F314" s="281"/>
      <c r="G314" s="281"/>
      <c r="H314" s="315"/>
      <c r="I314" s="51" t="s">
        <v>19</v>
      </c>
      <c r="J314" s="51" t="s">
        <v>19</v>
      </c>
      <c r="K314" s="51" t="s">
        <v>19</v>
      </c>
      <c r="L314" s="51" t="s">
        <v>19</v>
      </c>
      <c r="M314" s="51" t="s">
        <v>19</v>
      </c>
      <c r="N314" s="583" t="s">
        <v>19</v>
      </c>
      <c r="O314" s="410"/>
      <c r="P314" s="1923"/>
      <c r="Q314" s="1923"/>
    </row>
    <row r="315" spans="2:63" x14ac:dyDescent="0.25">
      <c r="B315" s="51" t="s">
        <v>1526</v>
      </c>
      <c r="C315" s="182" t="s">
        <v>3660</v>
      </c>
      <c r="D315" s="281" t="s">
        <v>1879</v>
      </c>
      <c r="E315" s="281">
        <v>50</v>
      </c>
      <c r="F315" s="281"/>
      <c r="G315" s="182"/>
      <c r="H315" s="315"/>
      <c r="I315" s="51" t="s">
        <v>19</v>
      </c>
      <c r="J315" s="51" t="s">
        <v>19</v>
      </c>
      <c r="K315" s="51" t="s">
        <v>19</v>
      </c>
      <c r="L315" s="51" t="s">
        <v>19</v>
      </c>
      <c r="M315" s="51" t="s">
        <v>19</v>
      </c>
      <c r="N315" s="583" t="s">
        <v>19</v>
      </c>
      <c r="O315" s="410"/>
      <c r="P315" s="1923"/>
      <c r="Q315" s="1923"/>
    </row>
    <row r="316" spans="2:63" x14ac:dyDescent="0.25">
      <c r="B316" s="51" t="s">
        <v>1526</v>
      </c>
      <c r="C316" s="182" t="s">
        <v>3661</v>
      </c>
      <c r="D316" s="281" t="s">
        <v>3662</v>
      </c>
      <c r="E316" s="281">
        <v>50</v>
      </c>
      <c r="F316" s="182"/>
      <c r="G316" s="182"/>
      <c r="H316" s="315"/>
      <c r="I316" s="51" t="s">
        <v>19</v>
      </c>
      <c r="J316" s="51" t="s">
        <v>19</v>
      </c>
      <c r="K316" s="51" t="s">
        <v>19</v>
      </c>
      <c r="L316" s="51" t="s">
        <v>19</v>
      </c>
      <c r="M316" s="51" t="s">
        <v>19</v>
      </c>
      <c r="N316" s="583" t="s">
        <v>19</v>
      </c>
      <c r="O316" s="410"/>
      <c r="P316" s="1923"/>
      <c r="Q316" s="1923"/>
    </row>
    <row r="317" spans="2:63" x14ac:dyDescent="0.25">
      <c r="B317" s="1668" t="s">
        <v>1526</v>
      </c>
      <c r="C317" s="1668" t="s">
        <v>3663</v>
      </c>
      <c r="D317" s="1599" t="s">
        <v>1881</v>
      </c>
      <c r="E317" s="1924">
        <v>48</v>
      </c>
      <c r="F317" s="1599"/>
      <c r="G317" s="1599"/>
      <c r="H317" s="1566"/>
      <c r="I317" s="1606" t="s">
        <v>19</v>
      </c>
      <c r="J317" s="1659" t="s">
        <v>19</v>
      </c>
      <c r="K317" s="1662" t="s">
        <v>19</v>
      </c>
      <c r="L317" s="51" t="s">
        <v>19</v>
      </c>
      <c r="M317" s="51" t="s">
        <v>19</v>
      </c>
      <c r="N317" s="583" t="s">
        <v>19</v>
      </c>
      <c r="O317" s="1921"/>
      <c r="P317" s="1916"/>
      <c r="Q317" s="1916"/>
    </row>
    <row r="318" spans="2:63" s="51" customFormat="1" x14ac:dyDescent="0.25">
      <c r="B318" s="1670"/>
      <c r="C318" s="1670"/>
      <c r="D318" s="1601"/>
      <c r="E318" s="1925"/>
      <c r="F318" s="1601"/>
      <c r="G318" s="1601"/>
      <c r="H318" s="1567"/>
      <c r="I318" s="1607"/>
      <c r="J318" s="1661"/>
      <c r="K318" s="1664"/>
      <c r="L318" s="51" t="s">
        <v>19</v>
      </c>
      <c r="M318" s="51" t="s">
        <v>19</v>
      </c>
      <c r="N318" s="583" t="s">
        <v>19</v>
      </c>
      <c r="O318" s="1921"/>
      <c r="P318" s="1916"/>
      <c r="Q318" s="1916"/>
      <c r="R318" s="35"/>
      <c r="S318" s="35"/>
      <c r="T318" s="35"/>
      <c r="U318" s="35"/>
      <c r="V318" s="35"/>
      <c r="W318" s="35"/>
      <c r="X318" s="35"/>
      <c r="Y318" s="35"/>
      <c r="Z318" s="35"/>
      <c r="AA318" s="35"/>
      <c r="AB318" s="35"/>
      <c r="AC318" s="35"/>
      <c r="AD318" s="35"/>
      <c r="AE318" s="35"/>
      <c r="AF318" s="35"/>
      <c r="AG318" s="35"/>
      <c r="AH318" s="35"/>
      <c r="AI318" s="35"/>
      <c r="AJ318" s="35"/>
      <c r="AK318" s="35"/>
      <c r="AL318" s="35"/>
      <c r="AM318" s="35"/>
      <c r="AN318" s="35"/>
      <c r="AO318" s="35"/>
      <c r="AP318" s="35"/>
      <c r="AQ318" s="35"/>
      <c r="AR318" s="35"/>
      <c r="AS318" s="35"/>
      <c r="AT318" s="35"/>
      <c r="AU318" s="35"/>
      <c r="AV318" s="35"/>
      <c r="AW318" s="35"/>
      <c r="AX318" s="35"/>
      <c r="AY318" s="35"/>
      <c r="AZ318" s="35"/>
      <c r="BA318" s="35"/>
      <c r="BB318" s="35"/>
      <c r="BC318" s="35"/>
      <c r="BD318" s="35"/>
      <c r="BE318" s="35"/>
      <c r="BF318" s="35"/>
      <c r="BG318" s="35"/>
      <c r="BH318" s="35"/>
      <c r="BI318" s="35"/>
      <c r="BJ318" s="35"/>
      <c r="BK318" s="35"/>
    </row>
    <row r="319" spans="2:63" ht="15.75" x14ac:dyDescent="0.25">
      <c r="B319" s="731" t="s">
        <v>1526</v>
      </c>
      <c r="C319" s="741" t="s">
        <v>3664</v>
      </c>
      <c r="D319" s="733" t="s">
        <v>1882</v>
      </c>
      <c r="E319" s="835">
        <v>50</v>
      </c>
      <c r="F319" s="733"/>
      <c r="G319" s="733"/>
      <c r="H319" s="734"/>
      <c r="I319" s="738" t="s">
        <v>19</v>
      </c>
      <c r="J319" s="739" t="s">
        <v>19</v>
      </c>
      <c r="K319" s="740" t="s">
        <v>19</v>
      </c>
      <c r="L319" s="51" t="s">
        <v>19</v>
      </c>
      <c r="M319" s="51" t="s">
        <v>19</v>
      </c>
      <c r="N319" s="583" t="s">
        <v>19</v>
      </c>
      <c r="O319" s="836"/>
      <c r="P319" s="1916"/>
      <c r="Q319" s="1916"/>
      <c r="R319" s="35"/>
      <c r="S319" s="35"/>
      <c r="T319" s="35"/>
      <c r="U319" s="35"/>
      <c r="V319" s="35"/>
      <c r="W319" s="35"/>
      <c r="X319" s="35"/>
      <c r="Y319" s="35"/>
      <c r="Z319" s="35"/>
      <c r="AA319" s="35"/>
      <c r="AB319" s="35"/>
      <c r="AC319" s="35"/>
      <c r="AD319" s="35"/>
      <c r="AE319" s="35"/>
      <c r="AF319" s="35"/>
      <c r="AG319" s="35"/>
      <c r="AH319" s="35"/>
      <c r="AI319" s="35"/>
      <c r="AJ319" s="35"/>
      <c r="AK319" s="35"/>
      <c r="AL319" s="35"/>
      <c r="AM319" s="35"/>
      <c r="AN319" s="35"/>
      <c r="AO319" s="35"/>
      <c r="AP319" s="35"/>
      <c r="AQ319" s="35"/>
      <c r="AR319" s="35"/>
      <c r="AS319" s="35"/>
      <c r="AT319" s="35"/>
      <c r="AU319" s="35"/>
      <c r="AV319" s="35"/>
      <c r="AW319" s="35"/>
      <c r="AX319" s="35"/>
      <c r="AY319" s="35"/>
      <c r="AZ319" s="35"/>
      <c r="BA319" s="35"/>
      <c r="BB319" s="35"/>
      <c r="BC319" s="35"/>
      <c r="BD319" s="35"/>
      <c r="BE319" s="35"/>
      <c r="BF319" s="35"/>
      <c r="BG319" s="35"/>
      <c r="BH319" s="35"/>
      <c r="BI319" s="35"/>
      <c r="BJ319" s="35"/>
      <c r="BK319" s="35"/>
    </row>
    <row r="320" spans="2:63" x14ac:dyDescent="0.25">
      <c r="B320" s="1687" t="s">
        <v>1526</v>
      </c>
      <c r="C320" s="1687" t="s">
        <v>3665</v>
      </c>
      <c r="D320" s="1685" t="s">
        <v>3666</v>
      </c>
      <c r="E320" s="1918">
        <v>50</v>
      </c>
      <c r="F320" s="1685"/>
      <c r="G320" s="1653"/>
      <c r="H320" s="1800"/>
      <c r="I320" s="1699" t="s">
        <v>19</v>
      </c>
      <c r="J320" s="1701" t="s">
        <v>19</v>
      </c>
      <c r="K320" s="1703" t="s">
        <v>19</v>
      </c>
      <c r="L320" s="51" t="s">
        <v>19</v>
      </c>
      <c r="M320" s="51" t="s">
        <v>19</v>
      </c>
      <c r="N320" s="583" t="s">
        <v>19</v>
      </c>
      <c r="O320" s="1917"/>
      <c r="P320" s="1916"/>
      <c r="Q320" s="1916"/>
      <c r="R320" s="35"/>
      <c r="S320" s="35"/>
      <c r="T320" s="35"/>
      <c r="U320" s="35"/>
      <c r="V320" s="35"/>
      <c r="W320" s="35"/>
      <c r="X320" s="35"/>
      <c r="Y320" s="35"/>
      <c r="Z320" s="35"/>
      <c r="AA320" s="35"/>
      <c r="AB320" s="35"/>
      <c r="AC320" s="35"/>
      <c r="AD320" s="35"/>
      <c r="AE320" s="35"/>
      <c r="AF320" s="35"/>
      <c r="AG320" s="35"/>
      <c r="AH320" s="35"/>
      <c r="AI320" s="35"/>
      <c r="AJ320" s="35"/>
      <c r="AK320" s="35"/>
      <c r="AL320" s="35"/>
      <c r="AM320" s="35"/>
      <c r="AN320" s="35"/>
      <c r="AO320" s="35"/>
      <c r="AP320" s="35"/>
      <c r="AQ320" s="35"/>
      <c r="AR320" s="35"/>
      <c r="AS320" s="35"/>
      <c r="AT320" s="35"/>
      <c r="AU320" s="35"/>
      <c r="AV320" s="35"/>
      <c r="AW320" s="35"/>
      <c r="AX320" s="35"/>
      <c r="AY320" s="35"/>
      <c r="AZ320" s="35"/>
      <c r="BA320" s="35"/>
      <c r="BB320" s="35"/>
      <c r="BC320" s="35"/>
      <c r="BD320" s="35"/>
      <c r="BE320" s="35"/>
      <c r="BF320" s="35"/>
      <c r="BG320" s="35"/>
      <c r="BH320" s="35"/>
      <c r="BI320" s="35"/>
      <c r="BJ320" s="35"/>
      <c r="BK320" s="35"/>
    </row>
    <row r="321" spans="1:26" x14ac:dyDescent="0.25">
      <c r="B321" s="1689"/>
      <c r="C321" s="1689"/>
      <c r="D321" s="1686"/>
      <c r="E321" s="1920"/>
      <c r="F321" s="1686"/>
      <c r="G321" s="1655"/>
      <c r="H321" s="1698"/>
      <c r="I321" s="1700"/>
      <c r="J321" s="1702"/>
      <c r="K321" s="1704"/>
      <c r="L321" s="51" t="s">
        <v>19</v>
      </c>
      <c r="M321" s="51" t="s">
        <v>19</v>
      </c>
      <c r="N321" s="583" t="s">
        <v>19</v>
      </c>
      <c r="O321" s="1917"/>
      <c r="P321" s="1916"/>
      <c r="Q321" s="1916"/>
    </row>
    <row r="322" spans="1:26" ht="18.75" x14ac:dyDescent="0.25">
      <c r="B322" s="1687" t="s">
        <v>1526</v>
      </c>
      <c r="C322" s="1687" t="s">
        <v>3667</v>
      </c>
      <c r="D322" s="1685" t="s">
        <v>3668</v>
      </c>
      <c r="E322" s="1918">
        <v>300</v>
      </c>
      <c r="F322" s="1685"/>
      <c r="G322" s="1653"/>
      <c r="H322" s="1694"/>
      <c r="I322" s="1915" t="s">
        <v>19</v>
      </c>
      <c r="J322" s="1708" t="s">
        <v>19</v>
      </c>
      <c r="K322" s="1703" t="s">
        <v>19</v>
      </c>
      <c r="L322" s="51" t="s">
        <v>19</v>
      </c>
      <c r="M322" s="51" t="s">
        <v>19</v>
      </c>
      <c r="N322" s="583" t="s">
        <v>19</v>
      </c>
      <c r="O322" s="837"/>
      <c r="P322" s="1916"/>
      <c r="Q322" s="1916"/>
    </row>
    <row r="323" spans="1:26" ht="18.75" x14ac:dyDescent="0.25">
      <c r="B323" s="1688"/>
      <c r="C323" s="1688"/>
      <c r="D323" s="1690"/>
      <c r="E323" s="1919"/>
      <c r="F323" s="1690"/>
      <c r="G323" s="1654"/>
      <c r="H323" s="1695"/>
      <c r="I323" s="1915"/>
      <c r="J323" s="1709"/>
      <c r="K323" s="1711"/>
      <c r="L323" s="51" t="s">
        <v>19</v>
      </c>
      <c r="M323" s="51" t="s">
        <v>19</v>
      </c>
      <c r="N323" s="583" t="s">
        <v>19</v>
      </c>
      <c r="O323" s="837"/>
      <c r="P323" s="1916"/>
      <c r="Q323" s="1916"/>
    </row>
    <row r="324" spans="1:26" ht="18.75" x14ac:dyDescent="0.25">
      <c r="B324" s="1688"/>
      <c r="C324" s="1688"/>
      <c r="D324" s="1690"/>
      <c r="E324" s="1919"/>
      <c r="F324" s="1690"/>
      <c r="G324" s="1654"/>
      <c r="H324" s="1695"/>
      <c r="I324" s="1915"/>
      <c r="J324" s="1709"/>
      <c r="K324" s="1711"/>
      <c r="L324" s="51" t="s">
        <v>19</v>
      </c>
      <c r="M324" s="51" t="s">
        <v>19</v>
      </c>
      <c r="N324" s="583" t="s">
        <v>19</v>
      </c>
      <c r="O324" s="837"/>
      <c r="P324" s="1916"/>
      <c r="Q324" s="1916"/>
    </row>
    <row r="325" spans="1:26" x14ac:dyDescent="0.25">
      <c r="B325" s="1688"/>
      <c r="C325" s="1688"/>
      <c r="D325" s="1690"/>
      <c r="E325" s="1919"/>
      <c r="F325" s="1690"/>
      <c r="G325" s="1654"/>
      <c r="H325" s="1695"/>
      <c r="I325" s="1915"/>
      <c r="J325" s="1709"/>
      <c r="K325" s="1711"/>
      <c r="L325" s="51" t="s">
        <v>19</v>
      </c>
      <c r="M325" s="51" t="s">
        <v>19</v>
      </c>
      <c r="N325" s="583" t="s">
        <v>19</v>
      </c>
      <c r="O325" s="1917"/>
      <c r="P325" s="1916"/>
      <c r="Q325" s="1916"/>
    </row>
    <row r="326" spans="1:26" x14ac:dyDescent="0.25">
      <c r="B326" s="1689"/>
      <c r="C326" s="1689"/>
      <c r="D326" s="1686"/>
      <c r="E326" s="1920"/>
      <c r="F326" s="1686"/>
      <c r="G326" s="1655"/>
      <c r="H326" s="1696"/>
      <c r="I326" s="1915"/>
      <c r="J326" s="1710"/>
      <c r="K326" s="1704"/>
      <c r="L326" s="51" t="s">
        <v>19</v>
      </c>
      <c r="M326" s="51" t="s">
        <v>19</v>
      </c>
      <c r="N326" s="583" t="s">
        <v>19</v>
      </c>
      <c r="O326" s="1917"/>
      <c r="P326" s="1916"/>
      <c r="Q326" s="1916"/>
    </row>
    <row r="327" spans="1:26" ht="26.25" x14ac:dyDescent="0.25">
      <c r="B327" s="1562" t="s">
        <v>161</v>
      </c>
      <c r="C327" s="1563"/>
      <c r="D327" s="1563"/>
      <c r="E327" s="1563"/>
      <c r="F327" s="1563"/>
      <c r="G327" s="1563"/>
      <c r="H327" s="1563"/>
      <c r="I327" s="1563"/>
      <c r="J327" s="1563"/>
      <c r="K327" s="1563"/>
      <c r="L327" s="1563"/>
      <c r="M327" s="1563"/>
      <c r="N327" s="1563"/>
      <c r="O327" s="1563"/>
      <c r="P327" s="1563"/>
    </row>
    <row r="329" spans="1:26" ht="15.75" thickBot="1" x14ac:dyDescent="0.3"/>
    <row r="330" spans="1:26" ht="27" thickBot="1" x14ac:dyDescent="0.3">
      <c r="B330" s="1584" t="s">
        <v>162</v>
      </c>
      <c r="C330" s="1585"/>
      <c r="D330" s="1585"/>
      <c r="E330" s="1585"/>
      <c r="F330" s="1585"/>
      <c r="G330" s="1585"/>
      <c r="H330" s="1585"/>
      <c r="I330" s="1585"/>
      <c r="J330" s="1585"/>
      <c r="K330" s="1585"/>
      <c r="L330" s="1585"/>
      <c r="M330" s="1585"/>
      <c r="N330" s="1586"/>
    </row>
    <row r="332" spans="1:26" ht="15.75" thickBot="1" x14ac:dyDescent="0.3">
      <c r="M332" s="58"/>
      <c r="N332" s="58"/>
    </row>
    <row r="333" spans="1:26" s="753" customFormat="1" ht="60" x14ac:dyDescent="0.25">
      <c r="B333" s="156" t="s">
        <v>34</v>
      </c>
      <c r="C333" s="156" t="s">
        <v>35</v>
      </c>
      <c r="D333" s="156" t="s">
        <v>36</v>
      </c>
      <c r="E333" s="156" t="s">
        <v>37</v>
      </c>
      <c r="F333" s="156" t="s">
        <v>38</v>
      </c>
      <c r="G333" s="156" t="s">
        <v>39</v>
      </c>
      <c r="H333" s="156" t="s">
        <v>40</v>
      </c>
      <c r="I333" s="156" t="s">
        <v>41</v>
      </c>
      <c r="J333" s="156" t="s">
        <v>42</v>
      </c>
      <c r="K333" s="156" t="s">
        <v>43</v>
      </c>
      <c r="L333" s="156" t="s">
        <v>44</v>
      </c>
      <c r="M333" s="158" t="s">
        <v>45</v>
      </c>
      <c r="N333" s="156" t="s">
        <v>46</v>
      </c>
      <c r="O333" s="156" t="s">
        <v>47</v>
      </c>
      <c r="P333" s="701" t="s">
        <v>48</v>
      </c>
      <c r="Q333" s="701" t="s">
        <v>49</v>
      </c>
    </row>
    <row r="334" spans="1:26" s="76" customFormat="1" ht="30" x14ac:dyDescent="0.25">
      <c r="A334" s="62">
        <v>1</v>
      </c>
      <c r="B334" s="77" t="s">
        <v>3488</v>
      </c>
      <c r="C334" s="79" t="s">
        <v>3488</v>
      </c>
      <c r="D334" s="77" t="s">
        <v>50</v>
      </c>
      <c r="E334" s="164" t="s">
        <v>3669</v>
      </c>
      <c r="F334" s="165" t="s">
        <v>19</v>
      </c>
      <c r="G334" s="311">
        <v>1</v>
      </c>
      <c r="H334" s="312">
        <v>40182</v>
      </c>
      <c r="I334" s="312">
        <v>40543</v>
      </c>
      <c r="J334" s="167" t="s">
        <v>20</v>
      </c>
      <c r="K334" s="330">
        <v>11.9</v>
      </c>
      <c r="L334" s="62">
        <v>0</v>
      </c>
      <c r="M334" s="88">
        <v>2027</v>
      </c>
      <c r="N334" s="310">
        <v>2027</v>
      </c>
      <c r="O334" s="351" t="s">
        <v>3670</v>
      </c>
      <c r="P334" s="171" t="s">
        <v>3671</v>
      </c>
      <c r="Q334" s="1809"/>
      <c r="R334" s="75"/>
      <c r="S334" s="75"/>
      <c r="T334" s="75"/>
      <c r="U334" s="75"/>
      <c r="V334" s="75"/>
      <c r="W334" s="75"/>
      <c r="X334" s="75"/>
      <c r="Y334" s="75"/>
      <c r="Z334" s="75"/>
    </row>
    <row r="335" spans="1:26" s="76" customFormat="1" ht="30" x14ac:dyDescent="0.25">
      <c r="A335" s="62">
        <f>+A334+1</f>
        <v>2</v>
      </c>
      <c r="B335" s="77" t="s">
        <v>3488</v>
      </c>
      <c r="C335" s="79" t="s">
        <v>3488</v>
      </c>
      <c r="D335" s="77" t="s">
        <v>50</v>
      </c>
      <c r="E335" s="164" t="s">
        <v>3672</v>
      </c>
      <c r="F335" s="165" t="s">
        <v>19</v>
      </c>
      <c r="G335" s="311">
        <v>1</v>
      </c>
      <c r="H335" s="312">
        <v>40563</v>
      </c>
      <c r="I335" s="312">
        <v>40908</v>
      </c>
      <c r="J335" s="167" t="s">
        <v>20</v>
      </c>
      <c r="K335" s="330">
        <v>11.36</v>
      </c>
      <c r="L335" s="62">
        <v>0</v>
      </c>
      <c r="M335" s="76">
        <v>2693</v>
      </c>
      <c r="N335" s="310">
        <v>2693</v>
      </c>
      <c r="O335" s="351" t="s">
        <v>3673</v>
      </c>
      <c r="P335" s="171" t="s">
        <v>3674</v>
      </c>
      <c r="Q335" s="1810"/>
      <c r="R335" s="75"/>
      <c r="S335" s="75"/>
      <c r="T335" s="75"/>
      <c r="U335" s="75"/>
      <c r="V335" s="75"/>
      <c r="W335" s="75"/>
      <c r="X335" s="75"/>
      <c r="Y335" s="75"/>
      <c r="Z335" s="75"/>
    </row>
    <row r="336" spans="1:26" s="76" customFormat="1" x14ac:dyDescent="0.25">
      <c r="A336" s="62">
        <f t="shared" ref="A336:A341" si="1">+A335+1</f>
        <v>3</v>
      </c>
      <c r="B336" s="77"/>
      <c r="C336" s="79"/>
      <c r="D336" s="77"/>
      <c r="E336" s="164"/>
      <c r="F336" s="165"/>
      <c r="G336" s="165"/>
      <c r="H336" s="165"/>
      <c r="I336" s="167"/>
      <c r="J336" s="167"/>
      <c r="K336" s="167"/>
      <c r="L336" s="167"/>
      <c r="M336" s="313"/>
      <c r="N336" s="313"/>
      <c r="O336" s="171"/>
      <c r="P336" s="171"/>
      <c r="Q336" s="74"/>
      <c r="R336" s="75"/>
      <c r="S336" s="75"/>
      <c r="T336" s="75"/>
      <c r="U336" s="75"/>
      <c r="V336" s="75"/>
      <c r="W336" s="75"/>
      <c r="X336" s="75"/>
      <c r="Y336" s="75"/>
      <c r="Z336" s="75"/>
    </row>
    <row r="337" spans="1:26" s="76" customFormat="1" x14ac:dyDescent="0.25">
      <c r="A337" s="62">
        <f t="shared" si="1"/>
        <v>4</v>
      </c>
      <c r="B337" s="77"/>
      <c r="C337" s="79"/>
      <c r="D337" s="77"/>
      <c r="E337" s="164"/>
      <c r="F337" s="165"/>
      <c r="G337" s="165"/>
      <c r="H337" s="165"/>
      <c r="I337" s="167"/>
      <c r="J337" s="167"/>
      <c r="K337" s="167"/>
      <c r="L337" s="167"/>
      <c r="M337" s="313"/>
      <c r="N337" s="313"/>
      <c r="O337" s="171"/>
      <c r="P337" s="171"/>
      <c r="Q337" s="74"/>
      <c r="R337" s="75"/>
      <c r="S337" s="75"/>
      <c r="T337" s="75"/>
      <c r="U337" s="75"/>
      <c r="V337" s="75"/>
      <c r="W337" s="75"/>
      <c r="X337" s="75"/>
      <c r="Y337" s="75"/>
      <c r="Z337" s="75"/>
    </row>
    <row r="338" spans="1:26" s="76" customFormat="1" x14ac:dyDescent="0.25">
      <c r="A338" s="62">
        <f t="shared" si="1"/>
        <v>5</v>
      </c>
      <c r="B338" s="77"/>
      <c r="C338" s="79"/>
      <c r="D338" s="77"/>
      <c r="E338" s="164"/>
      <c r="F338" s="165"/>
      <c r="G338" s="165"/>
      <c r="H338" s="165"/>
      <c r="I338" s="167"/>
      <c r="J338" s="167"/>
      <c r="K338" s="167"/>
      <c r="L338" s="167"/>
      <c r="M338" s="313"/>
      <c r="N338" s="313"/>
      <c r="O338" s="171"/>
      <c r="P338" s="171"/>
      <c r="Q338" s="74"/>
      <c r="R338" s="75"/>
      <c r="S338" s="75"/>
      <c r="T338" s="75"/>
      <c r="U338" s="75"/>
      <c r="V338" s="75"/>
      <c r="W338" s="75"/>
      <c r="X338" s="75"/>
      <c r="Y338" s="75"/>
      <c r="Z338" s="75"/>
    </row>
    <row r="339" spans="1:26" s="76" customFormat="1" x14ac:dyDescent="0.25">
      <c r="A339" s="62">
        <f t="shared" si="1"/>
        <v>6</v>
      </c>
      <c r="B339" s="77"/>
      <c r="C339" s="79"/>
      <c r="D339" s="77"/>
      <c r="E339" s="164"/>
      <c r="F339" s="165"/>
      <c r="G339" s="165"/>
      <c r="H339" s="165"/>
      <c r="I339" s="167"/>
      <c r="J339" s="167"/>
      <c r="K339" s="167"/>
      <c r="L339" s="167"/>
      <c r="M339" s="313"/>
      <c r="N339" s="313"/>
      <c r="O339" s="171"/>
      <c r="P339" s="171"/>
      <c r="Q339" s="74"/>
      <c r="R339" s="75"/>
      <c r="S339" s="75"/>
      <c r="T339" s="75"/>
      <c r="U339" s="75"/>
      <c r="V339" s="75"/>
      <c r="W339" s="75"/>
      <c r="X339" s="75"/>
      <c r="Y339" s="75"/>
      <c r="Z339" s="75"/>
    </row>
    <row r="340" spans="1:26" s="76" customFormat="1" x14ac:dyDescent="0.25">
      <c r="A340" s="62">
        <f t="shared" si="1"/>
        <v>7</v>
      </c>
      <c r="B340" s="77"/>
      <c r="C340" s="79"/>
      <c r="D340" s="77"/>
      <c r="E340" s="164"/>
      <c r="F340" s="165"/>
      <c r="G340" s="165"/>
      <c r="H340" s="165"/>
      <c r="I340" s="167"/>
      <c r="J340" s="167"/>
      <c r="K340" s="167"/>
      <c r="L340" s="167"/>
      <c r="M340" s="313"/>
      <c r="N340" s="313"/>
      <c r="O340" s="171"/>
      <c r="P340" s="171"/>
      <c r="Q340" s="74"/>
      <c r="R340" s="75"/>
      <c r="S340" s="75"/>
      <c r="T340" s="75"/>
      <c r="U340" s="75"/>
      <c r="V340" s="75"/>
      <c r="W340" s="75"/>
      <c r="X340" s="75"/>
      <c r="Y340" s="75"/>
      <c r="Z340" s="75"/>
    </row>
    <row r="341" spans="1:26" s="76" customFormat="1" x14ac:dyDescent="0.25">
      <c r="A341" s="62">
        <f t="shared" si="1"/>
        <v>8</v>
      </c>
      <c r="B341" s="77"/>
      <c r="C341" s="79"/>
      <c r="D341" s="77"/>
      <c r="E341" s="164"/>
      <c r="F341" s="165"/>
      <c r="G341" s="165"/>
      <c r="H341" s="165"/>
      <c r="I341" s="167"/>
      <c r="J341" s="167"/>
      <c r="K341" s="167"/>
      <c r="L341" s="167"/>
      <c r="M341" s="313"/>
      <c r="N341" s="313"/>
      <c r="O341" s="171"/>
      <c r="P341" s="171"/>
      <c r="Q341" s="74"/>
      <c r="R341" s="75"/>
      <c r="S341" s="75"/>
      <c r="T341" s="75"/>
      <c r="U341" s="75"/>
      <c r="V341" s="75"/>
      <c r="W341" s="75"/>
      <c r="X341" s="75"/>
      <c r="Y341" s="75"/>
      <c r="Z341" s="75"/>
    </row>
    <row r="342" spans="1:26" s="76" customFormat="1" x14ac:dyDescent="0.25">
      <c r="A342" s="62"/>
      <c r="B342" s="163" t="s">
        <v>29</v>
      </c>
      <c r="C342" s="79"/>
      <c r="D342" s="77"/>
      <c r="E342" s="164"/>
      <c r="F342" s="165"/>
      <c r="G342" s="165"/>
      <c r="H342" s="165"/>
      <c r="I342" s="167"/>
      <c r="J342" s="167"/>
      <c r="K342" s="169">
        <f t="shared" ref="K342" si="2">SUM(K334:K341)</f>
        <v>23.259999999999998</v>
      </c>
      <c r="L342" s="169" t="s">
        <v>2229</v>
      </c>
      <c r="M342" s="168">
        <f t="shared" ref="M342" si="3">SUM(M334:M341)</f>
        <v>4720</v>
      </c>
      <c r="N342" s="169">
        <f>SUM(N334:N341)</f>
        <v>4720</v>
      </c>
      <c r="O342" s="351">
        <f>SUM(O334:O341)</f>
        <v>0</v>
      </c>
      <c r="P342" s="171"/>
      <c r="Q342" s="88"/>
    </row>
    <row r="343" spans="1:26" x14ac:dyDescent="0.25">
      <c r="B343" s="100"/>
      <c r="C343" s="100"/>
      <c r="D343" s="100"/>
      <c r="E343" s="102"/>
      <c r="F343" s="100"/>
      <c r="G343" s="100"/>
      <c r="H343" s="100"/>
      <c r="I343" s="100"/>
      <c r="J343" s="100"/>
      <c r="K343" s="100"/>
      <c r="L343" s="100"/>
      <c r="M343" s="100"/>
      <c r="N343" s="100"/>
      <c r="O343" s="100"/>
      <c r="P343" s="100"/>
    </row>
    <row r="344" spans="1:26" ht="18.75" x14ac:dyDescent="0.25">
      <c r="B344" s="106" t="s">
        <v>163</v>
      </c>
      <c r="C344" s="172">
        <f>+K342</f>
        <v>23.259999999999998</v>
      </c>
      <c r="H344" s="110"/>
      <c r="I344" s="110"/>
      <c r="J344" s="110"/>
      <c r="K344" s="110"/>
      <c r="L344" s="110"/>
      <c r="M344" s="110"/>
      <c r="N344" s="100"/>
      <c r="O344" s="100"/>
      <c r="P344" s="100"/>
    </row>
    <row r="346" spans="1:26" ht="15.75" thickBot="1" x14ac:dyDescent="0.3">
      <c r="B346" s="352" t="s">
        <v>3811</v>
      </c>
    </row>
    <row r="347" spans="1:26" ht="30.75" thickBot="1" x14ac:dyDescent="0.3">
      <c r="B347" s="237" t="s">
        <v>175</v>
      </c>
      <c r="C347" s="200" t="s">
        <v>176</v>
      </c>
      <c r="D347" s="237" t="s">
        <v>28</v>
      </c>
      <c r="E347" s="200" t="s">
        <v>402</v>
      </c>
    </row>
    <row r="348" spans="1:26" x14ac:dyDescent="0.25">
      <c r="B348" s="239" t="s">
        <v>403</v>
      </c>
      <c r="C348" s="241">
        <v>20</v>
      </c>
      <c r="D348" s="241">
        <v>0</v>
      </c>
      <c r="E348" s="1610">
        <f>+D348+D349+D350</f>
        <v>40</v>
      </c>
    </row>
    <row r="349" spans="1:26" x14ac:dyDescent="0.25">
      <c r="B349" s="239" t="s">
        <v>404</v>
      </c>
      <c r="C349" s="771">
        <v>30</v>
      </c>
      <c r="D349" s="720">
        <v>0</v>
      </c>
      <c r="E349" s="1602"/>
    </row>
    <row r="350" spans="1:26" ht="15.75" thickBot="1" x14ac:dyDescent="0.3">
      <c r="B350" s="239" t="s">
        <v>405</v>
      </c>
      <c r="C350" s="243">
        <v>40</v>
      </c>
      <c r="D350" s="243">
        <v>40</v>
      </c>
      <c r="E350" s="1611"/>
    </row>
    <row r="352" spans="1:26" ht="15.75" thickBot="1" x14ac:dyDescent="0.3"/>
    <row r="353" spans="2:17" ht="27" thickBot="1" x14ac:dyDescent="0.3">
      <c r="B353" s="1584" t="s">
        <v>164</v>
      </c>
      <c r="C353" s="1585"/>
      <c r="D353" s="1585"/>
      <c r="E353" s="1585"/>
      <c r="F353" s="1585"/>
      <c r="G353" s="1585"/>
      <c r="H353" s="1585"/>
      <c r="I353" s="1585"/>
      <c r="J353" s="1585"/>
      <c r="K353" s="1585"/>
      <c r="L353" s="1585"/>
      <c r="M353" s="1585"/>
      <c r="N353" s="1586"/>
    </row>
    <row r="355" spans="2:17" ht="75" x14ac:dyDescent="0.25">
      <c r="B355" s="756" t="s">
        <v>97</v>
      </c>
      <c r="C355" s="756" t="s">
        <v>98</v>
      </c>
      <c r="D355" s="756" t="s">
        <v>99</v>
      </c>
      <c r="E355" s="756" t="s">
        <v>100</v>
      </c>
      <c r="F355" s="756" t="s">
        <v>101</v>
      </c>
      <c r="G355" s="756" t="s">
        <v>102</v>
      </c>
      <c r="H355" s="756" t="s">
        <v>103</v>
      </c>
      <c r="I355" s="756" t="s">
        <v>104</v>
      </c>
      <c r="J355" s="1579" t="s">
        <v>105</v>
      </c>
      <c r="K355" s="1580"/>
      <c r="L355" s="1581"/>
      <c r="M355" s="756" t="s">
        <v>106</v>
      </c>
      <c r="N355" s="756" t="s">
        <v>107</v>
      </c>
      <c r="O355" s="756" t="s">
        <v>108</v>
      </c>
      <c r="P355" s="1579" t="s">
        <v>81</v>
      </c>
      <c r="Q355" s="1581"/>
    </row>
    <row r="356" spans="2:17" x14ac:dyDescent="0.25">
      <c r="B356" s="1913" t="s">
        <v>3570</v>
      </c>
      <c r="C356" s="1659"/>
      <c r="D356" s="1719"/>
      <c r="E356" s="1719"/>
      <c r="F356" s="1659"/>
      <c r="G356" s="1719"/>
      <c r="H356" s="1712"/>
      <c r="I356" s="1665"/>
      <c r="J356" s="332"/>
      <c r="K356" s="284"/>
      <c r="L356" s="283"/>
      <c r="M356" s="51"/>
      <c r="N356" s="51"/>
      <c r="O356" s="51"/>
      <c r="P356" s="1609"/>
      <c r="Q356" s="1609"/>
    </row>
    <row r="357" spans="2:17" x14ac:dyDescent="0.25">
      <c r="B357" s="1914"/>
      <c r="C357" s="1661"/>
      <c r="D357" s="1721"/>
      <c r="E357" s="1721"/>
      <c r="F357" s="1661"/>
      <c r="G357" s="1721"/>
      <c r="H357" s="1713"/>
      <c r="I357" s="1667"/>
      <c r="J357" s="182"/>
      <c r="K357" s="284"/>
      <c r="L357" s="283"/>
      <c r="M357" s="51"/>
      <c r="N357" s="51"/>
      <c r="O357" s="51"/>
      <c r="P357" s="1714"/>
      <c r="Q357" s="1715"/>
    </row>
    <row r="358" spans="2:17" ht="30" x14ac:dyDescent="0.25">
      <c r="B358" s="354" t="s">
        <v>3052</v>
      </c>
      <c r="C358" s="182" t="s">
        <v>3812</v>
      </c>
      <c r="D358" s="281" t="s">
        <v>3675</v>
      </c>
      <c r="E358" s="281">
        <v>50998912</v>
      </c>
      <c r="F358" s="182" t="s">
        <v>3676</v>
      </c>
      <c r="G358" s="182" t="s">
        <v>116</v>
      </c>
      <c r="H358" s="315">
        <v>37778</v>
      </c>
      <c r="I358" s="282"/>
      <c r="J358" s="182" t="s">
        <v>3488</v>
      </c>
      <c r="K358" s="284" t="s">
        <v>3677</v>
      </c>
      <c r="L358" s="283"/>
      <c r="M358" s="51" t="s">
        <v>19</v>
      </c>
      <c r="N358" s="51" t="s">
        <v>19</v>
      </c>
      <c r="O358" s="51" t="s">
        <v>20</v>
      </c>
      <c r="P358" s="1714" t="s">
        <v>3813</v>
      </c>
      <c r="Q358" s="1715"/>
    </row>
    <row r="359" spans="2:17" ht="30" x14ac:dyDescent="0.25">
      <c r="B359" s="353" t="s">
        <v>3058</v>
      </c>
      <c r="C359" s="353" t="s">
        <v>3812</v>
      </c>
      <c r="D359" s="281" t="s">
        <v>3678</v>
      </c>
      <c r="E359" s="281">
        <v>30577815</v>
      </c>
      <c r="F359" s="182" t="s">
        <v>3679</v>
      </c>
      <c r="G359" s="182" t="s">
        <v>116</v>
      </c>
      <c r="H359" s="315">
        <v>37778</v>
      </c>
      <c r="I359" s="282"/>
      <c r="J359" s="182" t="s">
        <v>3488</v>
      </c>
      <c r="K359" s="284" t="s">
        <v>3677</v>
      </c>
      <c r="L359" s="283"/>
      <c r="M359" s="51" t="s">
        <v>19</v>
      </c>
      <c r="N359" s="51" t="s">
        <v>19</v>
      </c>
      <c r="O359" s="51" t="s">
        <v>20</v>
      </c>
      <c r="P359" s="1714" t="s">
        <v>3813</v>
      </c>
      <c r="Q359" s="1715"/>
    </row>
    <row r="360" spans="2:17" ht="30" x14ac:dyDescent="0.25">
      <c r="B360" s="354" t="s">
        <v>3063</v>
      </c>
      <c r="C360" s="838" t="s">
        <v>3444</v>
      </c>
      <c r="D360" s="281" t="s">
        <v>3680</v>
      </c>
      <c r="E360" s="281">
        <v>11000498</v>
      </c>
      <c r="F360" s="182" t="s">
        <v>446</v>
      </c>
      <c r="G360" s="281" t="s">
        <v>3681</v>
      </c>
      <c r="H360" s="315">
        <v>39736</v>
      </c>
      <c r="I360" s="282"/>
      <c r="J360" s="182" t="s">
        <v>3488</v>
      </c>
      <c r="K360" s="284" t="s">
        <v>3682</v>
      </c>
      <c r="L360" s="283"/>
      <c r="M360" s="51" t="s">
        <v>19</v>
      </c>
      <c r="N360" s="51" t="s">
        <v>19</v>
      </c>
      <c r="O360" s="51" t="s">
        <v>19</v>
      </c>
      <c r="P360" s="742"/>
      <c r="Q360" s="743"/>
    </row>
    <row r="361" spans="2:17" x14ac:dyDescent="0.25">
      <c r="B361" s="354"/>
      <c r="C361" s="182"/>
      <c r="D361" s="281"/>
      <c r="E361" s="281"/>
      <c r="F361" s="182"/>
      <c r="G361" s="281"/>
      <c r="H361" s="315"/>
      <c r="I361" s="282"/>
      <c r="J361" s="182"/>
      <c r="K361" s="284"/>
      <c r="L361" s="283"/>
      <c r="M361" s="51"/>
      <c r="N361" s="51"/>
      <c r="O361" s="51"/>
      <c r="P361" s="742"/>
      <c r="Q361" s="743"/>
    </row>
    <row r="362" spans="2:17" x14ac:dyDescent="0.25">
      <c r="B362" s="839" t="s">
        <v>3592</v>
      </c>
      <c r="C362" s="182"/>
      <c r="D362" s="281"/>
      <c r="E362" s="281"/>
      <c r="F362" s="182"/>
      <c r="G362" s="281"/>
      <c r="H362" s="315"/>
      <c r="I362" s="282"/>
      <c r="J362" s="182"/>
      <c r="K362" s="284"/>
      <c r="L362" s="283"/>
      <c r="M362" s="51"/>
      <c r="N362" s="51"/>
      <c r="O362" s="51"/>
      <c r="P362" s="742"/>
      <c r="Q362" s="743"/>
    </row>
    <row r="363" spans="2:17" ht="30" x14ac:dyDescent="0.25">
      <c r="B363" s="354" t="s">
        <v>3058</v>
      </c>
      <c r="C363" s="182" t="s">
        <v>867</v>
      </c>
      <c r="D363" s="281" t="s">
        <v>3683</v>
      </c>
      <c r="E363" s="281">
        <v>50996234</v>
      </c>
      <c r="F363" s="840" t="s">
        <v>3684</v>
      </c>
      <c r="G363" s="182" t="s">
        <v>797</v>
      </c>
      <c r="H363" s="315">
        <v>41620</v>
      </c>
      <c r="I363" s="282"/>
      <c r="J363" s="182" t="s">
        <v>3488</v>
      </c>
      <c r="K363" s="284" t="s">
        <v>3677</v>
      </c>
      <c r="L363" s="283"/>
      <c r="M363" s="512" t="s">
        <v>19</v>
      </c>
      <c r="N363" s="512" t="s">
        <v>19</v>
      </c>
      <c r="O363" s="512" t="s">
        <v>19</v>
      </c>
      <c r="P363" s="1714"/>
      <c r="Q363" s="1715"/>
    </row>
    <row r="364" spans="2:17" ht="45" x14ac:dyDescent="0.25">
      <c r="B364" s="354" t="s">
        <v>3058</v>
      </c>
      <c r="C364" s="182" t="s">
        <v>867</v>
      </c>
      <c r="D364" s="841" t="s">
        <v>3685</v>
      </c>
      <c r="E364" s="281">
        <v>50993861</v>
      </c>
      <c r="F364" s="182" t="s">
        <v>2266</v>
      </c>
      <c r="G364" s="182" t="s">
        <v>136</v>
      </c>
      <c r="H364" s="315">
        <v>37176</v>
      </c>
      <c r="I364" s="282"/>
      <c r="J364" s="182" t="s">
        <v>3488</v>
      </c>
      <c r="K364" s="284" t="s">
        <v>3686</v>
      </c>
      <c r="L364" s="283"/>
      <c r="M364" s="51" t="s">
        <v>19</v>
      </c>
      <c r="N364" s="51" t="s">
        <v>19</v>
      </c>
      <c r="O364" s="51" t="s">
        <v>19</v>
      </c>
      <c r="P364" s="742"/>
      <c r="Q364" s="743"/>
    </row>
    <row r="365" spans="2:17" x14ac:dyDescent="0.25">
      <c r="B365" s="354" t="s">
        <v>3063</v>
      </c>
      <c r="C365" s="182" t="s">
        <v>3444</v>
      </c>
      <c r="D365" s="281" t="s">
        <v>3687</v>
      </c>
      <c r="E365" s="281">
        <v>1003026420</v>
      </c>
      <c r="F365" s="182" t="s">
        <v>446</v>
      </c>
      <c r="G365" s="281" t="s">
        <v>130</v>
      </c>
      <c r="H365" s="315">
        <v>40477</v>
      </c>
      <c r="I365" s="282"/>
      <c r="J365" s="182"/>
      <c r="K365" s="284"/>
      <c r="L365" s="283"/>
      <c r="M365" s="51" t="s">
        <v>19</v>
      </c>
      <c r="N365" s="51" t="s">
        <v>19</v>
      </c>
      <c r="O365" s="51" t="s">
        <v>19</v>
      </c>
      <c r="P365" s="742"/>
      <c r="Q365" s="743"/>
    </row>
    <row r="366" spans="2:17" x14ac:dyDescent="0.25">
      <c r="B366" s="354"/>
      <c r="C366" s="182"/>
      <c r="D366" s="281"/>
      <c r="E366" s="281"/>
      <c r="F366" s="182"/>
      <c r="G366" s="281"/>
      <c r="H366" s="315"/>
      <c r="I366" s="282"/>
      <c r="J366" s="182"/>
      <c r="K366" s="284"/>
      <c r="L366" s="283"/>
      <c r="M366" s="51"/>
      <c r="N366" s="51"/>
      <c r="O366" s="51"/>
      <c r="P366" s="742"/>
      <c r="Q366" s="743"/>
    </row>
    <row r="367" spans="2:17" x14ac:dyDescent="0.25">
      <c r="B367" s="839" t="s">
        <v>3599</v>
      </c>
      <c r="C367" s="182"/>
      <c r="D367" s="281"/>
      <c r="E367" s="281"/>
      <c r="F367" s="182"/>
      <c r="G367" s="281"/>
      <c r="H367" s="315"/>
      <c r="I367" s="282"/>
      <c r="J367" s="182"/>
      <c r="K367" s="284"/>
      <c r="L367" s="283"/>
      <c r="M367" s="51"/>
      <c r="N367" s="51"/>
      <c r="O367" s="51"/>
      <c r="P367" s="742"/>
      <c r="Q367" s="743"/>
    </row>
    <row r="368" spans="2:17" ht="30" x14ac:dyDescent="0.25">
      <c r="B368" s="354" t="s">
        <v>132</v>
      </c>
      <c r="C368" s="182" t="s">
        <v>867</v>
      </c>
      <c r="D368" s="281" t="s">
        <v>3688</v>
      </c>
      <c r="E368" s="281">
        <v>98653309</v>
      </c>
      <c r="F368" s="182" t="s">
        <v>3689</v>
      </c>
      <c r="G368" s="182" t="s">
        <v>116</v>
      </c>
      <c r="H368" s="315">
        <v>41433</v>
      </c>
      <c r="I368" s="282"/>
      <c r="J368" s="182" t="s">
        <v>3488</v>
      </c>
      <c r="K368" s="284" t="s">
        <v>3677</v>
      </c>
      <c r="L368" s="283"/>
      <c r="M368" s="51" t="s">
        <v>19</v>
      </c>
      <c r="N368" s="51" t="s">
        <v>19</v>
      </c>
      <c r="O368" s="51" t="s">
        <v>19</v>
      </c>
      <c r="P368" s="742"/>
      <c r="Q368" s="743"/>
    </row>
    <row r="369" spans="2:17" ht="30" x14ac:dyDescent="0.25">
      <c r="B369" s="354" t="s">
        <v>3058</v>
      </c>
      <c r="C369" s="182" t="s">
        <v>867</v>
      </c>
      <c r="D369" s="281" t="s">
        <v>3690</v>
      </c>
      <c r="E369" s="281">
        <v>35117954</v>
      </c>
      <c r="F369" s="182" t="s">
        <v>3691</v>
      </c>
      <c r="G369" s="281" t="s">
        <v>136</v>
      </c>
      <c r="H369" s="315">
        <v>41838</v>
      </c>
      <c r="I369" s="282"/>
      <c r="J369" s="182" t="s">
        <v>3488</v>
      </c>
      <c r="K369" s="284" t="s">
        <v>3686</v>
      </c>
      <c r="L369" s="283"/>
      <c r="M369" s="512" t="s">
        <v>19</v>
      </c>
      <c r="N369" s="512" t="s">
        <v>19</v>
      </c>
      <c r="O369" s="512" t="s">
        <v>19</v>
      </c>
      <c r="P369" s="1714"/>
      <c r="Q369" s="1715"/>
    </row>
    <row r="370" spans="2:17" ht="30" x14ac:dyDescent="0.25">
      <c r="B370" s="354" t="s">
        <v>3063</v>
      </c>
      <c r="C370" s="182" t="s">
        <v>3444</v>
      </c>
      <c r="D370" s="281" t="s">
        <v>3692</v>
      </c>
      <c r="E370" s="841">
        <v>50851999</v>
      </c>
      <c r="F370" s="182" t="s">
        <v>446</v>
      </c>
      <c r="G370" s="182" t="s">
        <v>1265</v>
      </c>
      <c r="H370" s="315">
        <v>1997</v>
      </c>
      <c r="I370" s="282"/>
      <c r="J370" s="182"/>
      <c r="K370" s="284"/>
      <c r="L370" s="283"/>
      <c r="M370" s="51" t="s">
        <v>19</v>
      </c>
      <c r="N370" s="51" t="s">
        <v>19</v>
      </c>
      <c r="O370" s="51" t="s">
        <v>19</v>
      </c>
      <c r="P370" s="742"/>
      <c r="Q370" s="743"/>
    </row>
    <row r="371" spans="2:17" x14ac:dyDescent="0.25">
      <c r="B371" s="354"/>
      <c r="C371" s="182"/>
      <c r="D371" s="281"/>
      <c r="E371" s="281"/>
      <c r="F371" s="182"/>
      <c r="G371" s="281"/>
      <c r="H371" s="315"/>
      <c r="I371" s="282"/>
      <c r="J371" s="182"/>
      <c r="K371" s="284"/>
      <c r="L371" s="283"/>
      <c r="M371" s="51"/>
      <c r="N371" s="51"/>
      <c r="O371" s="51"/>
      <c r="P371" s="742"/>
      <c r="Q371" s="743"/>
    </row>
    <row r="372" spans="2:17" x14ac:dyDescent="0.25">
      <c r="B372" s="839" t="s">
        <v>3623</v>
      </c>
      <c r="C372" s="182"/>
      <c r="D372" s="281"/>
      <c r="E372" s="281"/>
      <c r="F372" s="182"/>
      <c r="G372" s="281"/>
      <c r="H372" s="315"/>
      <c r="I372" s="282"/>
      <c r="J372" s="182"/>
      <c r="K372" s="284"/>
      <c r="L372" s="283"/>
      <c r="M372" s="51"/>
      <c r="N372" s="51"/>
      <c r="O372" s="51"/>
      <c r="P372" s="742"/>
      <c r="Q372" s="743"/>
    </row>
    <row r="373" spans="2:17" ht="30" x14ac:dyDescent="0.25">
      <c r="B373" s="354" t="s">
        <v>3693</v>
      </c>
      <c r="C373" s="182" t="s">
        <v>867</v>
      </c>
      <c r="D373" s="281" t="s">
        <v>3694</v>
      </c>
      <c r="E373" s="191">
        <v>26203166</v>
      </c>
      <c r="F373" s="182" t="s">
        <v>1577</v>
      </c>
      <c r="G373" s="182" t="s">
        <v>275</v>
      </c>
      <c r="H373" s="315">
        <v>41166</v>
      </c>
      <c r="I373" s="282"/>
      <c r="J373" s="182" t="s">
        <v>3488</v>
      </c>
      <c r="K373" s="284" t="s">
        <v>3677</v>
      </c>
      <c r="L373" s="283"/>
      <c r="M373" s="51" t="s">
        <v>19</v>
      </c>
      <c r="N373" s="51" t="s">
        <v>19</v>
      </c>
      <c r="O373" s="51" t="s">
        <v>19</v>
      </c>
      <c r="P373" s="742"/>
      <c r="Q373" s="743"/>
    </row>
    <row r="374" spans="2:17" ht="30" x14ac:dyDescent="0.25">
      <c r="B374" s="354" t="s">
        <v>3058</v>
      </c>
      <c r="C374" s="182" t="s">
        <v>867</v>
      </c>
      <c r="D374" s="841" t="s">
        <v>3695</v>
      </c>
      <c r="E374" s="841">
        <v>10776315</v>
      </c>
      <c r="F374" s="840" t="s">
        <v>1296</v>
      </c>
      <c r="G374" s="182" t="s">
        <v>136</v>
      </c>
      <c r="H374" s="315">
        <v>40164</v>
      </c>
      <c r="I374" s="282"/>
      <c r="J374" s="182" t="s">
        <v>3488</v>
      </c>
      <c r="K374" s="284" t="s">
        <v>3677</v>
      </c>
      <c r="L374" s="283"/>
      <c r="M374" s="51" t="s">
        <v>19</v>
      </c>
      <c r="N374" s="51" t="s">
        <v>19</v>
      </c>
      <c r="O374" s="51" t="s">
        <v>19</v>
      </c>
      <c r="P374" s="742"/>
      <c r="Q374" s="743"/>
    </row>
    <row r="375" spans="2:17" x14ac:dyDescent="0.25">
      <c r="B375" s="354" t="s">
        <v>3063</v>
      </c>
      <c r="C375" s="182" t="s">
        <v>3444</v>
      </c>
      <c r="D375" s="281" t="s">
        <v>3696</v>
      </c>
      <c r="E375" s="191">
        <v>1064985978</v>
      </c>
      <c r="F375" s="182" t="s">
        <v>3697</v>
      </c>
      <c r="G375" s="281" t="s">
        <v>130</v>
      </c>
      <c r="H375" s="315">
        <v>40997</v>
      </c>
      <c r="I375" s="282"/>
      <c r="J375" s="182"/>
      <c r="K375" s="284"/>
      <c r="L375" s="283"/>
      <c r="M375" s="51" t="s">
        <v>19</v>
      </c>
      <c r="N375" s="51" t="s">
        <v>19</v>
      </c>
      <c r="O375" s="51" t="s">
        <v>19</v>
      </c>
      <c r="P375" s="742"/>
      <c r="Q375" s="743"/>
    </row>
    <row r="376" spans="2:17" x14ac:dyDescent="0.25">
      <c r="B376" s="354"/>
      <c r="C376" s="182"/>
      <c r="D376" s="281"/>
      <c r="E376" s="281"/>
      <c r="F376" s="182"/>
      <c r="G376" s="281"/>
      <c r="H376" s="315"/>
      <c r="I376" s="282"/>
      <c r="J376" s="182"/>
      <c r="K376" s="284"/>
      <c r="L376" s="283"/>
      <c r="M376" s="51"/>
      <c r="N376" s="51"/>
      <c r="O376" s="51"/>
      <c r="P376" s="742"/>
      <c r="Q376" s="743"/>
    </row>
    <row r="377" spans="2:17" x14ac:dyDescent="0.25">
      <c r="B377" s="839" t="s">
        <v>3627</v>
      </c>
      <c r="C377" s="182"/>
      <c r="D377" s="281"/>
      <c r="E377" s="281"/>
      <c r="F377" s="182"/>
      <c r="G377" s="281"/>
      <c r="H377" s="315"/>
      <c r="I377" s="282"/>
      <c r="J377" s="182"/>
      <c r="K377" s="284"/>
      <c r="L377" s="283"/>
      <c r="M377" s="51"/>
      <c r="N377" s="51"/>
      <c r="O377" s="51"/>
      <c r="P377" s="742"/>
      <c r="Q377" s="743"/>
    </row>
    <row r="378" spans="2:17" ht="30" x14ac:dyDescent="0.25">
      <c r="B378" s="354" t="s">
        <v>3693</v>
      </c>
      <c r="C378" s="182" t="s">
        <v>867</v>
      </c>
      <c r="D378" s="281" t="s">
        <v>3698</v>
      </c>
      <c r="E378" s="191">
        <v>1067916882</v>
      </c>
      <c r="F378" s="182" t="s">
        <v>1296</v>
      </c>
      <c r="G378" s="182" t="s">
        <v>318</v>
      </c>
      <c r="H378" s="315">
        <v>39893</v>
      </c>
      <c r="I378" s="282"/>
      <c r="J378" s="182" t="s">
        <v>3488</v>
      </c>
      <c r="K378" s="284" t="s">
        <v>3677</v>
      </c>
      <c r="L378" s="283"/>
      <c r="M378" s="51" t="s">
        <v>19</v>
      </c>
      <c r="N378" s="51" t="s">
        <v>19</v>
      </c>
      <c r="O378" s="51" t="s">
        <v>19</v>
      </c>
      <c r="P378" s="742"/>
      <c r="Q378" s="743"/>
    </row>
    <row r="379" spans="2:17" ht="30" x14ac:dyDescent="0.25">
      <c r="B379" s="354" t="s">
        <v>3058</v>
      </c>
      <c r="C379" s="182" t="s">
        <v>867</v>
      </c>
      <c r="D379" s="281" t="s">
        <v>3699</v>
      </c>
      <c r="E379" s="191">
        <v>50916939</v>
      </c>
      <c r="F379" s="182" t="s">
        <v>874</v>
      </c>
      <c r="G379" s="182" t="s">
        <v>3700</v>
      </c>
      <c r="H379" s="315">
        <v>38149</v>
      </c>
      <c r="I379" s="282"/>
      <c r="J379" s="182" t="s">
        <v>3488</v>
      </c>
      <c r="K379" s="284" t="s">
        <v>3701</v>
      </c>
      <c r="L379" s="283"/>
      <c r="M379" s="51" t="s">
        <v>19</v>
      </c>
      <c r="N379" s="51" t="s">
        <v>19</v>
      </c>
      <c r="O379" s="51" t="s">
        <v>19</v>
      </c>
      <c r="P379" s="742"/>
      <c r="Q379" s="743"/>
    </row>
    <row r="380" spans="2:17" ht="30" x14ac:dyDescent="0.25">
      <c r="B380" s="354" t="s">
        <v>3063</v>
      </c>
      <c r="C380" s="182" t="s">
        <v>3444</v>
      </c>
      <c r="D380" s="281" t="s">
        <v>3702</v>
      </c>
      <c r="E380" s="191">
        <v>1073821877</v>
      </c>
      <c r="F380" s="182" t="s">
        <v>446</v>
      </c>
      <c r="G380" s="281" t="s">
        <v>130</v>
      </c>
      <c r="H380" s="315">
        <v>41242</v>
      </c>
      <c r="I380" s="282"/>
      <c r="J380" s="182" t="s">
        <v>3488</v>
      </c>
      <c r="K380" s="284" t="s">
        <v>3701</v>
      </c>
      <c r="L380" s="283"/>
      <c r="M380" s="51" t="s">
        <v>19</v>
      </c>
      <c r="N380" s="51" t="s">
        <v>19</v>
      </c>
      <c r="O380" s="51" t="s">
        <v>19</v>
      </c>
      <c r="P380" s="742"/>
      <c r="Q380" s="743"/>
    </row>
    <row r="381" spans="2:17" x14ac:dyDescent="0.25">
      <c r="B381" s="839"/>
      <c r="C381" s="182"/>
      <c r="D381" s="281"/>
      <c r="E381" s="281"/>
      <c r="F381" s="182"/>
      <c r="G381" s="281"/>
      <c r="H381" s="315"/>
      <c r="I381" s="282"/>
      <c r="J381" s="182"/>
      <c r="K381" s="284"/>
      <c r="L381" s="283"/>
      <c r="M381" s="51"/>
      <c r="N381" s="51"/>
      <c r="O381" s="51"/>
      <c r="P381" s="742"/>
      <c r="Q381" s="743"/>
    </row>
    <row r="382" spans="2:17" s="137" customFormat="1" x14ac:dyDescent="0.25">
      <c r="B382" s="842" t="s">
        <v>3636</v>
      </c>
      <c r="C382" s="648"/>
      <c r="D382" s="843"/>
      <c r="E382" s="843"/>
      <c r="F382" s="648"/>
      <c r="G382" s="843"/>
      <c r="H382" s="844"/>
      <c r="I382" s="845"/>
      <c r="J382" s="648"/>
      <c r="K382" s="648"/>
      <c r="L382" s="843"/>
      <c r="M382" s="649"/>
      <c r="N382" s="649"/>
      <c r="O382" s="649"/>
      <c r="P382" s="846"/>
      <c r="Q382" s="847"/>
    </row>
    <row r="383" spans="2:17" s="137" customFormat="1" ht="45" x14ac:dyDescent="0.25">
      <c r="B383" s="848" t="s">
        <v>3052</v>
      </c>
      <c r="C383" s="648" t="s">
        <v>867</v>
      </c>
      <c r="D383" s="843" t="s">
        <v>3703</v>
      </c>
      <c r="E383" s="843">
        <v>25809673</v>
      </c>
      <c r="F383" s="648" t="s">
        <v>3704</v>
      </c>
      <c r="G383" s="648" t="s">
        <v>797</v>
      </c>
      <c r="H383" s="844">
        <v>41117</v>
      </c>
      <c r="I383" s="845"/>
      <c r="J383" s="648" t="s">
        <v>3488</v>
      </c>
      <c r="K383" s="648" t="s">
        <v>3677</v>
      </c>
      <c r="L383" s="843"/>
      <c r="M383" s="649" t="s">
        <v>19</v>
      </c>
      <c r="N383" s="649" t="s">
        <v>19</v>
      </c>
      <c r="O383" s="649" t="s">
        <v>19</v>
      </c>
      <c r="P383" s="846"/>
      <c r="Q383" s="847"/>
    </row>
    <row r="384" spans="2:17" ht="30" x14ac:dyDescent="0.25">
      <c r="B384" s="354" t="s">
        <v>3058</v>
      </c>
      <c r="C384" s="182" t="s">
        <v>715</v>
      </c>
      <c r="D384" s="281" t="s">
        <v>3705</v>
      </c>
      <c r="E384" s="281">
        <v>34884403</v>
      </c>
      <c r="F384" s="182" t="s">
        <v>3706</v>
      </c>
      <c r="G384" s="182" t="s">
        <v>3707</v>
      </c>
      <c r="H384" s="315">
        <v>39440</v>
      </c>
      <c r="I384" s="282"/>
      <c r="J384" s="182" t="s">
        <v>3488</v>
      </c>
      <c r="K384" s="284" t="s">
        <v>3677</v>
      </c>
      <c r="L384" s="283"/>
      <c r="M384" s="51" t="s">
        <v>19</v>
      </c>
      <c r="N384" s="51" t="s">
        <v>19</v>
      </c>
      <c r="O384" s="51" t="s">
        <v>19</v>
      </c>
      <c r="P384" s="742"/>
      <c r="Q384" s="743"/>
    </row>
    <row r="385" spans="2:17" x14ac:dyDescent="0.25">
      <c r="B385" s="354" t="s">
        <v>3063</v>
      </c>
      <c r="C385" s="182" t="s">
        <v>3444</v>
      </c>
      <c r="D385" s="841" t="s">
        <v>3708</v>
      </c>
      <c r="E385" s="841">
        <v>50957793</v>
      </c>
      <c r="F385" s="841" t="s">
        <v>894</v>
      </c>
      <c r="G385" s="182" t="s">
        <v>3681</v>
      </c>
      <c r="H385" s="315">
        <v>40806</v>
      </c>
      <c r="I385" s="282"/>
      <c r="J385" s="182"/>
      <c r="K385" s="284"/>
      <c r="L385" s="283"/>
      <c r="M385" s="51" t="s">
        <v>19</v>
      </c>
      <c r="N385" s="51" t="s">
        <v>19</v>
      </c>
      <c r="O385" s="51" t="s">
        <v>19</v>
      </c>
      <c r="P385" s="742"/>
      <c r="Q385" s="743"/>
    </row>
    <row r="386" spans="2:17" x14ac:dyDescent="0.25">
      <c r="B386" s="354"/>
      <c r="C386" s="182"/>
      <c r="D386" s="281"/>
      <c r="E386" s="281"/>
      <c r="F386" s="182"/>
      <c r="G386" s="281"/>
      <c r="H386" s="315"/>
      <c r="I386" s="282"/>
      <c r="J386" s="182"/>
      <c r="K386" s="284"/>
      <c r="L386" s="283"/>
      <c r="M386" s="51"/>
      <c r="N386" s="51"/>
      <c r="O386" s="51"/>
      <c r="P386" s="742"/>
      <c r="Q386" s="743"/>
    </row>
    <row r="387" spans="2:17" x14ac:dyDescent="0.25">
      <c r="B387" s="354" t="s">
        <v>3643</v>
      </c>
      <c r="P387" s="742"/>
      <c r="Q387" s="743"/>
    </row>
    <row r="388" spans="2:17" ht="45" x14ac:dyDescent="0.25">
      <c r="B388" s="354" t="s">
        <v>3058</v>
      </c>
      <c r="C388" s="182" t="s">
        <v>867</v>
      </c>
      <c r="D388" s="841" t="s">
        <v>3709</v>
      </c>
      <c r="E388" s="841">
        <v>50997993</v>
      </c>
      <c r="F388" s="840" t="s">
        <v>3710</v>
      </c>
      <c r="G388" s="182" t="s">
        <v>797</v>
      </c>
      <c r="H388" s="315">
        <v>41117</v>
      </c>
      <c r="I388" s="282"/>
      <c r="J388" s="182" t="s">
        <v>3488</v>
      </c>
      <c r="K388" s="284" t="s">
        <v>3677</v>
      </c>
      <c r="L388" s="283"/>
      <c r="M388" s="51" t="s">
        <v>19</v>
      </c>
      <c r="N388" s="51" t="s">
        <v>19</v>
      </c>
      <c r="O388" s="51" t="s">
        <v>19</v>
      </c>
      <c r="P388" s="742"/>
      <c r="Q388" s="743"/>
    </row>
    <row r="389" spans="2:17" ht="45" x14ac:dyDescent="0.25">
      <c r="B389" s="354" t="s">
        <v>1093</v>
      </c>
      <c r="C389" s="182" t="s">
        <v>715</v>
      </c>
      <c r="D389" s="841" t="s">
        <v>3711</v>
      </c>
      <c r="E389" s="841">
        <v>50987231</v>
      </c>
      <c r="F389" s="840" t="s">
        <v>3712</v>
      </c>
      <c r="G389" s="1" t="s">
        <v>136</v>
      </c>
      <c r="H389" s="416">
        <v>40975</v>
      </c>
      <c r="I389" s="282"/>
      <c r="J389" s="182" t="s">
        <v>3488</v>
      </c>
      <c r="K389" s="284" t="s">
        <v>3677</v>
      </c>
      <c r="L389" s="283"/>
      <c r="M389" s="51" t="s">
        <v>19</v>
      </c>
      <c r="N389" s="51" t="s">
        <v>19</v>
      </c>
      <c r="O389" s="51" t="s">
        <v>19</v>
      </c>
      <c r="P389" s="742"/>
      <c r="Q389" s="743"/>
    </row>
    <row r="390" spans="2:17" x14ac:dyDescent="0.25">
      <c r="B390" s="354" t="s">
        <v>3063</v>
      </c>
      <c r="C390" s="182" t="s">
        <v>3444</v>
      </c>
      <c r="D390" s="281" t="s">
        <v>3713</v>
      </c>
      <c r="E390" s="841">
        <v>10967296</v>
      </c>
      <c r="F390" s="841" t="s">
        <v>446</v>
      </c>
      <c r="G390" s="281" t="s">
        <v>130</v>
      </c>
      <c r="H390" s="315">
        <v>40353</v>
      </c>
      <c r="I390" s="282"/>
      <c r="J390" s="182"/>
      <c r="K390" s="284"/>
      <c r="L390" s="283"/>
      <c r="M390" s="51" t="s">
        <v>19</v>
      </c>
      <c r="N390" s="51" t="s">
        <v>19</v>
      </c>
      <c r="O390" s="51" t="s">
        <v>19</v>
      </c>
      <c r="P390" s="742"/>
      <c r="Q390" s="743"/>
    </row>
    <row r="391" spans="2:17" x14ac:dyDescent="0.25">
      <c r="B391" s="354"/>
      <c r="C391" s="182"/>
      <c r="D391" s="281"/>
      <c r="E391" s="281"/>
      <c r="F391" s="182"/>
      <c r="G391" s="281"/>
      <c r="H391" s="315"/>
      <c r="I391" s="282"/>
      <c r="J391" s="182"/>
      <c r="K391" s="284"/>
      <c r="L391" s="283"/>
      <c r="M391" s="51"/>
      <c r="N391" s="51"/>
      <c r="O391" s="51"/>
      <c r="P391" s="742"/>
      <c r="Q391" s="743"/>
    </row>
    <row r="392" spans="2:17" x14ac:dyDescent="0.25">
      <c r="B392" s="354" t="s">
        <v>3650</v>
      </c>
      <c r="C392" s="182"/>
      <c r="D392" s="281"/>
      <c r="E392" s="281"/>
      <c r="F392" s="182"/>
      <c r="G392" s="281"/>
      <c r="H392" s="315"/>
      <c r="I392" s="282"/>
      <c r="J392" s="182"/>
      <c r="K392" s="284"/>
      <c r="L392" s="283"/>
      <c r="M392" s="51"/>
      <c r="N392" s="51"/>
      <c r="O392" s="51"/>
      <c r="P392" s="742"/>
      <c r="Q392" s="743"/>
    </row>
    <row r="393" spans="2:17" ht="30" x14ac:dyDescent="0.25">
      <c r="B393" s="354" t="s">
        <v>132</v>
      </c>
      <c r="C393" s="182" t="s">
        <v>867</v>
      </c>
      <c r="D393" s="841" t="s">
        <v>3714</v>
      </c>
      <c r="E393" s="841">
        <v>1037478619</v>
      </c>
      <c r="F393" s="840" t="s">
        <v>3715</v>
      </c>
      <c r="G393" s="281" t="s">
        <v>136</v>
      </c>
      <c r="H393" s="315">
        <v>41837</v>
      </c>
      <c r="I393" s="282"/>
      <c r="J393" s="182" t="s">
        <v>3488</v>
      </c>
      <c r="K393" s="284" t="s">
        <v>3677</v>
      </c>
      <c r="L393" s="283"/>
      <c r="M393" s="51" t="s">
        <v>19</v>
      </c>
      <c r="N393" s="51" t="s">
        <v>19</v>
      </c>
      <c r="O393" s="51" t="s">
        <v>19</v>
      </c>
      <c r="P393" s="742"/>
      <c r="Q393" s="743"/>
    </row>
    <row r="394" spans="2:17" ht="30" x14ac:dyDescent="0.25">
      <c r="B394" s="354" t="s">
        <v>3058</v>
      </c>
      <c r="C394" s="182" t="s">
        <v>715</v>
      </c>
      <c r="D394" s="841" t="s">
        <v>3716</v>
      </c>
      <c r="E394" s="841">
        <v>30650251</v>
      </c>
      <c r="F394" s="840" t="s">
        <v>3717</v>
      </c>
      <c r="G394" s="281" t="s">
        <v>136</v>
      </c>
      <c r="H394" s="315">
        <v>36515</v>
      </c>
      <c r="I394" s="282"/>
      <c r="J394" s="182" t="s">
        <v>3488</v>
      </c>
      <c r="K394" s="284" t="s">
        <v>3686</v>
      </c>
      <c r="L394" s="283"/>
      <c r="M394" s="51" t="s">
        <v>19</v>
      </c>
      <c r="N394" s="51" t="s">
        <v>19</v>
      </c>
      <c r="O394" s="51" t="s">
        <v>19</v>
      </c>
      <c r="P394" s="742"/>
      <c r="Q394" s="743"/>
    </row>
    <row r="395" spans="2:17" x14ac:dyDescent="0.25">
      <c r="B395" s="354" t="s">
        <v>3063</v>
      </c>
      <c r="C395" s="182" t="s">
        <v>3444</v>
      </c>
      <c r="D395" s="841" t="s">
        <v>3718</v>
      </c>
      <c r="E395" s="841">
        <v>1067904534</v>
      </c>
      <c r="F395" s="841" t="s">
        <v>446</v>
      </c>
      <c r="G395" s="182" t="s">
        <v>130</v>
      </c>
      <c r="H395" s="315">
        <v>41424</v>
      </c>
      <c r="I395" s="282"/>
      <c r="J395" s="182"/>
      <c r="K395" s="284"/>
      <c r="L395" s="283"/>
      <c r="M395" s="51" t="s">
        <v>19</v>
      </c>
      <c r="N395" s="51" t="s">
        <v>19</v>
      </c>
      <c r="O395" s="51" t="s">
        <v>19</v>
      </c>
      <c r="P395" s="742"/>
      <c r="Q395" s="743"/>
    </row>
    <row r="396" spans="2:17" x14ac:dyDescent="0.25">
      <c r="B396" s="849"/>
      <c r="C396" s="193"/>
      <c r="D396" s="195"/>
      <c r="E396" s="195"/>
      <c r="F396" s="193"/>
      <c r="G396" s="193"/>
      <c r="H396" s="850"/>
      <c r="I396" s="196"/>
      <c r="J396" s="193"/>
      <c r="K396" s="411"/>
      <c r="L396" s="199"/>
      <c r="M396" s="35"/>
      <c r="N396" s="35"/>
      <c r="O396" s="35"/>
      <c r="P396" s="44"/>
      <c r="Q396" s="44"/>
    </row>
    <row r="399" spans="2:17" ht="15.75" thickBot="1" x14ac:dyDescent="0.3"/>
    <row r="400" spans="2:17" ht="30" x14ac:dyDescent="0.25">
      <c r="B400" s="55" t="s">
        <v>18</v>
      </c>
      <c r="C400" s="55" t="s">
        <v>175</v>
      </c>
      <c r="D400" s="756" t="s">
        <v>176</v>
      </c>
      <c r="E400" s="55" t="s">
        <v>28</v>
      </c>
      <c r="F400" s="200" t="s">
        <v>177</v>
      </c>
      <c r="G400" s="201"/>
    </row>
    <row r="401" spans="2:17" ht="84" x14ac:dyDescent="0.2">
      <c r="B401" s="1734" t="s">
        <v>178</v>
      </c>
      <c r="C401" s="202" t="s">
        <v>179</v>
      </c>
      <c r="D401" s="720">
        <v>25</v>
      </c>
      <c r="E401" s="720">
        <v>25</v>
      </c>
      <c r="F401" s="1735">
        <f>+E401+E402+E403</f>
        <v>60</v>
      </c>
      <c r="G401" s="203"/>
    </row>
    <row r="402" spans="2:17" ht="48" x14ac:dyDescent="0.2">
      <c r="B402" s="1734"/>
      <c r="C402" s="202" t="s">
        <v>180</v>
      </c>
      <c r="D402" s="722">
        <v>25</v>
      </c>
      <c r="E402" s="720">
        <v>25</v>
      </c>
      <c r="F402" s="1736"/>
      <c r="G402" s="203"/>
    </row>
    <row r="403" spans="2:17" ht="48" x14ac:dyDescent="0.2">
      <c r="B403" s="1734"/>
      <c r="C403" s="202" t="s">
        <v>181</v>
      </c>
      <c r="D403" s="720">
        <v>10</v>
      </c>
      <c r="E403" s="720">
        <v>10</v>
      </c>
      <c r="F403" s="1737"/>
      <c r="G403" s="203"/>
    </row>
    <row r="404" spans="2:17" x14ac:dyDescent="0.25">
      <c r="C404"/>
    </row>
    <row r="407" spans="2:17" x14ac:dyDescent="0.25">
      <c r="B407" s="47" t="s">
        <v>182</v>
      </c>
    </row>
    <row r="410" spans="2:17" x14ac:dyDescent="0.25">
      <c r="B410" s="49" t="s">
        <v>18</v>
      </c>
      <c r="C410" s="49" t="s">
        <v>27</v>
      </c>
      <c r="D410" s="55" t="s">
        <v>28</v>
      </c>
      <c r="E410" s="55" t="s">
        <v>29</v>
      </c>
    </row>
    <row r="411" spans="2:17" ht="28.5" x14ac:dyDescent="0.25">
      <c r="B411" s="56" t="s">
        <v>183</v>
      </c>
      <c r="C411" s="257">
        <v>40</v>
      </c>
      <c r="D411" s="720">
        <f>+E348</f>
        <v>40</v>
      </c>
      <c r="E411" s="1566">
        <f>+D411+D412</f>
        <v>100</v>
      </c>
    </row>
    <row r="412" spans="2:17" ht="42.75" x14ac:dyDescent="0.25">
      <c r="B412" s="56" t="s">
        <v>184</v>
      </c>
      <c r="C412" s="257">
        <v>60</v>
      </c>
      <c r="D412" s="720">
        <f>+F401</f>
        <v>60</v>
      </c>
      <c r="E412" s="1567"/>
    </row>
    <row r="414" spans="2:17" ht="26.25" x14ac:dyDescent="0.25">
      <c r="B414" s="1911" t="s">
        <v>3719</v>
      </c>
      <c r="C414" s="1911"/>
      <c r="D414" s="1911"/>
      <c r="E414" s="587"/>
      <c r="F414" s="587"/>
      <c r="G414" s="587"/>
      <c r="H414" s="587"/>
      <c r="I414" s="587"/>
      <c r="J414" s="587"/>
      <c r="K414" s="587"/>
      <c r="L414" s="587"/>
      <c r="M414" s="587"/>
      <c r="N414" s="587"/>
      <c r="O414" s="587"/>
      <c r="P414" s="587"/>
      <c r="Q414" s="587"/>
    </row>
    <row r="415" spans="2:17" ht="75" x14ac:dyDescent="0.25">
      <c r="B415" s="756" t="s">
        <v>97</v>
      </c>
      <c r="C415" s="756" t="s">
        <v>98</v>
      </c>
      <c r="D415" s="756" t="s">
        <v>99</v>
      </c>
      <c r="E415" s="756" t="s">
        <v>100</v>
      </c>
      <c r="F415" s="756" t="s">
        <v>101</v>
      </c>
      <c r="G415" s="756" t="s">
        <v>102</v>
      </c>
      <c r="H415" s="756" t="s">
        <v>103</v>
      </c>
      <c r="I415" s="756" t="s">
        <v>104</v>
      </c>
      <c r="J415" s="1579" t="s">
        <v>699</v>
      </c>
      <c r="K415" s="1580"/>
      <c r="L415" s="1581"/>
      <c r="M415" s="756" t="s">
        <v>106</v>
      </c>
      <c r="N415" s="756" t="s">
        <v>107</v>
      </c>
      <c r="O415" s="756" t="s">
        <v>108</v>
      </c>
      <c r="P415" s="1579" t="s">
        <v>81</v>
      </c>
      <c r="Q415" s="1581"/>
    </row>
    <row r="416" spans="2:17" x14ac:dyDescent="0.25">
      <c r="B416" s="1609" t="s">
        <v>3720</v>
      </c>
      <c r="C416" s="1609" t="s">
        <v>113</v>
      </c>
      <c r="D416" s="1609" t="s">
        <v>3721</v>
      </c>
      <c r="E416" s="1609">
        <v>1062676435</v>
      </c>
      <c r="F416" s="1613" t="s">
        <v>1728</v>
      </c>
      <c r="G416" s="1613" t="s">
        <v>136</v>
      </c>
      <c r="H416" s="1912">
        <v>41208</v>
      </c>
      <c r="I416" s="1566"/>
      <c r="J416" s="1599" t="s">
        <v>3722</v>
      </c>
      <c r="K416" s="1599" t="s">
        <v>3701</v>
      </c>
      <c r="L416" s="1566"/>
      <c r="M416" s="1566" t="s">
        <v>19</v>
      </c>
      <c r="N416" s="1566" t="s">
        <v>20</v>
      </c>
      <c r="O416" s="1566" t="s">
        <v>20</v>
      </c>
      <c r="P416" s="1629" t="s">
        <v>3723</v>
      </c>
      <c r="Q416" s="1630"/>
    </row>
    <row r="417" spans="2:17" x14ac:dyDescent="0.25">
      <c r="B417" s="1609"/>
      <c r="C417" s="1609"/>
      <c r="D417" s="1609"/>
      <c r="E417" s="1609"/>
      <c r="F417" s="1613"/>
      <c r="G417" s="1613"/>
      <c r="H417" s="1912"/>
      <c r="I417" s="1602"/>
      <c r="J417" s="1601"/>
      <c r="K417" s="1601"/>
      <c r="L417" s="1602"/>
      <c r="M417" s="1602"/>
      <c r="N417" s="1602"/>
      <c r="O417" s="1602"/>
      <c r="P417" s="1724"/>
      <c r="Q417" s="1765"/>
    </row>
    <row r="418" spans="2:17" ht="45" x14ac:dyDescent="0.25">
      <c r="B418" s="1609"/>
      <c r="C418" s="1609"/>
      <c r="D418" s="1609"/>
      <c r="E418" s="1609"/>
      <c r="F418" s="1613"/>
      <c r="G418" s="1613"/>
      <c r="H418" s="1912"/>
      <c r="I418" s="1567"/>
      <c r="J418" s="754" t="s">
        <v>3724</v>
      </c>
      <c r="K418" s="754" t="s">
        <v>3725</v>
      </c>
      <c r="L418" s="1567"/>
      <c r="M418" s="1567"/>
      <c r="N418" s="1567"/>
      <c r="O418" s="1567"/>
      <c r="P418" s="1631"/>
      <c r="Q418" s="1632"/>
    </row>
    <row r="419" spans="2:17" ht="45" x14ac:dyDescent="0.25">
      <c r="B419" s="1566" t="s">
        <v>132</v>
      </c>
      <c r="C419" s="1566" t="s">
        <v>133</v>
      </c>
      <c r="D419" s="1566" t="s">
        <v>3726</v>
      </c>
      <c r="E419" s="1566">
        <v>1064986630</v>
      </c>
      <c r="F419" s="1599" t="s">
        <v>3727</v>
      </c>
      <c r="G419" s="1599" t="s">
        <v>136</v>
      </c>
      <c r="H419" s="1637">
        <v>41207</v>
      </c>
      <c r="I419" s="1566"/>
      <c r="J419" s="764" t="s">
        <v>3724</v>
      </c>
      <c r="K419" s="764" t="s">
        <v>3725</v>
      </c>
      <c r="L419" s="1566"/>
      <c r="M419" s="1566" t="s">
        <v>19</v>
      </c>
      <c r="N419" s="1566" t="s">
        <v>19</v>
      </c>
      <c r="O419" s="1566" t="s">
        <v>19</v>
      </c>
      <c r="P419" s="1629"/>
      <c r="Q419" s="1630"/>
    </row>
    <row r="420" spans="2:17" ht="30" x14ac:dyDescent="0.25">
      <c r="B420" s="1567"/>
      <c r="C420" s="1567"/>
      <c r="D420" s="1567"/>
      <c r="E420" s="1567"/>
      <c r="F420" s="1601"/>
      <c r="G420" s="1601"/>
      <c r="H420" s="1638"/>
      <c r="I420" s="1567"/>
      <c r="J420" s="764" t="s">
        <v>3722</v>
      </c>
      <c r="K420" s="764" t="s">
        <v>3701</v>
      </c>
      <c r="L420" s="1567"/>
      <c r="M420" s="1567"/>
      <c r="N420" s="1567"/>
      <c r="O420" s="1567"/>
      <c r="P420" s="1631"/>
      <c r="Q420" s="1632"/>
    </row>
    <row r="421" spans="2:17" ht="45" x14ac:dyDescent="0.25">
      <c r="B421" s="1566" t="s">
        <v>132</v>
      </c>
      <c r="C421" s="1566" t="s">
        <v>133</v>
      </c>
      <c r="D421" s="1566" t="s">
        <v>3728</v>
      </c>
      <c r="E421" s="1566">
        <v>1067898885</v>
      </c>
      <c r="F421" s="1599" t="s">
        <v>3729</v>
      </c>
      <c r="G421" s="1599" t="s">
        <v>136</v>
      </c>
      <c r="H421" s="1637">
        <v>41510</v>
      </c>
      <c r="I421" s="1566"/>
      <c r="J421" s="764" t="s">
        <v>3724</v>
      </c>
      <c r="K421" s="764" t="s">
        <v>3725</v>
      </c>
      <c r="L421" s="1566"/>
      <c r="M421" s="1566" t="s">
        <v>19</v>
      </c>
      <c r="N421" s="1566" t="s">
        <v>19</v>
      </c>
      <c r="O421" s="1566" t="s">
        <v>19</v>
      </c>
      <c r="P421" s="1629"/>
      <c r="Q421" s="1630"/>
    </row>
    <row r="422" spans="2:17" ht="30" x14ac:dyDescent="0.25">
      <c r="B422" s="1567"/>
      <c r="C422" s="1567"/>
      <c r="D422" s="1567"/>
      <c r="E422" s="1567"/>
      <c r="F422" s="1601"/>
      <c r="G422" s="1601"/>
      <c r="H422" s="1638"/>
      <c r="I422" s="1567"/>
      <c r="J422" s="764" t="s">
        <v>3722</v>
      </c>
      <c r="K422" s="764" t="s">
        <v>3701</v>
      </c>
      <c r="L422" s="1567"/>
      <c r="M422" s="1567"/>
      <c r="N422" s="1567"/>
      <c r="O422" s="1567"/>
      <c r="P422" s="1631"/>
      <c r="Q422" s="1632"/>
    </row>
    <row r="423" spans="2:17" x14ac:dyDescent="0.25">
      <c r="B423" s="1566" t="s">
        <v>132</v>
      </c>
      <c r="C423" s="1566" t="s">
        <v>133</v>
      </c>
      <c r="D423" s="1566" t="s">
        <v>3730</v>
      </c>
      <c r="E423" s="1566">
        <v>1067884333</v>
      </c>
      <c r="F423" s="1599" t="s">
        <v>2734</v>
      </c>
      <c r="G423" s="1599" t="s">
        <v>136</v>
      </c>
      <c r="H423" s="1637">
        <v>41425</v>
      </c>
      <c r="I423" s="1566"/>
      <c r="J423" s="1599" t="s">
        <v>3724</v>
      </c>
      <c r="K423" s="1599" t="s">
        <v>3725</v>
      </c>
      <c r="L423" s="1566"/>
      <c r="M423" s="1566"/>
      <c r="N423" s="1566"/>
      <c r="O423" s="1566"/>
      <c r="P423" s="1629"/>
      <c r="Q423" s="1630"/>
    </row>
    <row r="424" spans="2:17" x14ac:dyDescent="0.25">
      <c r="B424" s="1602"/>
      <c r="C424" s="1602"/>
      <c r="D424" s="1602"/>
      <c r="E424" s="1602"/>
      <c r="F424" s="1600"/>
      <c r="G424" s="1600"/>
      <c r="H424" s="1732"/>
      <c r="I424" s="1602"/>
      <c r="J424" s="1600"/>
      <c r="K424" s="1600"/>
      <c r="L424" s="1602"/>
      <c r="M424" s="1602"/>
      <c r="N424" s="1602"/>
      <c r="O424" s="1602"/>
      <c r="P424" s="1724"/>
      <c r="Q424" s="1765"/>
    </row>
    <row r="425" spans="2:17" x14ac:dyDescent="0.25">
      <c r="B425" s="1602"/>
      <c r="C425" s="1602"/>
      <c r="D425" s="1602"/>
      <c r="E425" s="1602"/>
      <c r="F425" s="1600"/>
      <c r="G425" s="1600"/>
      <c r="H425" s="1732"/>
      <c r="I425" s="1602"/>
      <c r="J425" s="1600"/>
      <c r="K425" s="1600"/>
      <c r="L425" s="1602"/>
      <c r="M425" s="1602"/>
      <c r="N425" s="1602"/>
      <c r="O425" s="1602"/>
      <c r="P425" s="1724"/>
      <c r="Q425" s="1765"/>
    </row>
    <row r="426" spans="2:17" x14ac:dyDescent="0.25">
      <c r="B426" s="1602"/>
      <c r="C426" s="1602"/>
      <c r="D426" s="1602"/>
      <c r="E426" s="1602"/>
      <c r="F426" s="1600"/>
      <c r="G426" s="1600"/>
      <c r="H426" s="1732"/>
      <c r="I426" s="1602"/>
      <c r="J426" s="1600"/>
      <c r="K426" s="1600"/>
      <c r="L426" s="1602"/>
      <c r="M426" s="1602"/>
      <c r="N426" s="1602"/>
      <c r="O426" s="1602"/>
      <c r="P426" s="1631"/>
      <c r="Q426" s="1632"/>
    </row>
    <row r="427" spans="2:17" x14ac:dyDescent="0.25">
      <c r="B427" s="1602"/>
      <c r="C427" s="1602"/>
      <c r="D427" s="1602"/>
      <c r="E427" s="1602"/>
      <c r="F427" s="1600"/>
      <c r="G427" s="1600"/>
      <c r="H427" s="1732"/>
      <c r="I427" s="1602"/>
      <c r="J427" s="1600"/>
      <c r="K427" s="1600"/>
      <c r="L427" s="1602"/>
      <c r="M427" s="1602"/>
      <c r="N427" s="1602"/>
      <c r="O427" s="1602"/>
      <c r="P427" s="1629"/>
      <c r="Q427" s="1630"/>
    </row>
    <row r="428" spans="2:17" x14ac:dyDescent="0.25">
      <c r="B428" s="1602"/>
      <c r="C428" s="1602"/>
      <c r="D428" s="1602"/>
      <c r="E428" s="1602"/>
      <c r="F428" s="1600"/>
      <c r="G428" s="1600"/>
      <c r="H428" s="1732"/>
      <c r="I428" s="1602"/>
      <c r="J428" s="1600"/>
      <c r="K428" s="1600"/>
      <c r="L428" s="1602"/>
      <c r="M428" s="1602"/>
      <c r="N428" s="1602"/>
      <c r="O428" s="1602"/>
      <c r="P428" s="1724"/>
      <c r="Q428" s="1765"/>
    </row>
    <row r="429" spans="2:17" x14ac:dyDescent="0.25">
      <c r="B429" s="1602"/>
      <c r="C429" s="1602"/>
      <c r="D429" s="1602"/>
      <c r="E429" s="1602"/>
      <c r="F429" s="1600"/>
      <c r="G429" s="1600"/>
      <c r="H429" s="1732"/>
      <c r="I429" s="1602"/>
      <c r="J429" s="1601"/>
      <c r="K429" s="1601"/>
      <c r="L429" s="1567"/>
      <c r="M429" s="1567"/>
      <c r="N429" s="1567"/>
      <c r="O429" s="1567"/>
      <c r="P429" s="1631"/>
      <c r="Q429" s="1632"/>
    </row>
    <row r="430" spans="2:17" ht="30" x14ac:dyDescent="0.25">
      <c r="B430" s="1567"/>
      <c r="C430" s="1567"/>
      <c r="D430" s="1567"/>
      <c r="E430" s="1567"/>
      <c r="F430" s="1601"/>
      <c r="G430" s="1601"/>
      <c r="H430" s="1638"/>
      <c r="I430" s="1567"/>
      <c r="J430" s="764" t="s">
        <v>3722</v>
      </c>
      <c r="K430" s="764" t="s">
        <v>3701</v>
      </c>
      <c r="L430" s="51"/>
      <c r="M430" s="720"/>
      <c r="N430" s="720"/>
      <c r="O430" s="720"/>
      <c r="P430" s="1618"/>
      <c r="Q430" s="1619"/>
    </row>
    <row r="431" spans="2:17" x14ac:dyDescent="0.25">
      <c r="B431" s="1566" t="s">
        <v>623</v>
      </c>
      <c r="C431" s="1566" t="s">
        <v>113</v>
      </c>
      <c r="D431" s="1566" t="s">
        <v>3731</v>
      </c>
      <c r="E431" s="1566">
        <v>26203765</v>
      </c>
      <c r="F431" s="1599" t="s">
        <v>129</v>
      </c>
      <c r="G431" s="1599" t="s">
        <v>130</v>
      </c>
      <c r="H431" s="1637">
        <v>40118</v>
      </c>
      <c r="I431" s="1566"/>
      <c r="J431" s="1599" t="s">
        <v>3732</v>
      </c>
      <c r="K431" s="1599" t="s">
        <v>3733</v>
      </c>
      <c r="L431" s="1566"/>
      <c r="M431" s="1566" t="s">
        <v>19</v>
      </c>
      <c r="N431" s="1566" t="s">
        <v>19</v>
      </c>
      <c r="O431" s="1566" t="s">
        <v>19</v>
      </c>
      <c r="P431" s="1629"/>
      <c r="Q431" s="1630"/>
    </row>
    <row r="432" spans="2:17" x14ac:dyDescent="0.25">
      <c r="B432" s="1602"/>
      <c r="C432" s="1602"/>
      <c r="D432" s="1602"/>
      <c r="E432" s="1602"/>
      <c r="F432" s="1600"/>
      <c r="G432" s="1600"/>
      <c r="H432" s="1732"/>
      <c r="I432" s="1602"/>
      <c r="J432" s="1601"/>
      <c r="K432" s="1601"/>
      <c r="L432" s="1602"/>
      <c r="M432" s="1602"/>
      <c r="N432" s="1602"/>
      <c r="O432" s="1602"/>
      <c r="P432" s="1724"/>
      <c r="Q432" s="1765"/>
    </row>
    <row r="433" spans="2:18" x14ac:dyDescent="0.25">
      <c r="B433" s="1602"/>
      <c r="C433" s="1602"/>
      <c r="D433" s="1602"/>
      <c r="E433" s="1602"/>
      <c r="F433" s="1600"/>
      <c r="G433" s="1600"/>
      <c r="H433" s="1732"/>
      <c r="I433" s="1602"/>
      <c r="J433" s="1599" t="s">
        <v>3724</v>
      </c>
      <c r="K433" s="1566" t="s">
        <v>3725</v>
      </c>
      <c r="L433" s="1602"/>
      <c r="M433" s="1602"/>
      <c r="N433" s="1602"/>
      <c r="O433" s="1602"/>
      <c r="P433" s="1724"/>
      <c r="Q433" s="1765"/>
    </row>
    <row r="434" spans="2:18" x14ac:dyDescent="0.25">
      <c r="B434" s="1602"/>
      <c r="C434" s="1602"/>
      <c r="D434" s="1602"/>
      <c r="E434" s="1602"/>
      <c r="F434" s="1600"/>
      <c r="G434" s="1600"/>
      <c r="H434" s="1732"/>
      <c r="I434" s="1602"/>
      <c r="J434" s="1600"/>
      <c r="K434" s="1602"/>
      <c r="L434" s="1602"/>
      <c r="M434" s="1602"/>
      <c r="N434" s="1602"/>
      <c r="O434" s="1602"/>
      <c r="P434" s="1724"/>
      <c r="Q434" s="1765"/>
    </row>
    <row r="435" spans="2:18" x14ac:dyDescent="0.25">
      <c r="B435" s="1602"/>
      <c r="C435" s="1602"/>
      <c r="D435" s="1602"/>
      <c r="E435" s="1602"/>
      <c r="F435" s="1600"/>
      <c r="G435" s="1600"/>
      <c r="H435" s="1732"/>
      <c r="I435" s="1602"/>
      <c r="J435" s="1600"/>
      <c r="K435" s="1602"/>
      <c r="L435" s="1602"/>
      <c r="M435" s="1602"/>
      <c r="N435" s="1602"/>
      <c r="O435" s="1602"/>
      <c r="P435" s="1724"/>
      <c r="Q435" s="1765"/>
    </row>
    <row r="436" spans="2:18" x14ac:dyDescent="0.25">
      <c r="B436" s="1602"/>
      <c r="C436" s="1602"/>
      <c r="D436" s="1602"/>
      <c r="E436" s="1602"/>
      <c r="F436" s="1600"/>
      <c r="G436" s="1600"/>
      <c r="H436" s="1732"/>
      <c r="I436" s="1602"/>
      <c r="J436" s="1600"/>
      <c r="K436" s="1602"/>
      <c r="L436" s="1602"/>
      <c r="M436" s="1602"/>
      <c r="N436" s="1602"/>
      <c r="O436" s="1602"/>
      <c r="P436" s="1724"/>
      <c r="Q436" s="1765"/>
    </row>
    <row r="437" spans="2:18" x14ac:dyDescent="0.25">
      <c r="B437" s="1602"/>
      <c r="C437" s="1602"/>
      <c r="D437" s="1602"/>
      <c r="E437" s="1602"/>
      <c r="F437" s="1600"/>
      <c r="G437" s="1600"/>
      <c r="H437" s="1732"/>
      <c r="I437" s="1602"/>
      <c r="J437" s="1600"/>
      <c r="K437" s="1602"/>
      <c r="L437" s="1602"/>
      <c r="M437" s="1602"/>
      <c r="N437" s="1602"/>
      <c r="O437" s="1602"/>
      <c r="P437" s="1724"/>
      <c r="Q437" s="1765"/>
    </row>
    <row r="438" spans="2:18" x14ac:dyDescent="0.25">
      <c r="B438" s="1602"/>
      <c r="C438" s="1602"/>
      <c r="D438" s="1602"/>
      <c r="E438" s="1602"/>
      <c r="F438" s="1600"/>
      <c r="G438" s="1600"/>
      <c r="H438" s="1732"/>
      <c r="I438" s="1602"/>
      <c r="J438" s="1600"/>
      <c r="K438" s="1602"/>
      <c r="L438" s="1602"/>
      <c r="M438" s="1602"/>
      <c r="N438" s="1602"/>
      <c r="O438" s="1602"/>
      <c r="P438" s="1724"/>
      <c r="Q438" s="1765"/>
    </row>
    <row r="439" spans="2:18" x14ac:dyDescent="0.25">
      <c r="B439" s="1602"/>
      <c r="C439" s="1602"/>
      <c r="D439" s="1602"/>
      <c r="E439" s="1602"/>
      <c r="F439" s="1600"/>
      <c r="G439" s="1600"/>
      <c r="H439" s="1732"/>
      <c r="I439" s="1602"/>
      <c r="J439" s="1601"/>
      <c r="K439" s="1567"/>
      <c r="L439" s="1602"/>
      <c r="M439" s="1602"/>
      <c r="N439" s="1602"/>
      <c r="O439" s="1602"/>
      <c r="P439" s="1724"/>
      <c r="Q439" s="1765"/>
    </row>
    <row r="440" spans="2:18" ht="30" x14ac:dyDescent="0.25">
      <c r="B440" s="1567"/>
      <c r="C440" s="1567"/>
      <c r="D440" s="1567"/>
      <c r="E440" s="1567"/>
      <c r="F440" s="1601"/>
      <c r="G440" s="1601"/>
      <c r="H440" s="1638"/>
      <c r="I440" s="1567"/>
      <c r="J440" s="754" t="s">
        <v>3488</v>
      </c>
      <c r="K440" s="754" t="s">
        <v>3701</v>
      </c>
      <c r="L440" s="1567"/>
      <c r="M440" s="1567"/>
      <c r="N440" s="1567"/>
      <c r="O440" s="1567"/>
      <c r="P440" s="1631"/>
      <c r="Q440" s="1632"/>
      <c r="R440" s="35"/>
    </row>
    <row r="441" spans="2:18" x14ac:dyDescent="0.25">
      <c r="B441" s="1566" t="s">
        <v>3029</v>
      </c>
      <c r="C441" s="1599" t="s">
        <v>141</v>
      </c>
      <c r="D441" s="1566" t="s">
        <v>3734</v>
      </c>
      <c r="E441" s="1566">
        <v>1102828367</v>
      </c>
      <c r="F441" s="1599" t="s">
        <v>288</v>
      </c>
      <c r="G441" s="1599" t="s">
        <v>797</v>
      </c>
      <c r="H441" s="1637">
        <v>41447</v>
      </c>
      <c r="I441" s="1566"/>
      <c r="J441" s="1599" t="s">
        <v>3724</v>
      </c>
      <c r="K441" s="1566" t="s">
        <v>3725</v>
      </c>
      <c r="L441" s="1566"/>
      <c r="M441" s="1566" t="s">
        <v>19</v>
      </c>
      <c r="N441" s="1566" t="s">
        <v>19</v>
      </c>
      <c r="O441" s="1566" t="s">
        <v>19</v>
      </c>
      <c r="P441" s="1629"/>
      <c r="Q441" s="1630"/>
    </row>
    <row r="442" spans="2:18" x14ac:dyDescent="0.25">
      <c r="B442" s="1602"/>
      <c r="C442" s="1600"/>
      <c r="D442" s="1602"/>
      <c r="E442" s="1602"/>
      <c r="F442" s="1600"/>
      <c r="G442" s="1600"/>
      <c r="H442" s="1732"/>
      <c r="I442" s="1602"/>
      <c r="J442" s="1600"/>
      <c r="K442" s="1602"/>
      <c r="L442" s="1602"/>
      <c r="M442" s="1602"/>
      <c r="N442" s="1602"/>
      <c r="O442" s="1602"/>
      <c r="P442" s="1724"/>
      <c r="Q442" s="1765"/>
    </row>
    <row r="443" spans="2:18" x14ac:dyDescent="0.25">
      <c r="B443" s="1602"/>
      <c r="C443" s="1600"/>
      <c r="D443" s="1602"/>
      <c r="E443" s="1602"/>
      <c r="F443" s="1600"/>
      <c r="G443" s="1600"/>
      <c r="H443" s="1732"/>
      <c r="I443" s="1602"/>
      <c r="J443" s="1600"/>
      <c r="K443" s="1602"/>
      <c r="L443" s="1602"/>
      <c r="M443" s="1602"/>
      <c r="N443" s="1602"/>
      <c r="O443" s="1602"/>
      <c r="P443" s="1724"/>
      <c r="Q443" s="1765"/>
    </row>
    <row r="444" spans="2:18" x14ac:dyDescent="0.25">
      <c r="B444" s="1602"/>
      <c r="C444" s="1600"/>
      <c r="D444" s="1602"/>
      <c r="E444" s="1602"/>
      <c r="F444" s="1600"/>
      <c r="G444" s="1600"/>
      <c r="H444" s="1732"/>
      <c r="I444" s="1602"/>
      <c r="J444" s="1600"/>
      <c r="K444" s="1602"/>
      <c r="L444" s="1602"/>
      <c r="M444" s="1602"/>
      <c r="N444" s="1602"/>
      <c r="O444" s="1602"/>
      <c r="P444" s="1724"/>
      <c r="Q444" s="1765"/>
    </row>
    <row r="445" spans="2:18" x14ac:dyDescent="0.25">
      <c r="B445" s="1602"/>
      <c r="C445" s="1600"/>
      <c r="D445" s="1602"/>
      <c r="E445" s="1602"/>
      <c r="F445" s="1600"/>
      <c r="G445" s="1600"/>
      <c r="H445" s="1732"/>
      <c r="I445" s="1602"/>
      <c r="J445" s="1600"/>
      <c r="K445" s="1602"/>
      <c r="L445" s="1602"/>
      <c r="M445" s="1602"/>
      <c r="N445" s="1602"/>
      <c r="O445" s="1602"/>
      <c r="P445" s="1724"/>
      <c r="Q445" s="1765"/>
    </row>
    <row r="446" spans="2:18" x14ac:dyDescent="0.25">
      <c r="B446" s="1602"/>
      <c r="C446" s="1600"/>
      <c r="D446" s="1602"/>
      <c r="E446" s="1602"/>
      <c r="F446" s="1600"/>
      <c r="G446" s="1600"/>
      <c r="H446" s="1732"/>
      <c r="I446" s="1602"/>
      <c r="J446" s="1600"/>
      <c r="K446" s="1602"/>
      <c r="L446" s="1602"/>
      <c r="M446" s="1602"/>
      <c r="N446" s="1602"/>
      <c r="O446" s="1602"/>
      <c r="P446" s="1724"/>
      <c r="Q446" s="1765"/>
    </row>
    <row r="447" spans="2:18" x14ac:dyDescent="0.25">
      <c r="B447" s="1602"/>
      <c r="C447" s="1600"/>
      <c r="D447" s="1602"/>
      <c r="E447" s="1602"/>
      <c r="F447" s="1600"/>
      <c r="G447" s="1600"/>
      <c r="H447" s="1732"/>
      <c r="I447" s="1602"/>
      <c r="J447" s="1601"/>
      <c r="K447" s="1567"/>
      <c r="L447" s="1602"/>
      <c r="M447" s="1602"/>
      <c r="N447" s="1602"/>
      <c r="O447" s="1602"/>
      <c r="P447" s="1724"/>
      <c r="Q447" s="1765"/>
    </row>
    <row r="448" spans="2:18" ht="30" x14ac:dyDescent="0.25">
      <c r="B448" s="1567"/>
      <c r="C448" s="1601"/>
      <c r="D448" s="1567"/>
      <c r="E448" s="1567"/>
      <c r="F448" s="1601"/>
      <c r="G448" s="1601"/>
      <c r="H448" s="1638"/>
      <c r="I448" s="1567"/>
      <c r="J448" s="754" t="s">
        <v>3488</v>
      </c>
      <c r="K448" s="754" t="s">
        <v>3701</v>
      </c>
      <c r="L448" s="1567"/>
      <c r="M448" s="1567"/>
      <c r="N448" s="1567"/>
      <c r="O448" s="1567"/>
      <c r="P448" s="1631"/>
      <c r="Q448" s="1632"/>
    </row>
    <row r="449" spans="2:17" ht="30" x14ac:dyDescent="0.25">
      <c r="B449" s="698" t="s">
        <v>3029</v>
      </c>
      <c r="C449" s="713" t="s">
        <v>141</v>
      </c>
      <c r="D449" s="698" t="s">
        <v>3735</v>
      </c>
      <c r="E449" s="698">
        <v>1064982384</v>
      </c>
      <c r="F449" s="713" t="s">
        <v>129</v>
      </c>
      <c r="G449" s="713" t="s">
        <v>3226</v>
      </c>
      <c r="H449" s="730">
        <v>40565</v>
      </c>
      <c r="I449" s="698"/>
      <c r="J449" s="754" t="s">
        <v>3488</v>
      </c>
      <c r="K449" s="754" t="s">
        <v>3701</v>
      </c>
      <c r="L449" s="1566"/>
      <c r="M449" s="1566" t="s">
        <v>19</v>
      </c>
      <c r="N449" s="1566" t="s">
        <v>19</v>
      </c>
      <c r="O449" s="1566" t="s">
        <v>19</v>
      </c>
      <c r="P449" s="1629"/>
      <c r="Q449" s="1630"/>
    </row>
    <row r="450" spans="2:17" ht="30" x14ac:dyDescent="0.25">
      <c r="B450" s="698" t="s">
        <v>3029</v>
      </c>
      <c r="C450" s="713" t="s">
        <v>141</v>
      </c>
      <c r="D450" s="698" t="s">
        <v>3736</v>
      </c>
      <c r="E450" s="698">
        <v>1064995467</v>
      </c>
      <c r="F450" s="713" t="s">
        <v>129</v>
      </c>
      <c r="G450" s="713" t="s">
        <v>130</v>
      </c>
      <c r="H450" s="730">
        <v>41626</v>
      </c>
      <c r="I450" s="698"/>
      <c r="J450" s="754" t="s">
        <v>3488</v>
      </c>
      <c r="K450" s="754" t="s">
        <v>3701</v>
      </c>
      <c r="L450" s="1567"/>
      <c r="M450" s="1567"/>
      <c r="N450" s="1567"/>
      <c r="O450" s="1567"/>
      <c r="P450" s="1631"/>
      <c r="Q450" s="1632"/>
    </row>
    <row r="451" spans="2:17" x14ac:dyDescent="0.25">
      <c r="B451" s="1566" t="s">
        <v>3029</v>
      </c>
      <c r="C451" s="1599" t="s">
        <v>141</v>
      </c>
      <c r="D451" s="1566" t="s">
        <v>3737</v>
      </c>
      <c r="E451" s="1566">
        <v>1044915558</v>
      </c>
      <c r="F451" s="1599" t="s">
        <v>129</v>
      </c>
      <c r="G451" s="1599" t="s">
        <v>2386</v>
      </c>
      <c r="H451" s="1637">
        <v>41544</v>
      </c>
      <c r="I451" s="1566"/>
      <c r="J451" s="754" t="s">
        <v>3738</v>
      </c>
      <c r="K451" s="851" t="s">
        <v>3739</v>
      </c>
      <c r="L451" s="1637"/>
      <c r="M451" s="1566" t="s">
        <v>19</v>
      </c>
      <c r="N451" s="1566" t="s">
        <v>20</v>
      </c>
      <c r="O451" s="1566" t="s">
        <v>20</v>
      </c>
      <c r="P451" s="1725" t="s">
        <v>3740</v>
      </c>
      <c r="Q451" s="1726"/>
    </row>
    <row r="452" spans="2:17" ht="30" x14ac:dyDescent="0.25">
      <c r="B452" s="1567"/>
      <c r="C452" s="1601"/>
      <c r="D452" s="1567"/>
      <c r="E452" s="1567"/>
      <c r="F452" s="1601"/>
      <c r="G452" s="1601"/>
      <c r="H452" s="1638"/>
      <c r="I452" s="1567"/>
      <c r="J452" s="754" t="s">
        <v>3488</v>
      </c>
      <c r="K452" s="754" t="s">
        <v>3677</v>
      </c>
      <c r="L452" s="1638"/>
      <c r="M452" s="1567"/>
      <c r="N452" s="1567"/>
      <c r="O452" s="1567"/>
      <c r="P452" s="1729"/>
      <c r="Q452" s="1730"/>
    </row>
    <row r="453" spans="2:17" ht="30" x14ac:dyDescent="0.25">
      <c r="B453" s="698" t="s">
        <v>3029</v>
      </c>
      <c r="C453" s="713" t="s">
        <v>141</v>
      </c>
      <c r="D453" s="698" t="s">
        <v>3741</v>
      </c>
      <c r="E453" s="698">
        <v>50985196</v>
      </c>
      <c r="F453" s="713" t="s">
        <v>129</v>
      </c>
      <c r="G453" s="713" t="s">
        <v>829</v>
      </c>
      <c r="H453" s="730">
        <v>38701</v>
      </c>
      <c r="I453" s="698"/>
      <c r="J453" s="754" t="s">
        <v>3488</v>
      </c>
      <c r="K453" s="754" t="s">
        <v>3701</v>
      </c>
      <c r="L453" s="698"/>
      <c r="M453" s="698" t="s">
        <v>19</v>
      </c>
      <c r="N453" s="698" t="s">
        <v>19</v>
      </c>
      <c r="O453" s="698" t="s">
        <v>19</v>
      </c>
      <c r="P453" s="725"/>
      <c r="Q453" s="726"/>
    </row>
    <row r="454" spans="2:17" ht="30" x14ac:dyDescent="0.25">
      <c r="B454" s="698" t="s">
        <v>3029</v>
      </c>
      <c r="C454" s="713" t="s">
        <v>141</v>
      </c>
      <c r="D454" s="698" t="s">
        <v>3742</v>
      </c>
      <c r="E454" s="698">
        <v>30667311</v>
      </c>
      <c r="F454" s="713" t="s">
        <v>129</v>
      </c>
      <c r="G454" s="713" t="s">
        <v>130</v>
      </c>
      <c r="H454" s="730">
        <v>40724</v>
      </c>
      <c r="I454" s="698"/>
      <c r="J454" s="754" t="s">
        <v>3488</v>
      </c>
      <c r="K454" s="754" t="s">
        <v>3677</v>
      </c>
      <c r="L454" s="698"/>
      <c r="M454" s="698" t="s">
        <v>19</v>
      </c>
      <c r="N454" s="698" t="s">
        <v>19</v>
      </c>
      <c r="O454" s="698" t="s">
        <v>19</v>
      </c>
      <c r="P454" s="725"/>
      <c r="Q454" s="726"/>
    </row>
    <row r="455" spans="2:17" x14ac:dyDescent="0.25">
      <c r="B455" s="252"/>
      <c r="C455" s="35"/>
      <c r="D455" s="35"/>
      <c r="E455" s="35"/>
      <c r="F455" s="35"/>
      <c r="G455" s="35"/>
      <c r="H455" s="35"/>
      <c r="I455" s="35"/>
      <c r="J455" s="35"/>
      <c r="K455" s="35"/>
      <c r="L455" s="35"/>
      <c r="M455" s="35"/>
      <c r="N455" s="35"/>
      <c r="O455" s="35"/>
      <c r="P455" s="35"/>
      <c r="Q455" s="35"/>
    </row>
    <row r="458" spans="2:17" ht="26.25" x14ac:dyDescent="0.25">
      <c r="B458" s="1911" t="s">
        <v>3743</v>
      </c>
      <c r="C458" s="1911"/>
      <c r="D458" s="1911"/>
      <c r="E458" s="587"/>
      <c r="F458" s="587"/>
      <c r="G458" s="587"/>
      <c r="H458" s="587"/>
      <c r="I458" s="587"/>
      <c r="J458" s="587"/>
      <c r="K458" s="587"/>
      <c r="L458" s="587"/>
      <c r="M458" s="587"/>
      <c r="N458" s="587"/>
      <c r="O458" s="587"/>
      <c r="P458" s="587"/>
      <c r="Q458" s="587"/>
    </row>
    <row r="459" spans="2:17" ht="75" x14ac:dyDescent="0.25">
      <c r="B459" s="756" t="s">
        <v>97</v>
      </c>
      <c r="C459" s="756" t="s">
        <v>98</v>
      </c>
      <c r="D459" s="756" t="s">
        <v>99</v>
      </c>
      <c r="E459" s="756" t="s">
        <v>100</v>
      </c>
      <c r="F459" s="756" t="s">
        <v>101</v>
      </c>
      <c r="G459" s="756" t="s">
        <v>102</v>
      </c>
      <c r="H459" s="756" t="s">
        <v>103</v>
      </c>
      <c r="I459" s="756" t="s">
        <v>104</v>
      </c>
      <c r="J459" s="1579" t="s">
        <v>699</v>
      </c>
      <c r="K459" s="1580"/>
      <c r="L459" s="1581"/>
      <c r="M459" s="756" t="s">
        <v>106</v>
      </c>
      <c r="N459" s="756" t="s">
        <v>107</v>
      </c>
      <c r="O459" s="756" t="s">
        <v>108</v>
      </c>
      <c r="P459" s="1579" t="s">
        <v>81</v>
      </c>
      <c r="Q459" s="1581"/>
    </row>
    <row r="460" spans="2:17" x14ac:dyDescent="0.25">
      <c r="B460" s="1566" t="s">
        <v>132</v>
      </c>
      <c r="C460" s="1566" t="s">
        <v>113</v>
      </c>
      <c r="D460" s="1566" t="s">
        <v>3744</v>
      </c>
      <c r="E460" s="1566">
        <v>35113976</v>
      </c>
      <c r="F460" s="1599" t="s">
        <v>874</v>
      </c>
      <c r="G460" s="1599" t="s">
        <v>130</v>
      </c>
      <c r="H460" s="1637">
        <v>36608</v>
      </c>
      <c r="I460" s="1566"/>
      <c r="J460" s="1599" t="s">
        <v>3724</v>
      </c>
      <c r="K460" s="1566" t="s">
        <v>3725</v>
      </c>
      <c r="L460" s="1566"/>
      <c r="M460" s="1566" t="s">
        <v>19</v>
      </c>
      <c r="N460" s="1566" t="s">
        <v>19</v>
      </c>
      <c r="O460" s="1566" t="s">
        <v>19</v>
      </c>
      <c r="P460" s="1629"/>
      <c r="Q460" s="1630"/>
    </row>
    <row r="461" spans="2:17" x14ac:dyDescent="0.25">
      <c r="B461" s="1602"/>
      <c r="C461" s="1602"/>
      <c r="D461" s="1602"/>
      <c r="E461" s="1602"/>
      <c r="F461" s="1600"/>
      <c r="G461" s="1600"/>
      <c r="H461" s="1732"/>
      <c r="I461" s="1602"/>
      <c r="J461" s="1600"/>
      <c r="K461" s="1602"/>
      <c r="L461" s="1602"/>
      <c r="M461" s="1602"/>
      <c r="N461" s="1602"/>
      <c r="O461" s="1602"/>
      <c r="P461" s="1724"/>
      <c r="Q461" s="1765"/>
    </row>
    <row r="462" spans="2:17" x14ac:dyDescent="0.25">
      <c r="B462" s="1602"/>
      <c r="C462" s="1602"/>
      <c r="D462" s="1602"/>
      <c r="E462" s="1602"/>
      <c r="F462" s="1600"/>
      <c r="G462" s="1600"/>
      <c r="H462" s="1732"/>
      <c r="I462" s="1602"/>
      <c r="J462" s="1600"/>
      <c r="K462" s="1602"/>
      <c r="L462" s="1602"/>
      <c r="M462" s="1602"/>
      <c r="N462" s="1602"/>
      <c r="O462" s="1602"/>
      <c r="P462" s="1724"/>
      <c r="Q462" s="1765"/>
    </row>
    <row r="463" spans="2:17" x14ac:dyDescent="0.25">
      <c r="B463" s="1602"/>
      <c r="C463" s="1602"/>
      <c r="D463" s="1602"/>
      <c r="E463" s="1602"/>
      <c r="F463" s="1600"/>
      <c r="G463" s="1600"/>
      <c r="H463" s="1732"/>
      <c r="I463" s="1602"/>
      <c r="J463" s="1600"/>
      <c r="K463" s="1602"/>
      <c r="L463" s="1602"/>
      <c r="M463" s="1602"/>
      <c r="N463" s="1602"/>
      <c r="O463" s="1602"/>
      <c r="P463" s="1724"/>
      <c r="Q463" s="1765"/>
    </row>
    <row r="464" spans="2:17" x14ac:dyDescent="0.25">
      <c r="B464" s="1602"/>
      <c r="C464" s="1602"/>
      <c r="D464" s="1602"/>
      <c r="E464" s="1602"/>
      <c r="F464" s="1600"/>
      <c r="G464" s="1600"/>
      <c r="H464" s="1732"/>
      <c r="I464" s="1602"/>
      <c r="J464" s="1600"/>
      <c r="K464" s="1602"/>
      <c r="L464" s="1602"/>
      <c r="M464" s="1602"/>
      <c r="N464" s="1602"/>
      <c r="O464" s="1602"/>
      <c r="P464" s="1724"/>
      <c r="Q464" s="1765"/>
    </row>
    <row r="465" spans="2:17" x14ac:dyDescent="0.25">
      <c r="B465" s="1602"/>
      <c r="C465" s="1602"/>
      <c r="D465" s="1602"/>
      <c r="E465" s="1602"/>
      <c r="F465" s="1600"/>
      <c r="G465" s="1600"/>
      <c r="H465" s="1732"/>
      <c r="I465" s="1602"/>
      <c r="J465" s="1600"/>
      <c r="K465" s="1602"/>
      <c r="L465" s="1602"/>
      <c r="M465" s="1602"/>
      <c r="N465" s="1602"/>
      <c r="O465" s="1602"/>
      <c r="P465" s="1724"/>
      <c r="Q465" s="1765"/>
    </row>
    <row r="466" spans="2:17" x14ac:dyDescent="0.25">
      <c r="B466" s="1602"/>
      <c r="C466" s="1602"/>
      <c r="D466" s="1602"/>
      <c r="E466" s="1602"/>
      <c r="F466" s="1600"/>
      <c r="G466" s="1600"/>
      <c r="H466" s="1732"/>
      <c r="I466" s="1602"/>
      <c r="J466" s="1601"/>
      <c r="K466" s="1567"/>
      <c r="L466" s="1602"/>
      <c r="M466" s="1602"/>
      <c r="N466" s="1602"/>
      <c r="O466" s="1602"/>
      <c r="P466" s="1724"/>
      <c r="Q466" s="1765"/>
    </row>
    <row r="467" spans="2:17" x14ac:dyDescent="0.25">
      <c r="B467" s="1602"/>
      <c r="C467" s="1602"/>
      <c r="D467" s="1602"/>
      <c r="E467" s="1602"/>
      <c r="F467" s="1600"/>
      <c r="G467" s="1600"/>
      <c r="H467" s="1732"/>
      <c r="I467" s="1602"/>
      <c r="J467" s="1599" t="s">
        <v>3745</v>
      </c>
      <c r="K467" s="1599" t="s">
        <v>3746</v>
      </c>
      <c r="L467" s="1602"/>
      <c r="M467" s="1602"/>
      <c r="N467" s="1602"/>
      <c r="O467" s="1602"/>
      <c r="P467" s="1724"/>
      <c r="Q467" s="1765"/>
    </row>
    <row r="468" spans="2:17" x14ac:dyDescent="0.25">
      <c r="B468" s="1602"/>
      <c r="C468" s="1602"/>
      <c r="D468" s="1602"/>
      <c r="E468" s="1602"/>
      <c r="F468" s="1600"/>
      <c r="G468" s="1600"/>
      <c r="H468" s="1732"/>
      <c r="I468" s="1602"/>
      <c r="J468" s="1600"/>
      <c r="K468" s="1600"/>
      <c r="L468" s="1602"/>
      <c r="M468" s="1602"/>
      <c r="N468" s="1602"/>
      <c r="O468" s="1602"/>
      <c r="P468" s="1724"/>
      <c r="Q468" s="1765"/>
    </row>
    <row r="469" spans="2:17" x14ac:dyDescent="0.25">
      <c r="B469" s="1602"/>
      <c r="C469" s="1602"/>
      <c r="D469" s="1602"/>
      <c r="E469" s="1602"/>
      <c r="F469" s="1600"/>
      <c r="G469" s="1600"/>
      <c r="H469" s="1732"/>
      <c r="I469" s="1602"/>
      <c r="J469" s="1600"/>
      <c r="K469" s="1600"/>
      <c r="L469" s="1602"/>
      <c r="M469" s="1602"/>
      <c r="N469" s="1602"/>
      <c r="O469" s="1602"/>
      <c r="P469" s="1724"/>
      <c r="Q469" s="1765"/>
    </row>
    <row r="470" spans="2:17" x14ac:dyDescent="0.25">
      <c r="B470" s="1602"/>
      <c r="C470" s="1602"/>
      <c r="D470" s="1602"/>
      <c r="E470" s="1602"/>
      <c r="F470" s="1600"/>
      <c r="G470" s="1600"/>
      <c r="H470" s="1732"/>
      <c r="I470" s="1602"/>
      <c r="J470" s="1600"/>
      <c r="K470" s="1600"/>
      <c r="L470" s="1602"/>
      <c r="M470" s="1602"/>
      <c r="N470" s="1602"/>
      <c r="O470" s="1602"/>
      <c r="P470" s="1724"/>
      <c r="Q470" s="1765"/>
    </row>
    <row r="471" spans="2:17" x14ac:dyDescent="0.25">
      <c r="B471" s="1602"/>
      <c r="C471" s="1602"/>
      <c r="D471" s="1602"/>
      <c r="E471" s="1602"/>
      <c r="F471" s="1600"/>
      <c r="G471" s="1600"/>
      <c r="H471" s="1732"/>
      <c r="I471" s="1602"/>
      <c r="J471" s="1600"/>
      <c r="K471" s="1600"/>
      <c r="L471" s="1602"/>
      <c r="M471" s="1602"/>
      <c r="N471" s="1602"/>
      <c r="O471" s="1602"/>
      <c r="P471" s="1724"/>
      <c r="Q471" s="1765"/>
    </row>
    <row r="472" spans="2:17" x14ac:dyDescent="0.25">
      <c r="B472" s="1602"/>
      <c r="C472" s="1602"/>
      <c r="D472" s="1602"/>
      <c r="E472" s="1602"/>
      <c r="F472" s="1600"/>
      <c r="G472" s="1600"/>
      <c r="H472" s="1732"/>
      <c r="I472" s="1602"/>
      <c r="J472" s="1600"/>
      <c r="K472" s="1600"/>
      <c r="L472" s="1602"/>
      <c r="M472" s="1602"/>
      <c r="N472" s="1602"/>
      <c r="O472" s="1602"/>
      <c r="P472" s="1724"/>
      <c r="Q472" s="1765"/>
    </row>
    <row r="473" spans="2:17" x14ac:dyDescent="0.25">
      <c r="B473" s="1602"/>
      <c r="C473" s="1602"/>
      <c r="D473" s="1602"/>
      <c r="E473" s="1602"/>
      <c r="F473" s="1600"/>
      <c r="G473" s="1600"/>
      <c r="H473" s="1732"/>
      <c r="I473" s="1602"/>
      <c r="J473" s="1600"/>
      <c r="K473" s="1600"/>
      <c r="L473" s="1602"/>
      <c r="M473" s="1602"/>
      <c r="N473" s="1602"/>
      <c r="O473" s="1602"/>
      <c r="P473" s="1724"/>
      <c r="Q473" s="1765"/>
    </row>
    <row r="474" spans="2:17" x14ac:dyDescent="0.25">
      <c r="B474" s="1567"/>
      <c r="C474" s="1567"/>
      <c r="D474" s="1567"/>
      <c r="E474" s="1567"/>
      <c r="F474" s="1601"/>
      <c r="G474" s="1601"/>
      <c r="H474" s="1638"/>
      <c r="I474" s="1567"/>
      <c r="J474" s="1601"/>
      <c r="K474" s="1601"/>
      <c r="L474" s="1567"/>
      <c r="M474" s="1567"/>
      <c r="N474" s="1567"/>
      <c r="O474" s="1567"/>
      <c r="P474" s="1631"/>
      <c r="Q474" s="1632"/>
    </row>
    <row r="475" spans="2:17" x14ac:dyDescent="0.25">
      <c r="B475" s="1566" t="s">
        <v>132</v>
      </c>
      <c r="C475" s="1566" t="s">
        <v>1195</v>
      </c>
      <c r="D475" s="1566" t="s">
        <v>3747</v>
      </c>
      <c r="E475" s="1566">
        <v>106499029</v>
      </c>
      <c r="F475" s="1599" t="s">
        <v>3748</v>
      </c>
      <c r="G475" s="1599" t="s">
        <v>136</v>
      </c>
      <c r="H475" s="1637">
        <v>37554</v>
      </c>
      <c r="I475" s="1566"/>
      <c r="J475" s="1599" t="s">
        <v>3724</v>
      </c>
      <c r="K475" s="1599" t="s">
        <v>3725</v>
      </c>
      <c r="L475" s="1566"/>
      <c r="M475" s="1566" t="s">
        <v>19</v>
      </c>
      <c r="N475" s="1566" t="s">
        <v>19</v>
      </c>
      <c r="O475" s="1566" t="s">
        <v>19</v>
      </c>
      <c r="P475" s="1629"/>
      <c r="Q475" s="1630"/>
    </row>
    <row r="476" spans="2:17" x14ac:dyDescent="0.25">
      <c r="B476" s="1602"/>
      <c r="C476" s="1602"/>
      <c r="D476" s="1602"/>
      <c r="E476" s="1602"/>
      <c r="F476" s="1600"/>
      <c r="G476" s="1600"/>
      <c r="H476" s="1732"/>
      <c r="I476" s="1602"/>
      <c r="J476" s="1600"/>
      <c r="K476" s="1600"/>
      <c r="L476" s="1602"/>
      <c r="M476" s="1602"/>
      <c r="N476" s="1602"/>
      <c r="O476" s="1602"/>
      <c r="P476" s="1724"/>
      <c r="Q476" s="1765"/>
    </row>
    <row r="477" spans="2:17" x14ac:dyDescent="0.25">
      <c r="B477" s="1602"/>
      <c r="C477" s="1602"/>
      <c r="D477" s="1602"/>
      <c r="E477" s="1602"/>
      <c r="F477" s="1600"/>
      <c r="G477" s="1600"/>
      <c r="H477" s="1732"/>
      <c r="I477" s="1602"/>
      <c r="J477" s="1600"/>
      <c r="K477" s="1600"/>
      <c r="L477" s="1602"/>
      <c r="M477" s="1602"/>
      <c r="N477" s="1602"/>
      <c r="O477" s="1602"/>
      <c r="P477" s="1724"/>
      <c r="Q477" s="1765"/>
    </row>
    <row r="478" spans="2:17" x14ac:dyDescent="0.25">
      <c r="B478" s="1602"/>
      <c r="C478" s="1602"/>
      <c r="D478" s="1602"/>
      <c r="E478" s="1602"/>
      <c r="F478" s="1600"/>
      <c r="G478" s="1600"/>
      <c r="H478" s="1732"/>
      <c r="I478" s="1602"/>
      <c r="J478" s="1600"/>
      <c r="K478" s="1600"/>
      <c r="L478" s="1602"/>
      <c r="M478" s="1602"/>
      <c r="N478" s="1602"/>
      <c r="O478" s="1602"/>
      <c r="P478" s="1724"/>
      <c r="Q478" s="1765"/>
    </row>
    <row r="479" spans="2:17" x14ac:dyDescent="0.25">
      <c r="B479" s="1602"/>
      <c r="C479" s="1602"/>
      <c r="D479" s="1602"/>
      <c r="E479" s="1602"/>
      <c r="F479" s="1600"/>
      <c r="G479" s="1600"/>
      <c r="H479" s="1732"/>
      <c r="I479" s="1602"/>
      <c r="J479" s="1600"/>
      <c r="K479" s="1600"/>
      <c r="L479" s="1602"/>
      <c r="M479" s="1602"/>
      <c r="N479" s="1602"/>
      <c r="O479" s="1602"/>
      <c r="P479" s="1724"/>
      <c r="Q479" s="1765"/>
    </row>
    <row r="480" spans="2:17" x14ac:dyDescent="0.25">
      <c r="B480" s="1602"/>
      <c r="C480" s="1602"/>
      <c r="D480" s="1602"/>
      <c r="E480" s="1602"/>
      <c r="F480" s="1600"/>
      <c r="G480" s="1600"/>
      <c r="H480" s="1732"/>
      <c r="I480" s="1602"/>
      <c r="J480" s="1600"/>
      <c r="K480" s="1600"/>
      <c r="L480" s="1602"/>
      <c r="M480" s="1602"/>
      <c r="N480" s="1602"/>
      <c r="O480" s="1602"/>
      <c r="P480" s="1724"/>
      <c r="Q480" s="1765"/>
    </row>
    <row r="481" spans="2:18" x14ac:dyDescent="0.25">
      <c r="B481" s="1602"/>
      <c r="C481" s="1602"/>
      <c r="D481" s="1602"/>
      <c r="E481" s="1602"/>
      <c r="F481" s="1600"/>
      <c r="G481" s="1600"/>
      <c r="H481" s="1732"/>
      <c r="I481" s="1602"/>
      <c r="J481" s="1600"/>
      <c r="K481" s="1600"/>
      <c r="L481" s="1602"/>
      <c r="M481" s="1602"/>
      <c r="N481" s="1602"/>
      <c r="O481" s="1602"/>
      <c r="P481" s="1724"/>
      <c r="Q481" s="1765"/>
    </row>
    <row r="482" spans="2:18" x14ac:dyDescent="0.25">
      <c r="B482" s="1602"/>
      <c r="C482" s="1602"/>
      <c r="D482" s="1602"/>
      <c r="E482" s="1602"/>
      <c r="F482" s="1600"/>
      <c r="G482" s="1600"/>
      <c r="H482" s="1732"/>
      <c r="I482" s="1602"/>
      <c r="J482" s="1600"/>
      <c r="K482" s="1600"/>
      <c r="L482" s="1602"/>
      <c r="M482" s="1602"/>
      <c r="N482" s="1602"/>
      <c r="O482" s="1602"/>
      <c r="P482" s="1724"/>
      <c r="Q482" s="1765"/>
    </row>
    <row r="483" spans="2:18" x14ac:dyDescent="0.25">
      <c r="B483" s="1602"/>
      <c r="C483" s="1602"/>
      <c r="D483" s="1602"/>
      <c r="E483" s="1602"/>
      <c r="F483" s="1600"/>
      <c r="G483" s="1600"/>
      <c r="H483" s="1732"/>
      <c r="I483" s="1602"/>
      <c r="J483" s="1601"/>
      <c r="K483" s="1601"/>
      <c r="L483" s="1602"/>
      <c r="M483" s="1602"/>
      <c r="N483" s="1602"/>
      <c r="O483" s="1602"/>
      <c r="P483" s="1724"/>
      <c r="Q483" s="1765"/>
    </row>
    <row r="484" spans="2:18" ht="30" x14ac:dyDescent="0.25">
      <c r="B484" s="1567"/>
      <c r="C484" s="1567"/>
      <c r="D484" s="1567"/>
      <c r="E484" s="1567"/>
      <c r="F484" s="1601"/>
      <c r="G484" s="1601"/>
      <c r="H484" s="1638"/>
      <c r="I484" s="1567"/>
      <c r="J484" s="754" t="s">
        <v>3488</v>
      </c>
      <c r="K484" s="754" t="s">
        <v>3701</v>
      </c>
      <c r="L484" s="1567"/>
      <c r="M484" s="1567"/>
      <c r="N484" s="1567"/>
      <c r="O484" s="1567"/>
      <c r="P484" s="1631"/>
      <c r="Q484" s="1632"/>
      <c r="R484" s="35"/>
    </row>
    <row r="485" spans="2:18" x14ac:dyDescent="0.25">
      <c r="B485" s="1566" t="s">
        <v>623</v>
      </c>
      <c r="C485" s="1599" t="s">
        <v>113</v>
      </c>
      <c r="D485" s="1566" t="s">
        <v>382</v>
      </c>
      <c r="E485" s="1566">
        <v>1067847980</v>
      </c>
      <c r="F485" s="1599" t="s">
        <v>129</v>
      </c>
      <c r="G485" s="1599" t="s">
        <v>282</v>
      </c>
      <c r="H485" s="1637">
        <v>40319</v>
      </c>
      <c r="I485" s="1566"/>
      <c r="J485" s="1599" t="s">
        <v>3488</v>
      </c>
      <c r="K485" s="1566" t="s">
        <v>3677</v>
      </c>
      <c r="L485" s="1566"/>
      <c r="M485" s="1566" t="s">
        <v>19</v>
      </c>
      <c r="N485" s="1566" t="s">
        <v>19</v>
      </c>
      <c r="O485" s="1566" t="s">
        <v>19</v>
      </c>
      <c r="P485" s="1629"/>
      <c r="Q485" s="1630"/>
    </row>
    <row r="486" spans="2:18" x14ac:dyDescent="0.25">
      <c r="B486" s="1602"/>
      <c r="C486" s="1600"/>
      <c r="D486" s="1602"/>
      <c r="E486" s="1602"/>
      <c r="F486" s="1600"/>
      <c r="G486" s="1600"/>
      <c r="H486" s="1732"/>
      <c r="I486" s="1602"/>
      <c r="J486" s="1600"/>
      <c r="K486" s="1602"/>
      <c r="L486" s="1602"/>
      <c r="M486" s="1602"/>
      <c r="N486" s="1602"/>
      <c r="O486" s="1602"/>
      <c r="P486" s="1724"/>
      <c r="Q486" s="1765"/>
    </row>
    <row r="487" spans="2:18" x14ac:dyDescent="0.25">
      <c r="B487" s="1602"/>
      <c r="C487" s="1600"/>
      <c r="D487" s="1602"/>
      <c r="E487" s="1602"/>
      <c r="F487" s="1600"/>
      <c r="G487" s="1600"/>
      <c r="H487" s="1732"/>
      <c r="I487" s="1602"/>
      <c r="J487" s="1600"/>
      <c r="K487" s="1602"/>
      <c r="L487" s="1602"/>
      <c r="M487" s="1602"/>
      <c r="N487" s="1602"/>
      <c r="O487" s="1602"/>
      <c r="P487" s="1724"/>
      <c r="Q487" s="1765"/>
    </row>
    <row r="488" spans="2:18" x14ac:dyDescent="0.25">
      <c r="B488" s="1602"/>
      <c r="C488" s="1600"/>
      <c r="D488" s="1602"/>
      <c r="E488" s="1602"/>
      <c r="F488" s="1600"/>
      <c r="G488" s="1600"/>
      <c r="H488" s="1732"/>
      <c r="I488" s="1602"/>
      <c r="J488" s="1600"/>
      <c r="K488" s="1602"/>
      <c r="L488" s="1602"/>
      <c r="M488" s="1602"/>
      <c r="N488" s="1602"/>
      <c r="O488" s="1602"/>
      <c r="P488" s="1724"/>
      <c r="Q488" s="1765"/>
    </row>
    <row r="489" spans="2:18" x14ac:dyDescent="0.25">
      <c r="B489" s="1602"/>
      <c r="C489" s="1600"/>
      <c r="D489" s="1602"/>
      <c r="E489" s="1602"/>
      <c r="F489" s="1600"/>
      <c r="G489" s="1600"/>
      <c r="H489" s="1732"/>
      <c r="I489" s="1602"/>
      <c r="J489" s="1600"/>
      <c r="K489" s="1602"/>
      <c r="L489" s="1602"/>
      <c r="M489" s="1602"/>
      <c r="N489" s="1602"/>
      <c r="O489" s="1602"/>
      <c r="P489" s="1724"/>
      <c r="Q489" s="1765"/>
    </row>
    <row r="490" spans="2:18" x14ac:dyDescent="0.25">
      <c r="B490" s="1602"/>
      <c r="C490" s="1600"/>
      <c r="D490" s="1602"/>
      <c r="E490" s="1602"/>
      <c r="F490" s="1600"/>
      <c r="G490" s="1600"/>
      <c r="H490" s="1732"/>
      <c r="I490" s="1602"/>
      <c r="J490" s="1600"/>
      <c r="K490" s="1602"/>
      <c r="L490" s="1602"/>
      <c r="M490" s="1602"/>
      <c r="N490" s="1602"/>
      <c r="O490" s="1602"/>
      <c r="P490" s="1724"/>
      <c r="Q490" s="1765"/>
    </row>
    <row r="491" spans="2:18" x14ac:dyDescent="0.25">
      <c r="B491" s="1602"/>
      <c r="C491" s="1600"/>
      <c r="D491" s="1602"/>
      <c r="E491" s="1602"/>
      <c r="F491" s="1600"/>
      <c r="G491" s="1600"/>
      <c r="H491" s="1732"/>
      <c r="I491" s="1602"/>
      <c r="J491" s="1600"/>
      <c r="K491" s="1602"/>
      <c r="L491" s="1602"/>
      <c r="M491" s="1602"/>
      <c r="N491" s="1602"/>
      <c r="O491" s="1602"/>
      <c r="P491" s="1724"/>
      <c r="Q491" s="1765"/>
    </row>
    <row r="492" spans="2:18" x14ac:dyDescent="0.25">
      <c r="B492" s="1567"/>
      <c r="C492" s="1601"/>
      <c r="D492" s="1567"/>
      <c r="E492" s="1567"/>
      <c r="F492" s="1601"/>
      <c r="G492" s="1601"/>
      <c r="H492" s="1638"/>
      <c r="I492" s="1567"/>
      <c r="J492" s="1601"/>
      <c r="K492" s="1567"/>
      <c r="L492" s="1567"/>
      <c r="M492" s="1567"/>
      <c r="N492" s="1567"/>
      <c r="O492" s="1567"/>
      <c r="P492" s="1631"/>
      <c r="Q492" s="1632"/>
    </row>
    <row r="493" spans="2:18" x14ac:dyDescent="0.25">
      <c r="B493" s="1566" t="s">
        <v>623</v>
      </c>
      <c r="C493" s="1613" t="s">
        <v>1195</v>
      </c>
      <c r="D493" s="1609" t="s">
        <v>3749</v>
      </c>
      <c r="E493" s="1609">
        <v>1064314280</v>
      </c>
      <c r="F493" s="1613" t="s">
        <v>129</v>
      </c>
      <c r="G493" s="1613" t="s">
        <v>3226</v>
      </c>
      <c r="H493" s="1912">
        <v>41656</v>
      </c>
      <c r="I493" s="1609"/>
      <c r="J493" s="1599" t="s">
        <v>3750</v>
      </c>
      <c r="K493" s="1613" t="s">
        <v>3751</v>
      </c>
      <c r="L493" s="1609"/>
      <c r="M493" s="1609" t="s">
        <v>19</v>
      </c>
      <c r="N493" s="1609" t="s">
        <v>19</v>
      </c>
      <c r="O493" s="1609" t="s">
        <v>19</v>
      </c>
      <c r="P493" s="1609"/>
      <c r="Q493" s="1609"/>
    </row>
    <row r="494" spans="2:18" x14ac:dyDescent="0.25">
      <c r="B494" s="1602"/>
      <c r="C494" s="1613"/>
      <c r="D494" s="1609"/>
      <c r="E494" s="1609"/>
      <c r="F494" s="1613"/>
      <c r="G494" s="1613"/>
      <c r="H494" s="1912"/>
      <c r="I494" s="1609"/>
      <c r="J494" s="1600"/>
      <c r="K494" s="1613"/>
      <c r="L494" s="1609"/>
      <c r="M494" s="1609"/>
      <c r="N494" s="1609"/>
      <c r="O494" s="1609"/>
      <c r="P494" s="1609"/>
      <c r="Q494" s="1609"/>
    </row>
    <row r="495" spans="2:18" x14ac:dyDescent="0.25">
      <c r="B495" s="1602"/>
      <c r="C495" s="1613"/>
      <c r="D495" s="1609"/>
      <c r="E495" s="1609"/>
      <c r="F495" s="1613"/>
      <c r="G495" s="1613"/>
      <c r="H495" s="1912"/>
      <c r="I495" s="1609"/>
      <c r="J495" s="1600"/>
      <c r="K495" s="1613"/>
      <c r="L495" s="1609"/>
      <c r="M495" s="1609"/>
      <c r="N495" s="1609"/>
      <c r="O495" s="1609"/>
      <c r="P495" s="1609"/>
      <c r="Q495" s="1609"/>
    </row>
    <row r="496" spans="2:18" x14ac:dyDescent="0.25">
      <c r="B496" s="1602"/>
      <c r="C496" s="1613"/>
      <c r="D496" s="1609"/>
      <c r="E496" s="1609"/>
      <c r="F496" s="1613"/>
      <c r="G496" s="1613"/>
      <c r="H496" s="1912"/>
      <c r="I496" s="1609"/>
      <c r="J496" s="1600"/>
      <c r="K496" s="1613"/>
      <c r="L496" s="1609"/>
      <c r="M496" s="1609"/>
      <c r="N496" s="1609"/>
      <c r="O496" s="1609"/>
      <c r="P496" s="1609"/>
      <c r="Q496" s="1609"/>
    </row>
    <row r="497" spans="2:17" x14ac:dyDescent="0.25">
      <c r="B497" s="1602"/>
      <c r="C497" s="1613"/>
      <c r="D497" s="1609"/>
      <c r="E497" s="1609"/>
      <c r="F497" s="1613"/>
      <c r="G497" s="1613"/>
      <c r="H497" s="1912"/>
      <c r="I497" s="1609"/>
      <c r="J497" s="1600"/>
      <c r="K497" s="1613"/>
      <c r="L497" s="1609"/>
      <c r="M497" s="1609"/>
      <c r="N497" s="1609"/>
      <c r="O497" s="1609"/>
      <c r="P497" s="1609"/>
      <c r="Q497" s="1609"/>
    </row>
    <row r="498" spans="2:17" x14ac:dyDescent="0.25">
      <c r="B498" s="1602"/>
      <c r="C498" s="1613"/>
      <c r="D498" s="1609"/>
      <c r="E498" s="1609"/>
      <c r="F498" s="1613"/>
      <c r="G498" s="1613"/>
      <c r="H498" s="1912"/>
      <c r="I498" s="1609"/>
      <c r="J498" s="1600"/>
      <c r="K498" s="1613"/>
      <c r="L498" s="1609"/>
      <c r="M498" s="1609"/>
      <c r="N498" s="1609"/>
      <c r="O498" s="1609"/>
      <c r="P498" s="1609"/>
      <c r="Q498" s="1609"/>
    </row>
    <row r="499" spans="2:17" x14ac:dyDescent="0.25">
      <c r="B499" s="1602"/>
      <c r="C499" s="1613"/>
      <c r="D499" s="1609"/>
      <c r="E499" s="1609"/>
      <c r="F499" s="1613"/>
      <c r="G499" s="1613"/>
      <c r="H499" s="1912"/>
      <c r="I499" s="1609"/>
      <c r="J499" s="1600"/>
      <c r="K499" s="1613"/>
      <c r="L499" s="1609"/>
      <c r="M499" s="1609"/>
      <c r="N499" s="1609"/>
      <c r="O499" s="1609"/>
      <c r="P499" s="1609"/>
      <c r="Q499" s="1609"/>
    </row>
    <row r="500" spans="2:17" x14ac:dyDescent="0.25">
      <c r="B500" s="1567"/>
      <c r="C500" s="1613"/>
      <c r="D500" s="1609"/>
      <c r="E500" s="1609"/>
      <c r="F500" s="1613"/>
      <c r="G500" s="1613"/>
      <c r="H500" s="1912"/>
      <c r="I500" s="1609"/>
      <c r="J500" s="1601"/>
      <c r="K500" s="1613"/>
      <c r="L500" s="1609"/>
      <c r="M500" s="1609"/>
      <c r="N500" s="1609"/>
      <c r="O500" s="1609"/>
      <c r="P500" s="1609"/>
      <c r="Q500" s="1609"/>
    </row>
    <row r="504" spans="2:17" ht="26.25" x14ac:dyDescent="0.25">
      <c r="B504" s="1911" t="s">
        <v>3752</v>
      </c>
      <c r="C504" s="1911"/>
      <c r="D504" s="1911"/>
      <c r="E504" s="587"/>
      <c r="F504" s="587"/>
      <c r="G504" s="587"/>
      <c r="H504" s="587"/>
      <c r="I504" s="587"/>
      <c r="J504" s="587"/>
      <c r="K504" s="587"/>
      <c r="L504" s="587"/>
      <c r="M504" s="587"/>
      <c r="N504" s="587"/>
      <c r="O504" s="587"/>
      <c r="P504" s="587"/>
      <c r="Q504" s="587"/>
    </row>
    <row r="505" spans="2:17" ht="75" x14ac:dyDescent="0.25">
      <c r="B505" s="756" t="s">
        <v>97</v>
      </c>
      <c r="C505" s="756" t="s">
        <v>98</v>
      </c>
      <c r="D505" s="756" t="s">
        <v>99</v>
      </c>
      <c r="E505" s="756" t="s">
        <v>100</v>
      </c>
      <c r="F505" s="756" t="s">
        <v>101</v>
      </c>
      <c r="G505" s="756" t="s">
        <v>102</v>
      </c>
      <c r="H505" s="756" t="s">
        <v>103</v>
      </c>
      <c r="I505" s="756" t="s">
        <v>104</v>
      </c>
      <c r="J505" s="1579" t="s">
        <v>699</v>
      </c>
      <c r="K505" s="1580"/>
      <c r="L505" s="1581"/>
      <c r="M505" s="756" t="s">
        <v>106</v>
      </c>
      <c r="N505" s="756" t="s">
        <v>107</v>
      </c>
      <c r="O505" s="756" t="s">
        <v>108</v>
      </c>
      <c r="P505" s="1579" t="s">
        <v>81</v>
      </c>
      <c r="Q505" s="1581"/>
    </row>
    <row r="506" spans="2:17" x14ac:dyDescent="0.25">
      <c r="B506" s="1566" t="s">
        <v>132</v>
      </c>
      <c r="C506" s="1566" t="s">
        <v>133</v>
      </c>
      <c r="D506" s="1566" t="s">
        <v>3753</v>
      </c>
      <c r="E506" s="1566">
        <v>53066919</v>
      </c>
      <c r="F506" s="1599" t="s">
        <v>3754</v>
      </c>
      <c r="G506" s="1599" t="s">
        <v>797</v>
      </c>
      <c r="H506" s="1637">
        <v>40893</v>
      </c>
      <c r="I506" s="1566"/>
      <c r="J506" s="1599" t="s">
        <v>3755</v>
      </c>
      <c r="K506" s="1566" t="s">
        <v>3725</v>
      </c>
      <c r="L506" s="1566"/>
      <c r="M506" s="1566" t="s">
        <v>19</v>
      </c>
      <c r="N506" s="1566" t="s">
        <v>19</v>
      </c>
      <c r="O506" s="1566" t="s">
        <v>19</v>
      </c>
      <c r="P506" s="1629"/>
      <c r="Q506" s="1630"/>
    </row>
    <row r="507" spans="2:17" x14ac:dyDescent="0.25">
      <c r="B507" s="1602"/>
      <c r="C507" s="1602"/>
      <c r="D507" s="1602"/>
      <c r="E507" s="1602"/>
      <c r="F507" s="1600"/>
      <c r="G507" s="1600"/>
      <c r="H507" s="1732"/>
      <c r="I507" s="1602"/>
      <c r="J507" s="1600"/>
      <c r="K507" s="1602"/>
      <c r="L507" s="1602"/>
      <c r="M507" s="1602"/>
      <c r="N507" s="1602"/>
      <c r="O507" s="1602"/>
      <c r="P507" s="1724"/>
      <c r="Q507" s="1765"/>
    </row>
    <row r="508" spans="2:17" x14ac:dyDescent="0.25">
      <c r="B508" s="1602"/>
      <c r="C508" s="1602"/>
      <c r="D508" s="1602"/>
      <c r="E508" s="1602"/>
      <c r="F508" s="1600"/>
      <c r="G508" s="1600"/>
      <c r="H508" s="1732"/>
      <c r="I508" s="1602"/>
      <c r="J508" s="1600"/>
      <c r="K508" s="1602"/>
      <c r="L508" s="1602"/>
      <c r="M508" s="1602"/>
      <c r="N508" s="1602"/>
      <c r="O508" s="1602"/>
      <c r="P508" s="1724"/>
      <c r="Q508" s="1765"/>
    </row>
    <row r="509" spans="2:17" x14ac:dyDescent="0.25">
      <c r="B509" s="1602"/>
      <c r="C509" s="1602"/>
      <c r="D509" s="1602"/>
      <c r="E509" s="1602"/>
      <c r="F509" s="1600"/>
      <c r="G509" s="1600"/>
      <c r="H509" s="1732"/>
      <c r="I509" s="1602"/>
      <c r="J509" s="1600"/>
      <c r="K509" s="1602"/>
      <c r="L509" s="1602"/>
      <c r="M509" s="1602"/>
      <c r="N509" s="1602"/>
      <c r="O509" s="1602"/>
      <c r="P509" s="1724"/>
      <c r="Q509" s="1765"/>
    </row>
    <row r="510" spans="2:17" x14ac:dyDescent="0.25">
      <c r="B510" s="1602"/>
      <c r="C510" s="1602"/>
      <c r="D510" s="1602"/>
      <c r="E510" s="1602"/>
      <c r="F510" s="1600"/>
      <c r="G510" s="1600"/>
      <c r="H510" s="1732"/>
      <c r="I510" s="1602"/>
      <c r="J510" s="1600"/>
      <c r="K510" s="1602"/>
      <c r="L510" s="1602"/>
      <c r="M510" s="1602"/>
      <c r="N510" s="1602"/>
      <c r="O510" s="1602"/>
      <c r="P510" s="1724"/>
      <c r="Q510" s="1765"/>
    </row>
    <row r="511" spans="2:17" x14ac:dyDescent="0.25">
      <c r="B511" s="1602"/>
      <c r="C511" s="1602"/>
      <c r="D511" s="1602"/>
      <c r="E511" s="1602"/>
      <c r="F511" s="1600"/>
      <c r="G511" s="1600"/>
      <c r="H511" s="1732"/>
      <c r="I511" s="1602"/>
      <c r="J511" s="1600"/>
      <c r="K511" s="1602"/>
      <c r="L511" s="1602"/>
      <c r="M511" s="1602"/>
      <c r="N511" s="1602"/>
      <c r="O511" s="1602"/>
      <c r="P511" s="1724"/>
      <c r="Q511" s="1765"/>
    </row>
    <row r="512" spans="2:17" x14ac:dyDescent="0.25">
      <c r="B512" s="1602"/>
      <c r="C512" s="1602"/>
      <c r="D512" s="1602"/>
      <c r="E512" s="1602"/>
      <c r="F512" s="1600"/>
      <c r="G512" s="1600"/>
      <c r="H512" s="1732"/>
      <c r="I512" s="1602"/>
      <c r="J512" s="1601"/>
      <c r="K512" s="1567"/>
      <c r="L512" s="1602"/>
      <c r="M512" s="1602"/>
      <c r="N512" s="1602"/>
      <c r="O512" s="1602"/>
      <c r="P512" s="1724"/>
      <c r="Q512" s="1765"/>
    </row>
    <row r="513" spans="2:17" x14ac:dyDescent="0.25">
      <c r="B513" s="1602"/>
      <c r="C513" s="1602"/>
      <c r="D513" s="1602"/>
      <c r="E513" s="1602"/>
      <c r="F513" s="1600"/>
      <c r="G513" s="1600"/>
      <c r="H513" s="1732"/>
      <c r="I513" s="1602"/>
      <c r="J513" s="1599" t="s">
        <v>3488</v>
      </c>
      <c r="K513" s="1599" t="s">
        <v>3701</v>
      </c>
      <c r="L513" s="1602"/>
      <c r="M513" s="1602"/>
      <c r="N513" s="1602"/>
      <c r="O513" s="1602"/>
      <c r="P513" s="1724"/>
      <c r="Q513" s="1765"/>
    </row>
    <row r="514" spans="2:17" x14ac:dyDescent="0.25">
      <c r="B514" s="1602"/>
      <c r="C514" s="1602"/>
      <c r="D514" s="1602"/>
      <c r="E514" s="1602"/>
      <c r="F514" s="1600"/>
      <c r="G514" s="1600"/>
      <c r="H514" s="1732"/>
      <c r="I514" s="1602"/>
      <c r="J514" s="1600"/>
      <c r="K514" s="1600"/>
      <c r="L514" s="1602"/>
      <c r="M514" s="1602"/>
      <c r="N514" s="1602"/>
      <c r="O514" s="1602"/>
      <c r="P514" s="1724"/>
      <c r="Q514" s="1765"/>
    </row>
    <row r="515" spans="2:17" x14ac:dyDescent="0.25">
      <c r="B515" s="1602"/>
      <c r="C515" s="1602"/>
      <c r="D515" s="1602"/>
      <c r="E515" s="1602"/>
      <c r="F515" s="1600"/>
      <c r="G515" s="1600"/>
      <c r="H515" s="1732"/>
      <c r="I515" s="1602"/>
      <c r="J515" s="1600"/>
      <c r="K515" s="1600"/>
      <c r="L515" s="1602"/>
      <c r="M515" s="1602"/>
      <c r="N515" s="1602"/>
      <c r="O515" s="1602"/>
      <c r="P515" s="1724"/>
      <c r="Q515" s="1765"/>
    </row>
    <row r="516" spans="2:17" x14ac:dyDescent="0.25">
      <c r="B516" s="1602"/>
      <c r="C516" s="1602"/>
      <c r="D516" s="1602"/>
      <c r="E516" s="1602"/>
      <c r="F516" s="1600"/>
      <c r="G516" s="1600"/>
      <c r="H516" s="1732"/>
      <c r="I516" s="1602"/>
      <c r="J516" s="1600"/>
      <c r="K516" s="1600"/>
      <c r="L516" s="1602"/>
      <c r="M516" s="1602"/>
      <c r="N516" s="1602"/>
      <c r="O516" s="1602"/>
      <c r="P516" s="1724"/>
      <c r="Q516" s="1765"/>
    </row>
    <row r="517" spans="2:17" x14ac:dyDescent="0.25">
      <c r="B517" s="1602"/>
      <c r="C517" s="1602"/>
      <c r="D517" s="1602"/>
      <c r="E517" s="1602"/>
      <c r="F517" s="1600"/>
      <c r="G517" s="1600"/>
      <c r="H517" s="1732"/>
      <c r="I517" s="1602"/>
      <c r="J517" s="1600"/>
      <c r="K517" s="1600"/>
      <c r="L517" s="1602"/>
      <c r="M517" s="1602"/>
      <c r="N517" s="1602"/>
      <c r="O517" s="1602"/>
      <c r="P517" s="1724"/>
      <c r="Q517" s="1765"/>
    </row>
    <row r="518" spans="2:17" x14ac:dyDescent="0.25">
      <c r="B518" s="1602"/>
      <c r="C518" s="1602"/>
      <c r="D518" s="1602"/>
      <c r="E518" s="1602"/>
      <c r="F518" s="1600"/>
      <c r="G518" s="1600"/>
      <c r="H518" s="1732"/>
      <c r="I518" s="1602"/>
      <c r="J518" s="1600"/>
      <c r="K518" s="1600"/>
      <c r="L518" s="1602"/>
      <c r="M518" s="1602"/>
      <c r="N518" s="1602"/>
      <c r="O518" s="1602"/>
      <c r="P518" s="1724"/>
      <c r="Q518" s="1765"/>
    </row>
    <row r="519" spans="2:17" x14ac:dyDescent="0.25">
      <c r="B519" s="1602"/>
      <c r="C519" s="1602"/>
      <c r="D519" s="1602"/>
      <c r="E519" s="1602"/>
      <c r="F519" s="1600"/>
      <c r="G519" s="1600"/>
      <c r="H519" s="1732"/>
      <c r="I519" s="1602"/>
      <c r="J519" s="1600"/>
      <c r="K519" s="1600"/>
      <c r="L519" s="1602"/>
      <c r="M519" s="1602"/>
      <c r="N519" s="1602"/>
      <c r="O519" s="1602"/>
      <c r="P519" s="1724"/>
      <c r="Q519" s="1765"/>
    </row>
    <row r="520" spans="2:17" x14ac:dyDescent="0.25">
      <c r="B520" s="1567"/>
      <c r="C520" s="1567"/>
      <c r="D520" s="1567"/>
      <c r="E520" s="1567"/>
      <c r="F520" s="1601"/>
      <c r="G520" s="1601"/>
      <c r="H520" s="1638"/>
      <c r="I520" s="1567"/>
      <c r="J520" s="1601"/>
      <c r="K520" s="1601"/>
      <c r="L520" s="1567"/>
      <c r="M520" s="1567"/>
      <c r="N520" s="1567"/>
      <c r="O520" s="1567"/>
      <c r="P520" s="1631"/>
      <c r="Q520" s="1632"/>
    </row>
    <row r="521" spans="2:17" x14ac:dyDescent="0.25">
      <c r="B521" s="1566" t="s">
        <v>132</v>
      </c>
      <c r="C521" s="1566" t="s">
        <v>1624</v>
      </c>
      <c r="D521" s="1566" t="s">
        <v>3756</v>
      </c>
      <c r="E521" s="1566">
        <v>26173891</v>
      </c>
      <c r="F521" s="1599" t="s">
        <v>874</v>
      </c>
      <c r="G521" s="1599" t="s">
        <v>136</v>
      </c>
      <c r="H521" s="1637">
        <v>37176</v>
      </c>
      <c r="I521" s="1566"/>
      <c r="J521" s="1599" t="s">
        <v>3755</v>
      </c>
      <c r="K521" s="1599" t="s">
        <v>3757</v>
      </c>
      <c r="L521" s="1566"/>
      <c r="M521" s="1566" t="s">
        <v>19</v>
      </c>
      <c r="N521" s="1566" t="s">
        <v>19</v>
      </c>
      <c r="O521" s="1566" t="s">
        <v>19</v>
      </c>
      <c r="P521" s="1629"/>
      <c r="Q521" s="1630"/>
    </row>
    <row r="522" spans="2:17" x14ac:dyDescent="0.25">
      <c r="B522" s="1602"/>
      <c r="C522" s="1602"/>
      <c r="D522" s="1602"/>
      <c r="E522" s="1602"/>
      <c r="F522" s="1600"/>
      <c r="G522" s="1600"/>
      <c r="H522" s="1732"/>
      <c r="I522" s="1602"/>
      <c r="J522" s="1600"/>
      <c r="K522" s="1600"/>
      <c r="L522" s="1602"/>
      <c r="M522" s="1602"/>
      <c r="N522" s="1602"/>
      <c r="O522" s="1602"/>
      <c r="P522" s="1724"/>
      <c r="Q522" s="1765"/>
    </row>
    <row r="523" spans="2:17" x14ac:dyDescent="0.25">
      <c r="B523" s="1602"/>
      <c r="C523" s="1602"/>
      <c r="D523" s="1602"/>
      <c r="E523" s="1602"/>
      <c r="F523" s="1600"/>
      <c r="G523" s="1600"/>
      <c r="H523" s="1732"/>
      <c r="I523" s="1602"/>
      <c r="J523" s="1600"/>
      <c r="K523" s="1600"/>
      <c r="L523" s="1602"/>
      <c r="M523" s="1602"/>
      <c r="N523" s="1602"/>
      <c r="O523" s="1602"/>
      <c r="P523" s="1724"/>
      <c r="Q523" s="1765"/>
    </row>
    <row r="524" spans="2:17" x14ac:dyDescent="0.25">
      <c r="B524" s="1602"/>
      <c r="C524" s="1602"/>
      <c r="D524" s="1602"/>
      <c r="E524" s="1602"/>
      <c r="F524" s="1600"/>
      <c r="G524" s="1600"/>
      <c r="H524" s="1732"/>
      <c r="I524" s="1602"/>
      <c r="J524" s="1600"/>
      <c r="K524" s="1600"/>
      <c r="L524" s="1602"/>
      <c r="M524" s="1602"/>
      <c r="N524" s="1602"/>
      <c r="O524" s="1602"/>
      <c r="P524" s="1724"/>
      <c r="Q524" s="1765"/>
    </row>
    <row r="525" spans="2:17" x14ac:dyDescent="0.25">
      <c r="B525" s="1602"/>
      <c r="C525" s="1602"/>
      <c r="D525" s="1602"/>
      <c r="E525" s="1602"/>
      <c r="F525" s="1600"/>
      <c r="G525" s="1600"/>
      <c r="H525" s="1732"/>
      <c r="I525" s="1602"/>
      <c r="J525" s="1600"/>
      <c r="K525" s="1600"/>
      <c r="L525" s="1602"/>
      <c r="M525" s="1602"/>
      <c r="N525" s="1602"/>
      <c r="O525" s="1602"/>
      <c r="P525" s="1724"/>
      <c r="Q525" s="1765"/>
    </row>
    <row r="526" spans="2:17" x14ac:dyDescent="0.25">
      <c r="B526" s="1602"/>
      <c r="C526" s="1602"/>
      <c r="D526" s="1602"/>
      <c r="E526" s="1602"/>
      <c r="F526" s="1600"/>
      <c r="G526" s="1600"/>
      <c r="H526" s="1732"/>
      <c r="I526" s="1602"/>
      <c r="J526" s="1600"/>
      <c r="K526" s="1600"/>
      <c r="L526" s="1602"/>
      <c r="M526" s="1602"/>
      <c r="N526" s="1602"/>
      <c r="O526" s="1602"/>
      <c r="P526" s="1724"/>
      <c r="Q526" s="1765"/>
    </row>
    <row r="527" spans="2:17" x14ac:dyDescent="0.25">
      <c r="B527" s="1602"/>
      <c r="C527" s="1602"/>
      <c r="D527" s="1602"/>
      <c r="E527" s="1602"/>
      <c r="F527" s="1600"/>
      <c r="G527" s="1600"/>
      <c r="H527" s="1732"/>
      <c r="I527" s="1602"/>
      <c r="J527" s="1600"/>
      <c r="K527" s="1600"/>
      <c r="L527" s="1602"/>
      <c r="M527" s="1602"/>
      <c r="N527" s="1602"/>
      <c r="O527" s="1602"/>
      <c r="P527" s="1724"/>
      <c r="Q527" s="1765"/>
    </row>
    <row r="528" spans="2:17" x14ac:dyDescent="0.25">
      <c r="B528" s="1602"/>
      <c r="C528" s="1602"/>
      <c r="D528" s="1602"/>
      <c r="E528" s="1602"/>
      <c r="F528" s="1600"/>
      <c r="G528" s="1600"/>
      <c r="H528" s="1732"/>
      <c r="I528" s="1602"/>
      <c r="J528" s="1600"/>
      <c r="K528" s="1600"/>
      <c r="L528" s="1602"/>
      <c r="M528" s="1602"/>
      <c r="N528" s="1602"/>
      <c r="O528" s="1602"/>
      <c r="P528" s="1724"/>
      <c r="Q528" s="1765"/>
    </row>
    <row r="529" spans="2:17" x14ac:dyDescent="0.25">
      <c r="B529" s="1602"/>
      <c r="C529" s="1602"/>
      <c r="D529" s="1602"/>
      <c r="E529" s="1602"/>
      <c r="F529" s="1600"/>
      <c r="G529" s="1600"/>
      <c r="H529" s="1732"/>
      <c r="I529" s="1602"/>
      <c r="J529" s="1601"/>
      <c r="K529" s="1601"/>
      <c r="L529" s="1602"/>
      <c r="M529" s="1602"/>
      <c r="N529" s="1602"/>
      <c r="O529" s="1602"/>
      <c r="P529" s="1724"/>
      <c r="Q529" s="1765"/>
    </row>
    <row r="530" spans="2:17" ht="30" x14ac:dyDescent="0.25">
      <c r="B530" s="1567"/>
      <c r="C530" s="1567"/>
      <c r="D530" s="1567"/>
      <c r="E530" s="1567"/>
      <c r="F530" s="1601"/>
      <c r="G530" s="1601"/>
      <c r="H530" s="1638"/>
      <c r="I530" s="1567"/>
      <c r="J530" s="754" t="s">
        <v>3758</v>
      </c>
      <c r="K530" s="754" t="s">
        <v>3757</v>
      </c>
      <c r="L530" s="1567"/>
      <c r="M530" s="1567"/>
      <c r="N530" s="1567"/>
      <c r="O530" s="1567"/>
      <c r="P530" s="1631"/>
      <c r="Q530" s="1632"/>
    </row>
    <row r="531" spans="2:17" x14ac:dyDescent="0.25">
      <c r="B531" s="1566" t="s">
        <v>623</v>
      </c>
      <c r="C531" s="1599" t="s">
        <v>141</v>
      </c>
      <c r="D531" s="1566" t="s">
        <v>3759</v>
      </c>
      <c r="E531" s="1566">
        <v>26215593</v>
      </c>
      <c r="F531" s="1599" t="s">
        <v>129</v>
      </c>
      <c r="G531" s="1599" t="s">
        <v>3760</v>
      </c>
      <c r="H531" s="1637">
        <v>38687</v>
      </c>
      <c r="I531" s="1566">
        <v>118903</v>
      </c>
      <c r="J531" s="1599" t="s">
        <v>3758</v>
      </c>
      <c r="K531" s="1566" t="s">
        <v>3677</v>
      </c>
      <c r="L531" s="1566"/>
      <c r="M531" s="1566" t="s">
        <v>19</v>
      </c>
      <c r="N531" s="1566" t="s">
        <v>19</v>
      </c>
      <c r="O531" s="1566" t="s">
        <v>19</v>
      </c>
      <c r="P531" s="1629"/>
      <c r="Q531" s="1630"/>
    </row>
    <row r="532" spans="2:17" x14ac:dyDescent="0.25">
      <c r="B532" s="1602"/>
      <c r="C532" s="1600"/>
      <c r="D532" s="1602"/>
      <c r="E532" s="1602"/>
      <c r="F532" s="1600"/>
      <c r="G532" s="1600"/>
      <c r="H532" s="1732"/>
      <c r="I532" s="1602"/>
      <c r="J532" s="1600"/>
      <c r="K532" s="1602"/>
      <c r="L532" s="1602"/>
      <c r="M532" s="1602"/>
      <c r="N532" s="1602"/>
      <c r="O532" s="1602"/>
      <c r="P532" s="1724"/>
      <c r="Q532" s="1765"/>
    </row>
    <row r="533" spans="2:17" x14ac:dyDescent="0.25">
      <c r="B533" s="1602"/>
      <c r="C533" s="1600"/>
      <c r="D533" s="1602"/>
      <c r="E533" s="1602"/>
      <c r="F533" s="1600"/>
      <c r="G533" s="1600"/>
      <c r="H533" s="1732"/>
      <c r="I533" s="1602"/>
      <c r="J533" s="1600"/>
      <c r="K533" s="1602"/>
      <c r="L533" s="1602"/>
      <c r="M533" s="1602"/>
      <c r="N533" s="1602"/>
      <c r="O533" s="1602"/>
      <c r="P533" s="1724"/>
      <c r="Q533" s="1765"/>
    </row>
    <row r="534" spans="2:17" x14ac:dyDescent="0.25">
      <c r="B534" s="1602"/>
      <c r="C534" s="1600"/>
      <c r="D534" s="1602"/>
      <c r="E534" s="1602"/>
      <c r="F534" s="1600"/>
      <c r="G534" s="1600"/>
      <c r="H534" s="1732"/>
      <c r="I534" s="1602"/>
      <c r="J534" s="1600"/>
      <c r="K534" s="1602"/>
      <c r="L534" s="1602"/>
      <c r="M534" s="1602"/>
      <c r="N534" s="1602"/>
      <c r="O534" s="1602"/>
      <c r="P534" s="1724"/>
      <c r="Q534" s="1765"/>
    </row>
    <row r="535" spans="2:17" x14ac:dyDescent="0.25">
      <c r="B535" s="1602"/>
      <c r="C535" s="1600"/>
      <c r="D535" s="1602"/>
      <c r="E535" s="1602"/>
      <c r="F535" s="1600"/>
      <c r="G535" s="1600"/>
      <c r="H535" s="1732"/>
      <c r="I535" s="1602"/>
      <c r="J535" s="1600"/>
      <c r="K535" s="1602"/>
      <c r="L535" s="1602"/>
      <c r="M535" s="1602"/>
      <c r="N535" s="1602"/>
      <c r="O535" s="1602"/>
      <c r="P535" s="1724"/>
      <c r="Q535" s="1765"/>
    </row>
    <row r="536" spans="2:17" x14ac:dyDescent="0.25">
      <c r="B536" s="1602"/>
      <c r="C536" s="1600"/>
      <c r="D536" s="1602"/>
      <c r="E536" s="1602"/>
      <c r="F536" s="1600"/>
      <c r="G536" s="1600"/>
      <c r="H536" s="1732"/>
      <c r="I536" s="1602"/>
      <c r="J536" s="1600"/>
      <c r="K536" s="1602"/>
      <c r="L536" s="1602"/>
      <c r="M536" s="1602"/>
      <c r="N536" s="1602"/>
      <c r="O536" s="1602"/>
      <c r="P536" s="1724"/>
      <c r="Q536" s="1765"/>
    </row>
    <row r="537" spans="2:17" x14ac:dyDescent="0.25">
      <c r="B537" s="1602"/>
      <c r="C537" s="1600"/>
      <c r="D537" s="1602"/>
      <c r="E537" s="1602"/>
      <c r="F537" s="1600"/>
      <c r="G537" s="1600"/>
      <c r="H537" s="1732"/>
      <c r="I537" s="1602"/>
      <c r="J537" s="1600"/>
      <c r="K537" s="1602"/>
      <c r="L537" s="1602"/>
      <c r="M537" s="1602"/>
      <c r="N537" s="1602"/>
      <c r="O537" s="1602"/>
      <c r="P537" s="1724"/>
      <c r="Q537" s="1765"/>
    </row>
    <row r="538" spans="2:17" x14ac:dyDescent="0.25">
      <c r="B538" s="1567"/>
      <c r="C538" s="1601"/>
      <c r="D538" s="1567"/>
      <c r="E538" s="1567"/>
      <c r="F538" s="1601"/>
      <c r="G538" s="1601"/>
      <c r="H538" s="1638"/>
      <c r="I538" s="1567"/>
      <c r="J538" s="1601"/>
      <c r="K538" s="1567"/>
      <c r="L538" s="1567"/>
      <c r="M538" s="1567"/>
      <c r="N538" s="1567"/>
      <c r="O538" s="1567"/>
      <c r="P538" s="1631"/>
      <c r="Q538" s="1632"/>
    </row>
    <row r="539" spans="2:17" x14ac:dyDescent="0.25">
      <c r="B539" s="1566" t="s">
        <v>623</v>
      </c>
      <c r="C539" s="1613" t="s">
        <v>141</v>
      </c>
      <c r="D539" s="1609" t="s">
        <v>3761</v>
      </c>
      <c r="E539" s="1609">
        <v>50882108</v>
      </c>
      <c r="F539" s="1613" t="s">
        <v>129</v>
      </c>
      <c r="G539" s="1613" t="s">
        <v>1018</v>
      </c>
      <c r="H539" s="1912">
        <v>38696</v>
      </c>
      <c r="I539" s="1609"/>
      <c r="J539" s="1599" t="s">
        <v>3758</v>
      </c>
      <c r="K539" s="1566" t="s">
        <v>3677</v>
      </c>
      <c r="L539" s="1609"/>
      <c r="M539" s="1609" t="s">
        <v>19</v>
      </c>
      <c r="N539" s="1609" t="s">
        <v>19</v>
      </c>
      <c r="O539" s="1609" t="s">
        <v>19</v>
      </c>
      <c r="P539" s="1609"/>
      <c r="Q539" s="1609"/>
    </row>
    <row r="540" spans="2:17" x14ac:dyDescent="0.25">
      <c r="B540" s="1602"/>
      <c r="C540" s="1613"/>
      <c r="D540" s="1609"/>
      <c r="E540" s="1609"/>
      <c r="F540" s="1613"/>
      <c r="G540" s="1613"/>
      <c r="H540" s="1912"/>
      <c r="I540" s="1609"/>
      <c r="J540" s="1600"/>
      <c r="K540" s="1602"/>
      <c r="L540" s="1609"/>
      <c r="M540" s="1609"/>
      <c r="N540" s="1609"/>
      <c r="O540" s="1609"/>
      <c r="P540" s="1609"/>
      <c r="Q540" s="1609"/>
    </row>
    <row r="541" spans="2:17" x14ac:dyDescent="0.25">
      <c r="B541" s="1602"/>
      <c r="C541" s="1613"/>
      <c r="D541" s="1609"/>
      <c r="E541" s="1609"/>
      <c r="F541" s="1613"/>
      <c r="G541" s="1613"/>
      <c r="H541" s="1912"/>
      <c r="I541" s="1609"/>
      <c r="J541" s="1600"/>
      <c r="K541" s="1602"/>
      <c r="L541" s="1609"/>
      <c r="M541" s="1609"/>
      <c r="N541" s="1609"/>
      <c r="O541" s="1609"/>
      <c r="P541" s="1609"/>
      <c r="Q541" s="1609"/>
    </row>
    <row r="542" spans="2:17" x14ac:dyDescent="0.25">
      <c r="B542" s="1602"/>
      <c r="C542" s="1613"/>
      <c r="D542" s="1609"/>
      <c r="E542" s="1609"/>
      <c r="F542" s="1613"/>
      <c r="G542" s="1613"/>
      <c r="H542" s="1912"/>
      <c r="I542" s="1609"/>
      <c r="J542" s="1600"/>
      <c r="K542" s="1602"/>
      <c r="L542" s="1609"/>
      <c r="M542" s="1609"/>
      <c r="N542" s="1609"/>
      <c r="O542" s="1609"/>
      <c r="P542" s="1609"/>
      <c r="Q542" s="1609"/>
    </row>
    <row r="543" spans="2:17" x14ac:dyDescent="0.25">
      <c r="B543" s="1602"/>
      <c r="C543" s="1613"/>
      <c r="D543" s="1609"/>
      <c r="E543" s="1609"/>
      <c r="F543" s="1613"/>
      <c r="G543" s="1613"/>
      <c r="H543" s="1912"/>
      <c r="I543" s="1609"/>
      <c r="J543" s="1600"/>
      <c r="K543" s="1602"/>
      <c r="L543" s="1609"/>
      <c r="M543" s="1609"/>
      <c r="N543" s="1609"/>
      <c r="O543" s="1609"/>
      <c r="P543" s="1609"/>
      <c r="Q543" s="1609"/>
    </row>
    <row r="544" spans="2:17" x14ac:dyDescent="0.25">
      <c r="B544" s="1602"/>
      <c r="C544" s="1613"/>
      <c r="D544" s="1609"/>
      <c r="E544" s="1609"/>
      <c r="F544" s="1613"/>
      <c r="G544" s="1613"/>
      <c r="H544" s="1912"/>
      <c r="I544" s="1609"/>
      <c r="J544" s="1600"/>
      <c r="K544" s="1602"/>
      <c r="L544" s="1609"/>
      <c r="M544" s="1609"/>
      <c r="N544" s="1609"/>
      <c r="O544" s="1609"/>
      <c r="P544" s="1609"/>
      <c r="Q544" s="1609"/>
    </row>
    <row r="545" spans="2:17" x14ac:dyDescent="0.25">
      <c r="B545" s="1602"/>
      <c r="C545" s="1613"/>
      <c r="D545" s="1609"/>
      <c r="E545" s="1609"/>
      <c r="F545" s="1613"/>
      <c r="G545" s="1613"/>
      <c r="H545" s="1912"/>
      <c r="I545" s="1609"/>
      <c r="J545" s="1600"/>
      <c r="K545" s="1602"/>
      <c r="L545" s="1609"/>
      <c r="M545" s="1609"/>
      <c r="N545" s="1609"/>
      <c r="O545" s="1609"/>
      <c r="P545" s="1609"/>
      <c r="Q545" s="1609"/>
    </row>
    <row r="546" spans="2:17" x14ac:dyDescent="0.25">
      <c r="B546" s="1567"/>
      <c r="C546" s="1613"/>
      <c r="D546" s="1609"/>
      <c r="E546" s="1609"/>
      <c r="F546" s="1613"/>
      <c r="G546" s="1613"/>
      <c r="H546" s="1912"/>
      <c r="I546" s="1609"/>
      <c r="J546" s="1601"/>
      <c r="K546" s="1567"/>
      <c r="L546" s="1609"/>
      <c r="M546" s="1609"/>
      <c r="N546" s="1609"/>
      <c r="O546" s="1609"/>
      <c r="P546" s="1609"/>
      <c r="Q546" s="1609"/>
    </row>
    <row r="547" spans="2:17" ht="30" x14ac:dyDescent="0.25">
      <c r="B547" s="720" t="s">
        <v>623</v>
      </c>
      <c r="C547" s="722" t="s">
        <v>141</v>
      </c>
      <c r="D547" s="720" t="s">
        <v>3762</v>
      </c>
      <c r="E547" s="720">
        <v>1073985337</v>
      </c>
      <c r="F547" s="722" t="s">
        <v>129</v>
      </c>
      <c r="G547" s="722" t="s">
        <v>130</v>
      </c>
      <c r="H547" s="307">
        <v>41109</v>
      </c>
      <c r="I547" s="720"/>
      <c r="J547" s="722" t="s">
        <v>3758</v>
      </c>
      <c r="K547" s="720" t="s">
        <v>3763</v>
      </c>
      <c r="L547" s="720"/>
      <c r="M547" s="720" t="s">
        <v>19</v>
      </c>
      <c r="N547" s="720" t="s">
        <v>19</v>
      </c>
      <c r="O547" s="720" t="s">
        <v>19</v>
      </c>
      <c r="P547" s="720"/>
      <c r="Q547" s="720"/>
    </row>
    <row r="548" spans="2:17" ht="30" x14ac:dyDescent="0.25">
      <c r="B548" s="720" t="s">
        <v>623</v>
      </c>
      <c r="C548" s="722" t="s">
        <v>1626</v>
      </c>
      <c r="D548" s="720" t="s">
        <v>3764</v>
      </c>
      <c r="E548" s="720">
        <v>1063151618</v>
      </c>
      <c r="F548" s="722" t="s">
        <v>129</v>
      </c>
      <c r="G548" s="722" t="s">
        <v>130</v>
      </c>
      <c r="H548" s="307">
        <v>41331</v>
      </c>
      <c r="I548" s="720"/>
      <c r="J548" s="722" t="s">
        <v>3758</v>
      </c>
      <c r="K548" s="720" t="s">
        <v>3763</v>
      </c>
      <c r="L548" s="720"/>
      <c r="M548" s="720" t="s">
        <v>19</v>
      </c>
      <c r="N548" s="720" t="s">
        <v>19</v>
      </c>
      <c r="O548" s="720" t="s">
        <v>19</v>
      </c>
      <c r="P548" s="720"/>
      <c r="Q548" s="720"/>
    </row>
    <row r="552" spans="2:17" ht="26.25" x14ac:dyDescent="0.25">
      <c r="B552" s="1911" t="s">
        <v>3765</v>
      </c>
      <c r="C552" s="1911"/>
      <c r="D552" s="1911"/>
      <c r="E552" s="587"/>
      <c r="F552" s="587"/>
      <c r="G552" s="587"/>
      <c r="H552" s="587"/>
      <c r="I552" s="587"/>
      <c r="J552" s="587"/>
      <c r="K552" s="587"/>
      <c r="L552" s="587"/>
      <c r="M552" s="587"/>
      <c r="N552" s="587"/>
      <c r="O552" s="587"/>
      <c r="P552" s="587"/>
      <c r="Q552" s="587"/>
    </row>
    <row r="553" spans="2:17" ht="75" x14ac:dyDescent="0.25">
      <c r="B553" s="756" t="s">
        <v>97</v>
      </c>
      <c r="C553" s="756" t="s">
        <v>98</v>
      </c>
      <c r="D553" s="756" t="s">
        <v>99</v>
      </c>
      <c r="E553" s="756" t="s">
        <v>100</v>
      </c>
      <c r="F553" s="756" t="s">
        <v>101</v>
      </c>
      <c r="G553" s="756" t="s">
        <v>102</v>
      </c>
      <c r="H553" s="756" t="s">
        <v>103</v>
      </c>
      <c r="I553" s="756" t="s">
        <v>104</v>
      </c>
      <c r="J553" s="1579" t="s">
        <v>699</v>
      </c>
      <c r="K553" s="1580"/>
      <c r="L553" s="1581"/>
      <c r="M553" s="756" t="s">
        <v>106</v>
      </c>
      <c r="N553" s="756" t="s">
        <v>107</v>
      </c>
      <c r="O553" s="756" t="s">
        <v>108</v>
      </c>
      <c r="P553" s="1579" t="s">
        <v>81</v>
      </c>
      <c r="Q553" s="1581"/>
    </row>
    <row r="554" spans="2:17" x14ac:dyDescent="0.25">
      <c r="B554" s="1566" t="s">
        <v>132</v>
      </c>
      <c r="C554" s="1566" t="s">
        <v>311</v>
      </c>
      <c r="D554" s="1566" t="s">
        <v>3766</v>
      </c>
      <c r="E554" s="1566">
        <v>50849815</v>
      </c>
      <c r="F554" s="1599" t="s">
        <v>874</v>
      </c>
      <c r="G554" s="1599" t="s">
        <v>136</v>
      </c>
      <c r="H554" s="1637">
        <v>36516</v>
      </c>
      <c r="I554" s="1566"/>
      <c r="J554" s="1599" t="s">
        <v>3755</v>
      </c>
      <c r="K554" s="1566" t="s">
        <v>3757</v>
      </c>
      <c r="L554" s="1566"/>
      <c r="M554" s="1566" t="s">
        <v>19</v>
      </c>
      <c r="N554" s="1566" t="s">
        <v>19</v>
      </c>
      <c r="O554" s="1566" t="s">
        <v>19</v>
      </c>
      <c r="P554" s="1629"/>
      <c r="Q554" s="1630"/>
    </row>
    <row r="555" spans="2:17" x14ac:dyDescent="0.25">
      <c r="B555" s="1602"/>
      <c r="C555" s="1602"/>
      <c r="D555" s="1602"/>
      <c r="E555" s="1602"/>
      <c r="F555" s="1600"/>
      <c r="G555" s="1600"/>
      <c r="H555" s="1732"/>
      <c r="I555" s="1602"/>
      <c r="J555" s="1600"/>
      <c r="K555" s="1602"/>
      <c r="L555" s="1602"/>
      <c r="M555" s="1602"/>
      <c r="N555" s="1602"/>
      <c r="O555" s="1602"/>
      <c r="P555" s="1724"/>
      <c r="Q555" s="1765"/>
    </row>
    <row r="556" spans="2:17" x14ac:dyDescent="0.25">
      <c r="B556" s="1602"/>
      <c r="C556" s="1602"/>
      <c r="D556" s="1602"/>
      <c r="E556" s="1602"/>
      <c r="F556" s="1600"/>
      <c r="G556" s="1600"/>
      <c r="H556" s="1732"/>
      <c r="I556" s="1602"/>
      <c r="J556" s="1600"/>
      <c r="K556" s="1602"/>
      <c r="L556" s="1602"/>
      <c r="M556" s="1602"/>
      <c r="N556" s="1602"/>
      <c r="O556" s="1602"/>
      <c r="P556" s="1724"/>
      <c r="Q556" s="1765"/>
    </row>
    <row r="557" spans="2:17" x14ac:dyDescent="0.25">
      <c r="B557" s="1602"/>
      <c r="C557" s="1602"/>
      <c r="D557" s="1602"/>
      <c r="E557" s="1602"/>
      <c r="F557" s="1600"/>
      <c r="G557" s="1600"/>
      <c r="H557" s="1732"/>
      <c r="I557" s="1602"/>
      <c r="J557" s="1600"/>
      <c r="K557" s="1602"/>
      <c r="L557" s="1602"/>
      <c r="M557" s="1602"/>
      <c r="N557" s="1602"/>
      <c r="O557" s="1602"/>
      <c r="P557" s="1724"/>
      <c r="Q557" s="1765"/>
    </row>
    <row r="558" spans="2:17" x14ac:dyDescent="0.25">
      <c r="B558" s="1602"/>
      <c r="C558" s="1602"/>
      <c r="D558" s="1602"/>
      <c r="E558" s="1602"/>
      <c r="F558" s="1600"/>
      <c r="G558" s="1600"/>
      <c r="H558" s="1732"/>
      <c r="I558" s="1602"/>
      <c r="J558" s="1600"/>
      <c r="K558" s="1602"/>
      <c r="L558" s="1602"/>
      <c r="M558" s="1602"/>
      <c r="N558" s="1602"/>
      <c r="O558" s="1602"/>
      <c r="P558" s="1724"/>
      <c r="Q558" s="1765"/>
    </row>
    <row r="559" spans="2:17" x14ac:dyDescent="0.25">
      <c r="B559" s="1602"/>
      <c r="C559" s="1602"/>
      <c r="D559" s="1602"/>
      <c r="E559" s="1602"/>
      <c r="F559" s="1600"/>
      <c r="G559" s="1600"/>
      <c r="H559" s="1732"/>
      <c r="I559" s="1602"/>
      <c r="J559" s="1600"/>
      <c r="K559" s="1602"/>
      <c r="L559" s="1602"/>
      <c r="M559" s="1602"/>
      <c r="N559" s="1602"/>
      <c r="O559" s="1602"/>
      <c r="P559" s="1724"/>
      <c r="Q559" s="1765"/>
    </row>
    <row r="560" spans="2:17" x14ac:dyDescent="0.25">
      <c r="B560" s="1602"/>
      <c r="C560" s="1602"/>
      <c r="D560" s="1602"/>
      <c r="E560" s="1602"/>
      <c r="F560" s="1600"/>
      <c r="G560" s="1600"/>
      <c r="H560" s="1732"/>
      <c r="I560" s="1602"/>
      <c r="J560" s="1601"/>
      <c r="K560" s="1567"/>
      <c r="L560" s="1602"/>
      <c r="M560" s="1602"/>
      <c r="N560" s="1602"/>
      <c r="O560" s="1602"/>
      <c r="P560" s="1724"/>
      <c r="Q560" s="1765"/>
    </row>
    <row r="561" spans="2:17" x14ac:dyDescent="0.25">
      <c r="B561" s="1602"/>
      <c r="C561" s="1602"/>
      <c r="D561" s="1602"/>
      <c r="E561" s="1602"/>
      <c r="F561" s="1600"/>
      <c r="G561" s="1600"/>
      <c r="H561" s="1732"/>
      <c r="I561" s="1602"/>
      <c r="J561" s="1599" t="s">
        <v>3758</v>
      </c>
      <c r="K561" s="1599" t="s">
        <v>3767</v>
      </c>
      <c r="L561" s="1602"/>
      <c r="M561" s="1602"/>
      <c r="N561" s="1602"/>
      <c r="O561" s="1602"/>
      <c r="P561" s="1724"/>
      <c r="Q561" s="1765"/>
    </row>
    <row r="562" spans="2:17" x14ac:dyDescent="0.25">
      <c r="B562" s="1602"/>
      <c r="C562" s="1602"/>
      <c r="D562" s="1602"/>
      <c r="E562" s="1602"/>
      <c r="F562" s="1600"/>
      <c r="G562" s="1600"/>
      <c r="H562" s="1732"/>
      <c r="I562" s="1602"/>
      <c r="J562" s="1600"/>
      <c r="K562" s="1600"/>
      <c r="L562" s="1602"/>
      <c r="M562" s="1602"/>
      <c r="N562" s="1602"/>
      <c r="O562" s="1602"/>
      <c r="P562" s="1724"/>
      <c r="Q562" s="1765"/>
    </row>
    <row r="563" spans="2:17" x14ac:dyDescent="0.25">
      <c r="B563" s="1602"/>
      <c r="C563" s="1602"/>
      <c r="D563" s="1602"/>
      <c r="E563" s="1602"/>
      <c r="F563" s="1600"/>
      <c r="G563" s="1600"/>
      <c r="H563" s="1732"/>
      <c r="I563" s="1602"/>
      <c r="J563" s="1600"/>
      <c r="K563" s="1600"/>
      <c r="L563" s="1602"/>
      <c r="M563" s="1602"/>
      <c r="N563" s="1602"/>
      <c r="O563" s="1602"/>
      <c r="P563" s="1724"/>
      <c r="Q563" s="1765"/>
    </row>
    <row r="564" spans="2:17" x14ac:dyDescent="0.25">
      <c r="B564" s="1602"/>
      <c r="C564" s="1602"/>
      <c r="D564" s="1602"/>
      <c r="E564" s="1602"/>
      <c r="F564" s="1600"/>
      <c r="G564" s="1600"/>
      <c r="H564" s="1732"/>
      <c r="I564" s="1602"/>
      <c r="J564" s="1600"/>
      <c r="K564" s="1600"/>
      <c r="L564" s="1602"/>
      <c r="M564" s="1602"/>
      <c r="N564" s="1602"/>
      <c r="O564" s="1602"/>
      <c r="P564" s="1724"/>
      <c r="Q564" s="1765"/>
    </row>
    <row r="565" spans="2:17" x14ac:dyDescent="0.25">
      <c r="B565" s="1602"/>
      <c r="C565" s="1602"/>
      <c r="D565" s="1602"/>
      <c r="E565" s="1602"/>
      <c r="F565" s="1600"/>
      <c r="G565" s="1600"/>
      <c r="H565" s="1732"/>
      <c r="I565" s="1602"/>
      <c r="J565" s="1600"/>
      <c r="K565" s="1600"/>
      <c r="L565" s="1602"/>
      <c r="M565" s="1602"/>
      <c r="N565" s="1602"/>
      <c r="O565" s="1602"/>
      <c r="P565" s="1724"/>
      <c r="Q565" s="1765"/>
    </row>
    <row r="566" spans="2:17" x14ac:dyDescent="0.25">
      <c r="B566" s="1602"/>
      <c r="C566" s="1602"/>
      <c r="D566" s="1602"/>
      <c r="E566" s="1602"/>
      <c r="F566" s="1600"/>
      <c r="G566" s="1600"/>
      <c r="H566" s="1732"/>
      <c r="I566" s="1602"/>
      <c r="J566" s="1600"/>
      <c r="K566" s="1600"/>
      <c r="L566" s="1602"/>
      <c r="M566" s="1602"/>
      <c r="N566" s="1602"/>
      <c r="O566" s="1602"/>
      <c r="P566" s="1724"/>
      <c r="Q566" s="1765"/>
    </row>
    <row r="567" spans="2:17" x14ac:dyDescent="0.25">
      <c r="B567" s="1602"/>
      <c r="C567" s="1602"/>
      <c r="D567" s="1602"/>
      <c r="E567" s="1602"/>
      <c r="F567" s="1600"/>
      <c r="G567" s="1600"/>
      <c r="H567" s="1732"/>
      <c r="I567" s="1602"/>
      <c r="J567" s="1600"/>
      <c r="K567" s="1600"/>
      <c r="L567" s="1602"/>
      <c r="M567" s="1602"/>
      <c r="N567" s="1602"/>
      <c r="O567" s="1602"/>
      <c r="P567" s="1724"/>
      <c r="Q567" s="1765"/>
    </row>
    <row r="568" spans="2:17" x14ac:dyDescent="0.25">
      <c r="B568" s="1567"/>
      <c r="C568" s="1567"/>
      <c r="D568" s="1567"/>
      <c r="E568" s="1567"/>
      <c r="F568" s="1601"/>
      <c r="G568" s="1601"/>
      <c r="H568" s="1638"/>
      <c r="I568" s="1567"/>
      <c r="J568" s="1601"/>
      <c r="K568" s="1601"/>
      <c r="L568" s="1567"/>
      <c r="M568" s="1567"/>
      <c r="N568" s="1567"/>
      <c r="O568" s="1567"/>
      <c r="P568" s="1631"/>
      <c r="Q568" s="1632"/>
    </row>
    <row r="569" spans="2:17" x14ac:dyDescent="0.25">
      <c r="B569" s="1566" t="s">
        <v>623</v>
      </c>
      <c r="C569" s="1566" t="s">
        <v>311</v>
      </c>
      <c r="D569" s="1566" t="s">
        <v>3768</v>
      </c>
      <c r="E569" s="1566">
        <v>1063360247</v>
      </c>
      <c r="F569" s="1599" t="s">
        <v>129</v>
      </c>
      <c r="G569" s="1599" t="s">
        <v>829</v>
      </c>
      <c r="H569" s="1637">
        <v>40787</v>
      </c>
      <c r="I569" s="1566"/>
      <c r="J569" s="1599" t="s">
        <v>3758</v>
      </c>
      <c r="K569" s="1599" t="s">
        <v>3769</v>
      </c>
      <c r="L569" s="1566"/>
      <c r="M569" s="1566" t="s">
        <v>19</v>
      </c>
      <c r="N569" s="1566" t="s">
        <v>19</v>
      </c>
      <c r="O569" s="1566" t="s">
        <v>19</v>
      </c>
      <c r="P569" s="1629"/>
      <c r="Q569" s="1630"/>
    </row>
    <row r="570" spans="2:17" x14ac:dyDescent="0.25">
      <c r="B570" s="1602"/>
      <c r="C570" s="1602"/>
      <c r="D570" s="1602"/>
      <c r="E570" s="1602"/>
      <c r="F570" s="1600"/>
      <c r="G570" s="1600"/>
      <c r="H570" s="1732"/>
      <c r="I570" s="1602"/>
      <c r="J570" s="1600"/>
      <c r="K570" s="1600"/>
      <c r="L570" s="1602"/>
      <c r="M570" s="1602"/>
      <c r="N570" s="1602"/>
      <c r="O570" s="1602"/>
      <c r="P570" s="1724"/>
      <c r="Q570" s="1765"/>
    </row>
    <row r="571" spans="2:17" x14ac:dyDescent="0.25">
      <c r="B571" s="1602"/>
      <c r="C571" s="1602"/>
      <c r="D571" s="1602"/>
      <c r="E571" s="1602"/>
      <c r="F571" s="1600"/>
      <c r="G571" s="1600"/>
      <c r="H571" s="1732"/>
      <c r="I571" s="1602"/>
      <c r="J571" s="1600"/>
      <c r="K571" s="1600"/>
      <c r="L571" s="1602"/>
      <c r="M571" s="1602"/>
      <c r="N571" s="1602"/>
      <c r="O571" s="1602"/>
      <c r="P571" s="1724"/>
      <c r="Q571" s="1765"/>
    </row>
    <row r="572" spans="2:17" x14ac:dyDescent="0.25">
      <c r="B572" s="1602"/>
      <c r="C572" s="1602"/>
      <c r="D572" s="1602"/>
      <c r="E572" s="1602"/>
      <c r="F572" s="1600"/>
      <c r="G572" s="1600"/>
      <c r="H572" s="1732"/>
      <c r="I572" s="1602"/>
      <c r="J572" s="1600"/>
      <c r="K572" s="1600"/>
      <c r="L572" s="1602"/>
      <c r="M572" s="1602"/>
      <c r="N572" s="1602"/>
      <c r="O572" s="1602"/>
      <c r="P572" s="1724"/>
      <c r="Q572" s="1765"/>
    </row>
    <row r="573" spans="2:17" x14ac:dyDescent="0.25">
      <c r="B573" s="1602"/>
      <c r="C573" s="1602"/>
      <c r="D573" s="1602"/>
      <c r="E573" s="1602"/>
      <c r="F573" s="1600"/>
      <c r="G573" s="1600"/>
      <c r="H573" s="1732"/>
      <c r="I573" s="1602"/>
      <c r="J573" s="1600"/>
      <c r="K573" s="1600"/>
      <c r="L573" s="1602"/>
      <c r="M573" s="1602"/>
      <c r="N573" s="1602"/>
      <c r="O573" s="1602"/>
      <c r="P573" s="1724"/>
      <c r="Q573" s="1765"/>
    </row>
    <row r="574" spans="2:17" x14ac:dyDescent="0.25">
      <c r="B574" s="1602"/>
      <c r="C574" s="1602"/>
      <c r="D574" s="1602"/>
      <c r="E574" s="1602"/>
      <c r="F574" s="1600"/>
      <c r="G574" s="1600"/>
      <c r="H574" s="1732"/>
      <c r="I574" s="1602"/>
      <c r="J574" s="1600"/>
      <c r="K574" s="1600"/>
      <c r="L574" s="1602"/>
      <c r="M574" s="1602"/>
      <c r="N574" s="1602"/>
      <c r="O574" s="1602"/>
      <c r="P574" s="1724"/>
      <c r="Q574" s="1765"/>
    </row>
    <row r="575" spans="2:17" x14ac:dyDescent="0.25">
      <c r="B575" s="1602"/>
      <c r="C575" s="1602"/>
      <c r="D575" s="1602"/>
      <c r="E575" s="1602"/>
      <c r="F575" s="1600"/>
      <c r="G575" s="1600"/>
      <c r="H575" s="1732"/>
      <c r="I575" s="1602"/>
      <c r="J575" s="1600"/>
      <c r="K575" s="1600"/>
      <c r="L575" s="1602"/>
      <c r="M575" s="1602"/>
      <c r="N575" s="1602"/>
      <c r="O575" s="1602"/>
      <c r="P575" s="1724"/>
      <c r="Q575" s="1765"/>
    </row>
    <row r="576" spans="2:17" x14ac:dyDescent="0.25">
      <c r="B576" s="1602"/>
      <c r="C576" s="1602"/>
      <c r="D576" s="1602"/>
      <c r="E576" s="1602"/>
      <c r="F576" s="1600"/>
      <c r="G576" s="1600"/>
      <c r="H576" s="1732"/>
      <c r="I576" s="1602"/>
      <c r="J576" s="1600"/>
      <c r="K576" s="1600"/>
      <c r="L576" s="1602"/>
      <c r="M576" s="1602"/>
      <c r="N576" s="1602"/>
      <c r="O576" s="1602"/>
      <c r="P576" s="1724"/>
      <c r="Q576" s="1765"/>
    </row>
    <row r="577" spans="2:17" x14ac:dyDescent="0.25">
      <c r="B577" s="1602"/>
      <c r="C577" s="1602"/>
      <c r="D577" s="1602"/>
      <c r="E577" s="1602"/>
      <c r="F577" s="1600"/>
      <c r="G577" s="1600"/>
      <c r="H577" s="1732"/>
      <c r="I577" s="1602"/>
      <c r="J577" s="1601"/>
      <c r="K577" s="1601"/>
      <c r="L577" s="1602"/>
      <c r="M577" s="1602"/>
      <c r="N577" s="1602"/>
      <c r="O577" s="1602"/>
      <c r="P577" s="1724"/>
      <c r="Q577" s="1765"/>
    </row>
    <row r="578" spans="2:17" x14ac:dyDescent="0.25">
      <c r="B578" s="1567"/>
      <c r="C578" s="1567"/>
      <c r="D578" s="1567"/>
      <c r="E578" s="1567"/>
      <c r="F578" s="1601"/>
      <c r="G578" s="1601"/>
      <c r="H578" s="1638"/>
      <c r="I578" s="1567"/>
      <c r="J578" s="754"/>
      <c r="K578" s="754"/>
      <c r="L578" s="1567"/>
      <c r="M578" s="1567"/>
      <c r="N578" s="1567"/>
      <c r="O578" s="1567"/>
      <c r="P578" s="1631"/>
      <c r="Q578" s="1632"/>
    </row>
    <row r="582" spans="2:17" ht="26.25" x14ac:dyDescent="0.25">
      <c r="B582" s="1911" t="s">
        <v>3770</v>
      </c>
      <c r="C582" s="1911"/>
      <c r="D582" s="1911"/>
      <c r="E582" s="587"/>
      <c r="F582" s="587"/>
      <c r="G582" s="587"/>
      <c r="H582" s="587"/>
      <c r="I582" s="587"/>
      <c r="J582" s="587"/>
      <c r="K582" s="587"/>
      <c r="L582" s="587"/>
      <c r="M582" s="587"/>
      <c r="N582" s="587"/>
      <c r="O582" s="587"/>
      <c r="P582" s="587"/>
      <c r="Q582" s="587"/>
    </row>
    <row r="583" spans="2:17" ht="75" x14ac:dyDescent="0.25">
      <c r="B583" s="756" t="s">
        <v>97</v>
      </c>
      <c r="C583" s="756" t="s">
        <v>98</v>
      </c>
      <c r="D583" s="756" t="s">
        <v>99</v>
      </c>
      <c r="E583" s="756" t="s">
        <v>100</v>
      </c>
      <c r="F583" s="756" t="s">
        <v>101</v>
      </c>
      <c r="G583" s="756" t="s">
        <v>102</v>
      </c>
      <c r="H583" s="756" t="s">
        <v>103</v>
      </c>
      <c r="I583" s="756" t="s">
        <v>104</v>
      </c>
      <c r="J583" s="1579" t="s">
        <v>699</v>
      </c>
      <c r="K583" s="1580"/>
      <c r="L583" s="1581"/>
      <c r="M583" s="756" t="s">
        <v>106</v>
      </c>
      <c r="N583" s="756" t="s">
        <v>107</v>
      </c>
      <c r="O583" s="756" t="s">
        <v>108</v>
      </c>
      <c r="P583" s="1579" t="s">
        <v>81</v>
      </c>
      <c r="Q583" s="1581"/>
    </row>
    <row r="584" spans="2:17" x14ac:dyDescent="0.25">
      <c r="B584" s="1566" t="s">
        <v>132</v>
      </c>
      <c r="C584" s="1566" t="s">
        <v>113</v>
      </c>
      <c r="D584" s="1566" t="s">
        <v>3771</v>
      </c>
      <c r="E584" s="1566">
        <v>50849015</v>
      </c>
      <c r="F584" s="1599" t="s">
        <v>3772</v>
      </c>
      <c r="G584" s="1599" t="s">
        <v>136</v>
      </c>
      <c r="H584" s="1637">
        <v>36148</v>
      </c>
      <c r="I584" s="1566"/>
      <c r="J584" s="1599" t="s">
        <v>3758</v>
      </c>
      <c r="K584" s="1566" t="s">
        <v>3767</v>
      </c>
      <c r="L584" s="1566"/>
      <c r="M584" s="1566" t="s">
        <v>19</v>
      </c>
      <c r="N584" s="1566" t="s">
        <v>19</v>
      </c>
      <c r="O584" s="1566" t="s">
        <v>19</v>
      </c>
      <c r="P584" s="1629"/>
      <c r="Q584" s="1630"/>
    </row>
    <row r="585" spans="2:17" x14ac:dyDescent="0.25">
      <c r="B585" s="1602"/>
      <c r="C585" s="1602"/>
      <c r="D585" s="1602"/>
      <c r="E585" s="1602"/>
      <c r="F585" s="1600"/>
      <c r="G585" s="1600"/>
      <c r="H585" s="1732"/>
      <c r="I585" s="1602"/>
      <c r="J585" s="1600"/>
      <c r="K585" s="1602"/>
      <c r="L585" s="1602"/>
      <c r="M585" s="1602"/>
      <c r="N585" s="1602"/>
      <c r="O585" s="1602"/>
      <c r="P585" s="1724"/>
      <c r="Q585" s="1765"/>
    </row>
    <row r="586" spans="2:17" x14ac:dyDescent="0.25">
      <c r="B586" s="1602"/>
      <c r="C586" s="1602"/>
      <c r="D586" s="1602"/>
      <c r="E586" s="1602"/>
      <c r="F586" s="1600"/>
      <c r="G586" s="1600"/>
      <c r="H586" s="1732"/>
      <c r="I586" s="1602"/>
      <c r="J586" s="1600"/>
      <c r="K586" s="1602"/>
      <c r="L586" s="1602"/>
      <c r="M586" s="1602"/>
      <c r="N586" s="1602"/>
      <c r="O586" s="1602"/>
      <c r="P586" s="1724"/>
      <c r="Q586" s="1765"/>
    </row>
    <row r="587" spans="2:17" x14ac:dyDescent="0.25">
      <c r="B587" s="1602"/>
      <c r="C587" s="1602"/>
      <c r="D587" s="1602"/>
      <c r="E587" s="1602"/>
      <c r="F587" s="1600"/>
      <c r="G587" s="1600"/>
      <c r="H587" s="1732"/>
      <c r="I587" s="1602"/>
      <c r="J587" s="1600"/>
      <c r="K587" s="1602"/>
      <c r="L587" s="1602"/>
      <c r="M587" s="1602"/>
      <c r="N587" s="1602"/>
      <c r="O587" s="1602"/>
      <c r="P587" s="1724"/>
      <c r="Q587" s="1765"/>
    </row>
    <row r="588" spans="2:17" x14ac:dyDescent="0.25">
      <c r="B588" s="1602"/>
      <c r="C588" s="1602"/>
      <c r="D588" s="1602"/>
      <c r="E588" s="1602"/>
      <c r="F588" s="1600"/>
      <c r="G588" s="1600"/>
      <c r="H588" s="1732"/>
      <c r="I588" s="1602"/>
      <c r="J588" s="1600"/>
      <c r="K588" s="1602"/>
      <c r="L588" s="1602"/>
      <c r="M588" s="1602"/>
      <c r="N588" s="1602"/>
      <c r="O588" s="1602"/>
      <c r="P588" s="1724"/>
      <c r="Q588" s="1765"/>
    </row>
    <row r="589" spans="2:17" x14ac:dyDescent="0.25">
      <c r="B589" s="1602"/>
      <c r="C589" s="1602"/>
      <c r="D589" s="1602"/>
      <c r="E589" s="1602"/>
      <c r="F589" s="1600"/>
      <c r="G589" s="1600"/>
      <c r="H589" s="1732"/>
      <c r="I589" s="1602"/>
      <c r="J589" s="1600"/>
      <c r="K589" s="1602"/>
      <c r="L589" s="1602"/>
      <c r="M589" s="1602"/>
      <c r="N589" s="1602"/>
      <c r="O589" s="1602"/>
      <c r="P589" s="1724"/>
      <c r="Q589" s="1765"/>
    </row>
    <row r="590" spans="2:17" x14ac:dyDescent="0.25">
      <c r="B590" s="1602"/>
      <c r="C590" s="1602"/>
      <c r="D590" s="1602"/>
      <c r="E590" s="1602"/>
      <c r="F590" s="1600"/>
      <c r="G590" s="1600"/>
      <c r="H590" s="1732"/>
      <c r="I590" s="1602"/>
      <c r="J590" s="1601"/>
      <c r="K590" s="1567"/>
      <c r="L590" s="1602"/>
      <c r="M590" s="1602"/>
      <c r="N590" s="1602"/>
      <c r="O590" s="1602"/>
      <c r="P590" s="1724"/>
      <c r="Q590" s="1765"/>
    </row>
    <row r="591" spans="2:17" x14ac:dyDescent="0.25">
      <c r="B591" s="1602"/>
      <c r="C591" s="1602"/>
      <c r="D591" s="1602"/>
      <c r="E591" s="1602"/>
      <c r="F591" s="1600"/>
      <c r="G591" s="1600"/>
      <c r="H591" s="1732"/>
      <c r="I591" s="1602"/>
      <c r="J591" s="1599" t="s">
        <v>3755</v>
      </c>
      <c r="K591" s="1599" t="s">
        <v>3725</v>
      </c>
      <c r="L591" s="1602"/>
      <c r="M591" s="1602"/>
      <c r="N591" s="1602"/>
      <c r="O591" s="1602"/>
      <c r="P591" s="1724"/>
      <c r="Q591" s="1765"/>
    </row>
    <row r="592" spans="2:17" x14ac:dyDescent="0.25">
      <c r="B592" s="1602"/>
      <c r="C592" s="1602"/>
      <c r="D592" s="1602"/>
      <c r="E592" s="1602"/>
      <c r="F592" s="1600"/>
      <c r="G592" s="1600"/>
      <c r="H592" s="1732"/>
      <c r="I592" s="1602"/>
      <c r="J592" s="1600"/>
      <c r="K592" s="1600"/>
      <c r="L592" s="1602"/>
      <c r="M592" s="1602"/>
      <c r="N592" s="1602"/>
      <c r="O592" s="1602"/>
      <c r="P592" s="1724"/>
      <c r="Q592" s="1765"/>
    </row>
    <row r="593" spans="2:17" x14ac:dyDescent="0.25">
      <c r="B593" s="1602"/>
      <c r="C593" s="1602"/>
      <c r="D593" s="1602"/>
      <c r="E593" s="1602"/>
      <c r="F593" s="1600"/>
      <c r="G593" s="1600"/>
      <c r="H593" s="1732"/>
      <c r="I593" s="1602"/>
      <c r="J593" s="1600"/>
      <c r="K593" s="1600"/>
      <c r="L593" s="1602"/>
      <c r="M593" s="1602"/>
      <c r="N593" s="1602"/>
      <c r="O593" s="1602"/>
      <c r="P593" s="1724"/>
      <c r="Q593" s="1765"/>
    </row>
    <row r="594" spans="2:17" x14ac:dyDescent="0.25">
      <c r="B594" s="1602"/>
      <c r="C594" s="1602"/>
      <c r="D594" s="1602"/>
      <c r="E594" s="1602"/>
      <c r="F594" s="1600"/>
      <c r="G594" s="1600"/>
      <c r="H594" s="1732"/>
      <c r="I594" s="1602"/>
      <c r="J594" s="1600"/>
      <c r="K594" s="1600"/>
      <c r="L594" s="1602"/>
      <c r="M594" s="1602"/>
      <c r="N594" s="1602"/>
      <c r="O594" s="1602"/>
      <c r="P594" s="1724"/>
      <c r="Q594" s="1765"/>
    </row>
    <row r="595" spans="2:17" x14ac:dyDescent="0.25">
      <c r="B595" s="1602"/>
      <c r="C595" s="1602"/>
      <c r="D595" s="1602"/>
      <c r="E595" s="1602"/>
      <c r="F595" s="1600"/>
      <c r="G595" s="1600"/>
      <c r="H595" s="1732"/>
      <c r="I595" s="1602"/>
      <c r="J595" s="1600"/>
      <c r="K595" s="1600"/>
      <c r="L595" s="1602"/>
      <c r="M595" s="1602"/>
      <c r="N595" s="1602"/>
      <c r="O595" s="1602"/>
      <c r="P595" s="1724"/>
      <c r="Q595" s="1765"/>
    </row>
    <row r="596" spans="2:17" x14ac:dyDescent="0.25">
      <c r="B596" s="1602"/>
      <c r="C596" s="1602"/>
      <c r="D596" s="1602"/>
      <c r="E596" s="1602"/>
      <c r="F596" s="1600"/>
      <c r="G596" s="1600"/>
      <c r="H596" s="1732"/>
      <c r="I596" s="1602"/>
      <c r="J596" s="1600"/>
      <c r="K596" s="1600"/>
      <c r="L596" s="1602"/>
      <c r="M596" s="1602"/>
      <c r="N596" s="1602"/>
      <c r="O596" s="1602"/>
      <c r="P596" s="1724"/>
      <c r="Q596" s="1765"/>
    </row>
    <row r="597" spans="2:17" x14ac:dyDescent="0.25">
      <c r="B597" s="1602"/>
      <c r="C597" s="1602"/>
      <c r="D597" s="1602"/>
      <c r="E597" s="1602"/>
      <c r="F597" s="1600"/>
      <c r="G597" s="1600"/>
      <c r="H597" s="1732"/>
      <c r="I597" s="1602"/>
      <c r="J597" s="1600"/>
      <c r="K597" s="1600"/>
      <c r="L597" s="1602"/>
      <c r="M597" s="1602"/>
      <c r="N597" s="1602"/>
      <c r="O597" s="1602"/>
      <c r="P597" s="1724"/>
      <c r="Q597" s="1765"/>
    </row>
    <row r="598" spans="2:17" x14ac:dyDescent="0.25">
      <c r="B598" s="1567"/>
      <c r="C598" s="1567"/>
      <c r="D598" s="1567"/>
      <c r="E598" s="1567"/>
      <c r="F598" s="1601"/>
      <c r="G598" s="1601"/>
      <c r="H598" s="1638"/>
      <c r="I598" s="1567"/>
      <c r="J598" s="1601"/>
      <c r="K598" s="1601"/>
      <c r="L598" s="1567"/>
      <c r="M598" s="1567"/>
      <c r="N598" s="1567"/>
      <c r="O598" s="1567"/>
      <c r="P598" s="1631"/>
      <c r="Q598" s="1632"/>
    </row>
    <row r="599" spans="2:17" x14ac:dyDescent="0.25">
      <c r="B599" s="1566" t="s">
        <v>132</v>
      </c>
      <c r="C599" s="1566" t="s">
        <v>833</v>
      </c>
      <c r="D599" s="1599" t="s">
        <v>3773</v>
      </c>
      <c r="E599" s="1566">
        <v>30659388</v>
      </c>
      <c r="F599" s="1599" t="s">
        <v>835</v>
      </c>
      <c r="G599" s="1599" t="s">
        <v>797</v>
      </c>
      <c r="H599" s="1637">
        <v>38128</v>
      </c>
      <c r="I599" s="1566"/>
      <c r="J599" s="1599" t="s">
        <v>3755</v>
      </c>
      <c r="K599" s="1599" t="s">
        <v>3725</v>
      </c>
      <c r="L599" s="1566"/>
      <c r="M599" s="1566" t="s">
        <v>19</v>
      </c>
      <c r="N599" s="1566" t="s">
        <v>19</v>
      </c>
      <c r="O599" s="1566" t="s">
        <v>19</v>
      </c>
      <c r="P599" s="1629"/>
      <c r="Q599" s="1630"/>
    </row>
    <row r="600" spans="2:17" x14ac:dyDescent="0.25">
      <c r="B600" s="1602"/>
      <c r="C600" s="1602"/>
      <c r="D600" s="1600"/>
      <c r="E600" s="1602"/>
      <c r="F600" s="1600"/>
      <c r="G600" s="1600"/>
      <c r="H600" s="1732"/>
      <c r="I600" s="1602"/>
      <c r="J600" s="1600"/>
      <c r="K600" s="1600"/>
      <c r="L600" s="1602"/>
      <c r="M600" s="1602"/>
      <c r="N600" s="1602"/>
      <c r="O600" s="1602"/>
      <c r="P600" s="1724"/>
      <c r="Q600" s="1765"/>
    </row>
    <row r="601" spans="2:17" x14ac:dyDescent="0.25">
      <c r="B601" s="1602"/>
      <c r="C601" s="1602"/>
      <c r="D601" s="1600"/>
      <c r="E601" s="1602"/>
      <c r="F601" s="1600"/>
      <c r="G601" s="1600"/>
      <c r="H601" s="1732"/>
      <c r="I601" s="1602"/>
      <c r="J601" s="1600"/>
      <c r="K601" s="1600"/>
      <c r="L601" s="1602"/>
      <c r="M601" s="1602"/>
      <c r="N601" s="1602"/>
      <c r="O601" s="1602"/>
      <c r="P601" s="1724"/>
      <c r="Q601" s="1765"/>
    </row>
    <row r="602" spans="2:17" x14ac:dyDescent="0.25">
      <c r="B602" s="1602"/>
      <c r="C602" s="1602"/>
      <c r="D602" s="1600"/>
      <c r="E602" s="1602"/>
      <c r="F602" s="1600"/>
      <c r="G602" s="1600"/>
      <c r="H602" s="1732"/>
      <c r="I602" s="1602"/>
      <c r="J602" s="1600"/>
      <c r="K602" s="1600"/>
      <c r="L602" s="1602"/>
      <c r="M602" s="1602"/>
      <c r="N602" s="1602"/>
      <c r="O602" s="1602"/>
      <c r="P602" s="1724"/>
      <c r="Q602" s="1765"/>
    </row>
    <row r="603" spans="2:17" x14ac:dyDescent="0.25">
      <c r="B603" s="1602"/>
      <c r="C603" s="1602"/>
      <c r="D603" s="1600"/>
      <c r="E603" s="1602"/>
      <c r="F603" s="1600"/>
      <c r="G603" s="1600"/>
      <c r="H603" s="1732"/>
      <c r="I603" s="1602"/>
      <c r="J603" s="1600"/>
      <c r="K603" s="1600"/>
      <c r="L603" s="1602"/>
      <c r="M603" s="1602"/>
      <c r="N603" s="1602"/>
      <c r="O603" s="1602"/>
      <c r="P603" s="1724"/>
      <c r="Q603" s="1765"/>
    </row>
    <row r="604" spans="2:17" x14ac:dyDescent="0.25">
      <c r="B604" s="1602"/>
      <c r="C604" s="1602"/>
      <c r="D604" s="1600"/>
      <c r="E604" s="1602"/>
      <c r="F604" s="1600"/>
      <c r="G604" s="1600"/>
      <c r="H604" s="1732"/>
      <c r="I604" s="1602"/>
      <c r="J604" s="1600"/>
      <c r="K604" s="1600"/>
      <c r="L604" s="1602"/>
      <c r="M604" s="1602"/>
      <c r="N604" s="1602"/>
      <c r="O604" s="1602"/>
      <c r="P604" s="1724"/>
      <c r="Q604" s="1765"/>
    </row>
    <row r="605" spans="2:17" x14ac:dyDescent="0.25">
      <c r="B605" s="1602"/>
      <c r="C605" s="1602"/>
      <c r="D605" s="1600"/>
      <c r="E605" s="1602"/>
      <c r="F605" s="1600"/>
      <c r="G605" s="1600"/>
      <c r="H605" s="1732"/>
      <c r="I605" s="1602"/>
      <c r="J605" s="1600"/>
      <c r="K605" s="1600"/>
      <c r="L605" s="1602"/>
      <c r="M605" s="1602"/>
      <c r="N605" s="1602"/>
      <c r="O605" s="1602"/>
      <c r="P605" s="1724"/>
      <c r="Q605" s="1765"/>
    </row>
    <row r="606" spans="2:17" x14ac:dyDescent="0.25">
      <c r="B606" s="1602"/>
      <c r="C606" s="1602"/>
      <c r="D606" s="1600"/>
      <c r="E606" s="1602"/>
      <c r="F606" s="1600"/>
      <c r="G606" s="1600"/>
      <c r="H606" s="1732"/>
      <c r="I606" s="1602"/>
      <c r="J606" s="1600"/>
      <c r="K606" s="1600"/>
      <c r="L606" s="1602"/>
      <c r="M606" s="1602"/>
      <c r="N606" s="1602"/>
      <c r="O606" s="1602"/>
      <c r="P606" s="1724"/>
      <c r="Q606" s="1765"/>
    </row>
    <row r="607" spans="2:17" x14ac:dyDescent="0.25">
      <c r="B607" s="1602"/>
      <c r="C607" s="1602"/>
      <c r="D607" s="1600"/>
      <c r="E607" s="1602"/>
      <c r="F607" s="1600"/>
      <c r="G607" s="1600"/>
      <c r="H607" s="1732"/>
      <c r="I607" s="1602"/>
      <c r="J607" s="1601"/>
      <c r="K607" s="1601"/>
      <c r="L607" s="1602"/>
      <c r="M607" s="1602"/>
      <c r="N607" s="1602"/>
      <c r="O607" s="1602"/>
      <c r="P607" s="1724"/>
      <c r="Q607" s="1765"/>
    </row>
    <row r="608" spans="2:17" ht="30" x14ac:dyDescent="0.25">
      <c r="B608" s="1567"/>
      <c r="C608" s="1567"/>
      <c r="D608" s="1601"/>
      <c r="E608" s="1567"/>
      <c r="F608" s="1601"/>
      <c r="G608" s="1601"/>
      <c r="H608" s="1638"/>
      <c r="I608" s="1567"/>
      <c r="J608" s="754" t="s">
        <v>3488</v>
      </c>
      <c r="K608" s="754" t="s">
        <v>3767</v>
      </c>
      <c r="L608" s="1567"/>
      <c r="M608" s="1567"/>
      <c r="N608" s="1567"/>
      <c r="O608" s="1567"/>
      <c r="P608" s="1631"/>
      <c r="Q608" s="1632"/>
    </row>
    <row r="609" spans="2:17" ht="30" x14ac:dyDescent="0.25">
      <c r="B609" s="720" t="s">
        <v>3029</v>
      </c>
      <c r="C609" s="720" t="s">
        <v>113</v>
      </c>
      <c r="D609" s="51" t="s">
        <v>3774</v>
      </c>
      <c r="E609" s="51">
        <v>55240784</v>
      </c>
      <c r="F609" s="51" t="s">
        <v>129</v>
      </c>
      <c r="G609" s="51" t="s">
        <v>130</v>
      </c>
      <c r="H609" s="309">
        <v>41151</v>
      </c>
      <c r="I609" s="51"/>
      <c r="J609" s="754" t="s">
        <v>3488</v>
      </c>
      <c r="K609" s="51" t="s">
        <v>3677</v>
      </c>
      <c r="L609" s="51"/>
      <c r="M609" s="51" t="s">
        <v>19</v>
      </c>
      <c r="N609" s="51" t="s">
        <v>19</v>
      </c>
      <c r="O609" s="51" t="s">
        <v>19</v>
      </c>
      <c r="P609" s="51"/>
      <c r="Q609" s="51"/>
    </row>
    <row r="610" spans="2:17" ht="30" x14ac:dyDescent="0.25">
      <c r="B610" s="720" t="s">
        <v>3029</v>
      </c>
      <c r="C610" s="720" t="s">
        <v>141</v>
      </c>
      <c r="D610" s="51" t="s">
        <v>3775</v>
      </c>
      <c r="E610" s="51">
        <v>50860501</v>
      </c>
      <c r="F610" s="51" t="s">
        <v>288</v>
      </c>
      <c r="G610" s="51" t="s">
        <v>130</v>
      </c>
      <c r="H610" s="852">
        <v>35462</v>
      </c>
      <c r="I610" s="51"/>
      <c r="J610" s="754" t="s">
        <v>3755</v>
      </c>
      <c r="K610" s="51" t="s">
        <v>3725</v>
      </c>
      <c r="L610" s="51"/>
      <c r="M610" s="51" t="s">
        <v>19</v>
      </c>
      <c r="N610" s="51" t="s">
        <v>19</v>
      </c>
      <c r="O610" s="51" t="s">
        <v>19</v>
      </c>
      <c r="P610" s="51"/>
      <c r="Q610" s="51"/>
    </row>
    <row r="611" spans="2:17" ht="30" x14ac:dyDescent="0.25">
      <c r="B611" s="720" t="s">
        <v>3029</v>
      </c>
      <c r="C611" s="720" t="s">
        <v>715</v>
      </c>
      <c r="D611" s="51" t="s">
        <v>3776</v>
      </c>
      <c r="E611" s="51">
        <v>50850358</v>
      </c>
      <c r="F611" s="51" t="s">
        <v>288</v>
      </c>
      <c r="G611" s="51" t="s">
        <v>130</v>
      </c>
      <c r="H611" s="309">
        <v>35598</v>
      </c>
      <c r="I611" s="51"/>
      <c r="J611" s="754" t="s">
        <v>3488</v>
      </c>
      <c r="K611" s="51" t="s">
        <v>3677</v>
      </c>
      <c r="L611" s="51"/>
      <c r="M611" s="51" t="s">
        <v>19</v>
      </c>
      <c r="N611" s="51" t="s">
        <v>19</v>
      </c>
      <c r="O611" s="51" t="s">
        <v>19</v>
      </c>
      <c r="P611" s="51"/>
      <c r="Q611" s="51"/>
    </row>
    <row r="614" spans="2:17" ht="26.25" x14ac:dyDescent="0.25">
      <c r="B614" s="1911" t="s">
        <v>3777</v>
      </c>
      <c r="C614" s="1911"/>
      <c r="D614" s="1911"/>
      <c r="E614" s="587"/>
      <c r="F614" s="587"/>
      <c r="G614" s="587"/>
      <c r="H614" s="587"/>
      <c r="I614" s="587"/>
      <c r="J614" s="587"/>
      <c r="K614" s="587"/>
      <c r="L614" s="587"/>
      <c r="M614" s="587"/>
      <c r="N614" s="587"/>
      <c r="O614" s="587"/>
      <c r="P614" s="587"/>
      <c r="Q614" s="587"/>
    </row>
    <row r="615" spans="2:17" ht="75" x14ac:dyDescent="0.25">
      <c r="B615" s="756" t="s">
        <v>97</v>
      </c>
      <c r="C615" s="756" t="s">
        <v>98</v>
      </c>
      <c r="D615" s="756" t="s">
        <v>99</v>
      </c>
      <c r="E615" s="756" t="s">
        <v>100</v>
      </c>
      <c r="F615" s="756" t="s">
        <v>101</v>
      </c>
      <c r="G615" s="756" t="s">
        <v>102</v>
      </c>
      <c r="H615" s="756" t="s">
        <v>103</v>
      </c>
      <c r="I615" s="756" t="s">
        <v>104</v>
      </c>
      <c r="J615" s="1579" t="s">
        <v>699</v>
      </c>
      <c r="K615" s="1580"/>
      <c r="L615" s="1581"/>
      <c r="M615" s="756" t="s">
        <v>106</v>
      </c>
      <c r="N615" s="756" t="s">
        <v>107</v>
      </c>
      <c r="O615" s="756" t="s">
        <v>108</v>
      </c>
      <c r="P615" s="1579" t="s">
        <v>81</v>
      </c>
      <c r="Q615" s="1581"/>
    </row>
    <row r="616" spans="2:17" x14ac:dyDescent="0.25">
      <c r="B616" s="1566" t="s">
        <v>132</v>
      </c>
      <c r="C616" s="1566" t="s">
        <v>3778</v>
      </c>
      <c r="D616" s="1566" t="s">
        <v>3779</v>
      </c>
      <c r="E616" s="1566">
        <v>50850707</v>
      </c>
      <c r="F616" s="1599" t="s">
        <v>3780</v>
      </c>
      <c r="G616" s="1599" t="s">
        <v>136</v>
      </c>
      <c r="H616" s="1637">
        <v>36516</v>
      </c>
      <c r="I616" s="1566"/>
      <c r="J616" s="1599" t="s">
        <v>3755</v>
      </c>
      <c r="K616" s="1566" t="s">
        <v>3725</v>
      </c>
      <c r="L616" s="1566"/>
      <c r="M616" s="1566" t="s">
        <v>19</v>
      </c>
      <c r="N616" s="1566" t="s">
        <v>19</v>
      </c>
      <c r="O616" s="1566" t="s">
        <v>19</v>
      </c>
      <c r="P616" s="1629"/>
      <c r="Q616" s="1630"/>
    </row>
    <row r="617" spans="2:17" x14ac:dyDescent="0.25">
      <c r="B617" s="1602"/>
      <c r="C617" s="1602"/>
      <c r="D617" s="1602"/>
      <c r="E617" s="1602"/>
      <c r="F617" s="1600"/>
      <c r="G617" s="1600"/>
      <c r="H617" s="1732"/>
      <c r="I617" s="1602"/>
      <c r="J617" s="1600"/>
      <c r="K617" s="1602"/>
      <c r="L617" s="1602"/>
      <c r="M617" s="1602"/>
      <c r="N617" s="1602"/>
      <c r="O617" s="1602"/>
      <c r="P617" s="1724"/>
      <c r="Q617" s="1765"/>
    </row>
    <row r="618" spans="2:17" x14ac:dyDescent="0.25">
      <c r="B618" s="1602"/>
      <c r="C618" s="1602"/>
      <c r="D618" s="1602"/>
      <c r="E618" s="1602"/>
      <c r="F618" s="1600"/>
      <c r="G618" s="1600"/>
      <c r="H618" s="1732"/>
      <c r="I618" s="1602"/>
      <c r="J618" s="1600"/>
      <c r="K618" s="1602"/>
      <c r="L618" s="1602"/>
      <c r="M618" s="1602"/>
      <c r="N618" s="1602"/>
      <c r="O618" s="1602"/>
      <c r="P618" s="1724"/>
      <c r="Q618" s="1765"/>
    </row>
    <row r="619" spans="2:17" x14ac:dyDescent="0.25">
      <c r="B619" s="1602"/>
      <c r="C619" s="1602"/>
      <c r="D619" s="1602"/>
      <c r="E619" s="1602"/>
      <c r="F619" s="1600"/>
      <c r="G619" s="1600"/>
      <c r="H619" s="1732"/>
      <c r="I619" s="1602"/>
      <c r="J619" s="1600"/>
      <c r="K619" s="1602"/>
      <c r="L619" s="1602"/>
      <c r="M619" s="1602"/>
      <c r="N619" s="1602"/>
      <c r="O619" s="1602"/>
      <c r="P619" s="1724"/>
      <c r="Q619" s="1765"/>
    </row>
    <row r="620" spans="2:17" x14ac:dyDescent="0.25">
      <c r="B620" s="1602"/>
      <c r="C620" s="1602"/>
      <c r="D620" s="1602"/>
      <c r="E620" s="1602"/>
      <c r="F620" s="1600"/>
      <c r="G620" s="1600"/>
      <c r="H620" s="1732"/>
      <c r="I620" s="1602"/>
      <c r="J620" s="1600"/>
      <c r="K620" s="1602"/>
      <c r="L620" s="1602"/>
      <c r="M620" s="1602"/>
      <c r="N620" s="1602"/>
      <c r="O620" s="1602"/>
      <c r="P620" s="1724"/>
      <c r="Q620" s="1765"/>
    </row>
    <row r="621" spans="2:17" x14ac:dyDescent="0.25">
      <c r="B621" s="1602"/>
      <c r="C621" s="1602"/>
      <c r="D621" s="1602"/>
      <c r="E621" s="1602"/>
      <c r="F621" s="1600"/>
      <c r="G621" s="1600"/>
      <c r="H621" s="1732"/>
      <c r="I621" s="1602"/>
      <c r="J621" s="1600"/>
      <c r="K621" s="1602"/>
      <c r="L621" s="1602"/>
      <c r="M621" s="1602"/>
      <c r="N621" s="1602"/>
      <c r="O621" s="1602"/>
      <c r="P621" s="1724"/>
      <c r="Q621" s="1765"/>
    </row>
    <row r="622" spans="2:17" x14ac:dyDescent="0.25">
      <c r="B622" s="1602"/>
      <c r="C622" s="1602"/>
      <c r="D622" s="1602"/>
      <c r="E622" s="1602"/>
      <c r="F622" s="1600"/>
      <c r="G622" s="1600"/>
      <c r="H622" s="1732"/>
      <c r="I622" s="1602"/>
      <c r="J622" s="1601"/>
      <c r="K622" s="1567"/>
      <c r="L622" s="1602"/>
      <c r="M622" s="1602"/>
      <c r="N622" s="1602"/>
      <c r="O622" s="1602"/>
      <c r="P622" s="1724"/>
      <c r="Q622" s="1765"/>
    </row>
    <row r="623" spans="2:17" x14ac:dyDescent="0.25">
      <c r="B623" s="1602"/>
      <c r="C623" s="1602"/>
      <c r="D623" s="1602"/>
      <c r="E623" s="1602"/>
      <c r="F623" s="1600"/>
      <c r="G623" s="1600"/>
      <c r="H623" s="1732"/>
      <c r="I623" s="1602"/>
      <c r="J623" s="1599" t="s">
        <v>3488</v>
      </c>
      <c r="K623" s="1599" t="s">
        <v>3767</v>
      </c>
      <c r="L623" s="1602"/>
      <c r="M623" s="1602"/>
      <c r="N623" s="1602"/>
      <c r="O623" s="1602"/>
      <c r="P623" s="1724"/>
      <c r="Q623" s="1765"/>
    </row>
    <row r="624" spans="2:17" x14ac:dyDescent="0.25">
      <c r="B624" s="1602"/>
      <c r="C624" s="1602"/>
      <c r="D624" s="1602"/>
      <c r="E624" s="1602"/>
      <c r="F624" s="1600"/>
      <c r="G624" s="1600"/>
      <c r="H624" s="1732"/>
      <c r="I624" s="1602"/>
      <c r="J624" s="1600"/>
      <c r="K624" s="1600"/>
      <c r="L624" s="1602"/>
      <c r="M624" s="1602"/>
      <c r="N624" s="1602"/>
      <c r="O624" s="1602"/>
      <c r="P624" s="1724"/>
      <c r="Q624" s="1765"/>
    </row>
    <row r="625" spans="2:17" x14ac:dyDescent="0.25">
      <c r="B625" s="1602"/>
      <c r="C625" s="1602"/>
      <c r="D625" s="1602"/>
      <c r="E625" s="1602"/>
      <c r="F625" s="1600"/>
      <c r="G625" s="1600"/>
      <c r="H625" s="1732"/>
      <c r="I625" s="1602"/>
      <c r="J625" s="1600"/>
      <c r="K625" s="1600"/>
      <c r="L625" s="1602"/>
      <c r="M625" s="1602"/>
      <c r="N625" s="1602"/>
      <c r="O625" s="1602"/>
      <c r="P625" s="1724"/>
      <c r="Q625" s="1765"/>
    </row>
    <row r="626" spans="2:17" x14ac:dyDescent="0.25">
      <c r="B626" s="1602"/>
      <c r="C626" s="1602"/>
      <c r="D626" s="1602"/>
      <c r="E626" s="1602"/>
      <c r="F626" s="1600"/>
      <c r="G626" s="1600"/>
      <c r="H626" s="1732"/>
      <c r="I626" s="1602"/>
      <c r="J626" s="1600"/>
      <c r="K626" s="1600"/>
      <c r="L626" s="1602"/>
      <c r="M626" s="1602"/>
      <c r="N626" s="1602"/>
      <c r="O626" s="1602"/>
      <c r="P626" s="1724"/>
      <c r="Q626" s="1765"/>
    </row>
    <row r="627" spans="2:17" x14ac:dyDescent="0.25">
      <c r="B627" s="1602"/>
      <c r="C627" s="1602"/>
      <c r="D627" s="1602"/>
      <c r="E627" s="1602"/>
      <c r="F627" s="1600"/>
      <c r="G627" s="1600"/>
      <c r="H627" s="1732"/>
      <c r="I627" s="1602"/>
      <c r="J627" s="1600"/>
      <c r="K627" s="1600"/>
      <c r="L627" s="1602"/>
      <c r="M627" s="1602"/>
      <c r="N627" s="1602"/>
      <c r="O627" s="1602"/>
      <c r="P627" s="1724"/>
      <c r="Q627" s="1765"/>
    </row>
    <row r="628" spans="2:17" x14ac:dyDescent="0.25">
      <c r="B628" s="1602"/>
      <c r="C628" s="1602"/>
      <c r="D628" s="1602"/>
      <c r="E628" s="1602"/>
      <c r="F628" s="1600"/>
      <c r="G628" s="1600"/>
      <c r="H628" s="1732"/>
      <c r="I628" s="1602"/>
      <c r="J628" s="1600"/>
      <c r="K628" s="1600"/>
      <c r="L628" s="1602"/>
      <c r="M628" s="1602"/>
      <c r="N628" s="1602"/>
      <c r="O628" s="1602"/>
      <c r="P628" s="1724"/>
      <c r="Q628" s="1765"/>
    </row>
    <row r="629" spans="2:17" x14ac:dyDescent="0.25">
      <c r="B629" s="1602"/>
      <c r="C629" s="1602"/>
      <c r="D629" s="1602"/>
      <c r="E629" s="1602"/>
      <c r="F629" s="1600"/>
      <c r="G629" s="1600"/>
      <c r="H629" s="1732"/>
      <c r="I629" s="1602"/>
      <c r="J629" s="1600"/>
      <c r="K629" s="1600"/>
      <c r="L629" s="1602"/>
      <c r="M629" s="1602"/>
      <c r="N629" s="1602"/>
      <c r="O629" s="1602"/>
      <c r="P629" s="1724"/>
      <c r="Q629" s="1765"/>
    </row>
    <row r="630" spans="2:17" x14ac:dyDescent="0.25">
      <c r="B630" s="1567"/>
      <c r="C630" s="1567"/>
      <c r="D630" s="1567"/>
      <c r="E630" s="1567"/>
      <c r="F630" s="1601"/>
      <c r="G630" s="1601"/>
      <c r="H630" s="1638"/>
      <c r="I630" s="1567"/>
      <c r="J630" s="1601"/>
      <c r="K630" s="1601"/>
      <c r="L630" s="1567"/>
      <c r="M630" s="1567"/>
      <c r="N630" s="1567"/>
      <c r="O630" s="1567"/>
      <c r="P630" s="1631"/>
      <c r="Q630" s="1632"/>
    </row>
    <row r="631" spans="2:17" x14ac:dyDescent="0.25">
      <c r="B631" s="1566" t="s">
        <v>132</v>
      </c>
      <c r="C631" s="1566" t="s">
        <v>715</v>
      </c>
      <c r="D631" s="1599" t="s">
        <v>3781</v>
      </c>
      <c r="E631" s="1566">
        <v>26159849</v>
      </c>
      <c r="F631" s="1599" t="s">
        <v>3780</v>
      </c>
      <c r="G631" s="1599" t="s">
        <v>136</v>
      </c>
      <c r="H631" s="1637">
        <v>36840</v>
      </c>
      <c r="I631" s="1566"/>
      <c r="J631" s="1599" t="s">
        <v>3755</v>
      </c>
      <c r="K631" s="1599" t="s">
        <v>3725</v>
      </c>
      <c r="L631" s="1566"/>
      <c r="M631" s="1566" t="s">
        <v>19</v>
      </c>
      <c r="N631" s="1566" t="s">
        <v>19</v>
      </c>
      <c r="O631" s="1566" t="s">
        <v>19</v>
      </c>
      <c r="P631" s="1629"/>
      <c r="Q631" s="1630"/>
    </row>
    <row r="632" spans="2:17" x14ac:dyDescent="0.25">
      <c r="B632" s="1602"/>
      <c r="C632" s="1602"/>
      <c r="D632" s="1600"/>
      <c r="E632" s="1602"/>
      <c r="F632" s="1600"/>
      <c r="G632" s="1600"/>
      <c r="H632" s="1732"/>
      <c r="I632" s="1602"/>
      <c r="J632" s="1600"/>
      <c r="K632" s="1600"/>
      <c r="L632" s="1602"/>
      <c r="M632" s="1602"/>
      <c r="N632" s="1602"/>
      <c r="O632" s="1602"/>
      <c r="P632" s="1724"/>
      <c r="Q632" s="1765"/>
    </row>
    <row r="633" spans="2:17" x14ac:dyDescent="0.25">
      <c r="B633" s="1602"/>
      <c r="C633" s="1602"/>
      <c r="D633" s="1600"/>
      <c r="E633" s="1602"/>
      <c r="F633" s="1600"/>
      <c r="G633" s="1600"/>
      <c r="H633" s="1732"/>
      <c r="I633" s="1602"/>
      <c r="J633" s="1600"/>
      <c r="K633" s="1600"/>
      <c r="L633" s="1602"/>
      <c r="M633" s="1602"/>
      <c r="N633" s="1602"/>
      <c r="O633" s="1602"/>
      <c r="P633" s="1724"/>
      <c r="Q633" s="1765"/>
    </row>
    <row r="634" spans="2:17" x14ac:dyDescent="0.25">
      <c r="B634" s="1602"/>
      <c r="C634" s="1602"/>
      <c r="D634" s="1600"/>
      <c r="E634" s="1602"/>
      <c r="F634" s="1600"/>
      <c r="G634" s="1600"/>
      <c r="H634" s="1732"/>
      <c r="I634" s="1602"/>
      <c r="J634" s="1600"/>
      <c r="K634" s="1600"/>
      <c r="L634" s="1602"/>
      <c r="M634" s="1602"/>
      <c r="N634" s="1602"/>
      <c r="O634" s="1602"/>
      <c r="P634" s="1724"/>
      <c r="Q634" s="1765"/>
    </row>
    <row r="635" spans="2:17" x14ac:dyDescent="0.25">
      <c r="B635" s="1602"/>
      <c r="C635" s="1602"/>
      <c r="D635" s="1600"/>
      <c r="E635" s="1602"/>
      <c r="F635" s="1600"/>
      <c r="G635" s="1600"/>
      <c r="H635" s="1732"/>
      <c r="I635" s="1602"/>
      <c r="J635" s="1600"/>
      <c r="K635" s="1600"/>
      <c r="L635" s="1602"/>
      <c r="M635" s="1602"/>
      <c r="N635" s="1602"/>
      <c r="O635" s="1602"/>
      <c r="P635" s="1724"/>
      <c r="Q635" s="1765"/>
    </row>
    <row r="636" spans="2:17" x14ac:dyDescent="0.25">
      <c r="B636" s="1602"/>
      <c r="C636" s="1602"/>
      <c r="D636" s="1600"/>
      <c r="E636" s="1602"/>
      <c r="F636" s="1600"/>
      <c r="G636" s="1600"/>
      <c r="H636" s="1732"/>
      <c r="I636" s="1602"/>
      <c r="J636" s="1600"/>
      <c r="K636" s="1600"/>
      <c r="L636" s="1602"/>
      <c r="M636" s="1602"/>
      <c r="N636" s="1602"/>
      <c r="O636" s="1602"/>
      <c r="P636" s="1724"/>
      <c r="Q636" s="1765"/>
    </row>
    <row r="637" spans="2:17" x14ac:dyDescent="0.25">
      <c r="B637" s="1602"/>
      <c r="C637" s="1602"/>
      <c r="D637" s="1600"/>
      <c r="E637" s="1602"/>
      <c r="F637" s="1600"/>
      <c r="G637" s="1600"/>
      <c r="H637" s="1732"/>
      <c r="I637" s="1602"/>
      <c r="J637" s="1600"/>
      <c r="K637" s="1600"/>
      <c r="L637" s="1602"/>
      <c r="M637" s="1602"/>
      <c r="N637" s="1602"/>
      <c r="O637" s="1602"/>
      <c r="P637" s="1724"/>
      <c r="Q637" s="1765"/>
    </row>
    <row r="638" spans="2:17" x14ac:dyDescent="0.25">
      <c r="B638" s="1602"/>
      <c r="C638" s="1602"/>
      <c r="D638" s="1600"/>
      <c r="E638" s="1602"/>
      <c r="F638" s="1600"/>
      <c r="G638" s="1600"/>
      <c r="H638" s="1732"/>
      <c r="I638" s="1602"/>
      <c r="J638" s="1600"/>
      <c r="K638" s="1600"/>
      <c r="L638" s="1602"/>
      <c r="M638" s="1602"/>
      <c r="N638" s="1602"/>
      <c r="O638" s="1602"/>
      <c r="P638" s="1724"/>
      <c r="Q638" s="1765"/>
    </row>
    <row r="639" spans="2:17" x14ac:dyDescent="0.25">
      <c r="B639" s="1602"/>
      <c r="C639" s="1602"/>
      <c r="D639" s="1600"/>
      <c r="E639" s="1602"/>
      <c r="F639" s="1600"/>
      <c r="G639" s="1600"/>
      <c r="H639" s="1732"/>
      <c r="I639" s="1602"/>
      <c r="J639" s="1601"/>
      <c r="K639" s="1601"/>
      <c r="L639" s="1602"/>
      <c r="M639" s="1602"/>
      <c r="N639" s="1602"/>
      <c r="O639" s="1602"/>
      <c r="P639" s="1724"/>
      <c r="Q639" s="1765"/>
    </row>
    <row r="640" spans="2:17" ht="30" x14ac:dyDescent="0.25">
      <c r="B640" s="1567"/>
      <c r="C640" s="1567"/>
      <c r="D640" s="1601"/>
      <c r="E640" s="1567"/>
      <c r="F640" s="1601"/>
      <c r="G640" s="1601"/>
      <c r="H640" s="1638"/>
      <c r="I640" s="1567"/>
      <c r="J640" s="754" t="s">
        <v>3488</v>
      </c>
      <c r="K640" s="754" t="s">
        <v>3767</v>
      </c>
      <c r="L640" s="1567"/>
      <c r="M640" s="1567"/>
      <c r="N640" s="1567"/>
      <c r="O640" s="1567"/>
      <c r="P640" s="1631"/>
      <c r="Q640" s="1632"/>
    </row>
    <row r="641" spans="2:17" ht="30" x14ac:dyDescent="0.25">
      <c r="B641" s="720" t="s">
        <v>3029</v>
      </c>
      <c r="C641" s="720" t="s">
        <v>3778</v>
      </c>
      <c r="D641" s="51" t="s">
        <v>3782</v>
      </c>
      <c r="E641" s="51">
        <v>50640129</v>
      </c>
      <c r="F641" s="51" t="s">
        <v>288</v>
      </c>
      <c r="G641" s="51" t="s">
        <v>130</v>
      </c>
      <c r="H641" s="309">
        <v>40893</v>
      </c>
      <c r="I641" s="51"/>
      <c r="J641" s="754" t="s">
        <v>3488</v>
      </c>
      <c r="K641" s="51" t="s">
        <v>3677</v>
      </c>
      <c r="L641" s="51"/>
      <c r="M641" s="51" t="s">
        <v>19</v>
      </c>
      <c r="N641" s="51" t="s">
        <v>19</v>
      </c>
      <c r="O641" s="51" t="s">
        <v>19</v>
      </c>
      <c r="P641" s="1618"/>
      <c r="Q641" s="1770"/>
    </row>
    <row r="642" spans="2:17" ht="30" x14ac:dyDescent="0.25">
      <c r="B642" s="720" t="s">
        <v>623</v>
      </c>
      <c r="C642" s="720" t="s">
        <v>715</v>
      </c>
      <c r="D642" s="51" t="s">
        <v>3783</v>
      </c>
      <c r="E642" s="51">
        <v>50850318</v>
      </c>
      <c r="F642" s="51" t="s">
        <v>288</v>
      </c>
      <c r="G642" s="51" t="s">
        <v>130</v>
      </c>
      <c r="H642" s="852">
        <v>33817</v>
      </c>
      <c r="I642" s="51"/>
      <c r="J642" s="754" t="s">
        <v>3755</v>
      </c>
      <c r="K642" s="51" t="s">
        <v>3725</v>
      </c>
      <c r="L642" s="51"/>
      <c r="M642" s="51" t="s">
        <v>19</v>
      </c>
      <c r="N642" s="51" t="s">
        <v>19</v>
      </c>
      <c r="O642" s="51" t="s">
        <v>19</v>
      </c>
      <c r="P642" s="1618"/>
      <c r="Q642" s="1619"/>
    </row>
    <row r="646" spans="2:17" ht="26.25" x14ac:dyDescent="0.25">
      <c r="B646" s="1911" t="s">
        <v>3784</v>
      </c>
      <c r="C646" s="1911"/>
      <c r="D646" s="1911"/>
      <c r="E646" s="587"/>
      <c r="F646" s="587"/>
      <c r="G646" s="587"/>
      <c r="H646" s="587"/>
      <c r="I646" s="587"/>
      <c r="J646" s="587"/>
      <c r="K646" s="587"/>
      <c r="L646" s="587"/>
      <c r="M646" s="587"/>
      <c r="N646" s="587"/>
      <c r="O646" s="587"/>
      <c r="P646" s="587"/>
      <c r="Q646" s="587"/>
    </row>
    <row r="647" spans="2:17" ht="75" x14ac:dyDescent="0.25">
      <c r="B647" s="756" t="s">
        <v>97</v>
      </c>
      <c r="C647" s="756" t="s">
        <v>98</v>
      </c>
      <c r="D647" s="756" t="s">
        <v>99</v>
      </c>
      <c r="E647" s="756" t="s">
        <v>100</v>
      </c>
      <c r="F647" s="756" t="s">
        <v>101</v>
      </c>
      <c r="G647" s="756" t="s">
        <v>102</v>
      </c>
      <c r="H647" s="756" t="s">
        <v>103</v>
      </c>
      <c r="I647" s="756" t="s">
        <v>104</v>
      </c>
      <c r="J647" s="1579" t="s">
        <v>699</v>
      </c>
      <c r="K647" s="1580"/>
      <c r="L647" s="1581"/>
      <c r="M647" s="756" t="s">
        <v>106</v>
      </c>
      <c r="N647" s="756" t="s">
        <v>107</v>
      </c>
      <c r="O647" s="756" t="s">
        <v>108</v>
      </c>
      <c r="P647" s="1579" t="s">
        <v>81</v>
      </c>
      <c r="Q647" s="1581"/>
    </row>
    <row r="648" spans="2:17" x14ac:dyDescent="0.25">
      <c r="B648" s="1566" t="s">
        <v>132</v>
      </c>
      <c r="C648" s="1566" t="s">
        <v>3785</v>
      </c>
      <c r="D648" s="1566" t="s">
        <v>3786</v>
      </c>
      <c r="E648" s="1566">
        <v>50985376</v>
      </c>
      <c r="F648" s="1599" t="s">
        <v>1577</v>
      </c>
      <c r="G648" s="1599" t="s">
        <v>275</v>
      </c>
      <c r="H648" s="1637">
        <v>41103</v>
      </c>
      <c r="I648" s="1566"/>
      <c r="J648" s="1599" t="s">
        <v>3755</v>
      </c>
      <c r="K648" s="1566" t="s">
        <v>3725</v>
      </c>
      <c r="L648" s="1566"/>
      <c r="M648" s="1566"/>
      <c r="N648" s="1566"/>
      <c r="O648" s="1566"/>
      <c r="P648" s="1629"/>
      <c r="Q648" s="1630"/>
    </row>
    <row r="649" spans="2:17" x14ac:dyDescent="0.25">
      <c r="B649" s="1602"/>
      <c r="C649" s="1602"/>
      <c r="D649" s="1602"/>
      <c r="E649" s="1602"/>
      <c r="F649" s="1600"/>
      <c r="G649" s="1600"/>
      <c r="H649" s="1732"/>
      <c r="I649" s="1602"/>
      <c r="J649" s="1600"/>
      <c r="K649" s="1602"/>
      <c r="L649" s="1602"/>
      <c r="M649" s="1602"/>
      <c r="N649" s="1602"/>
      <c r="O649" s="1602"/>
      <c r="P649" s="1724"/>
      <c r="Q649" s="1765"/>
    </row>
    <row r="650" spans="2:17" x14ac:dyDescent="0.25">
      <c r="B650" s="1602"/>
      <c r="C650" s="1602"/>
      <c r="D650" s="1602"/>
      <c r="E650" s="1602"/>
      <c r="F650" s="1600"/>
      <c r="G650" s="1600"/>
      <c r="H650" s="1732"/>
      <c r="I650" s="1602"/>
      <c r="J650" s="1600"/>
      <c r="K650" s="1602"/>
      <c r="L650" s="1602"/>
      <c r="M650" s="1602"/>
      <c r="N650" s="1602"/>
      <c r="O650" s="1602"/>
      <c r="P650" s="1724"/>
      <c r="Q650" s="1765"/>
    </row>
    <row r="651" spans="2:17" x14ac:dyDescent="0.25">
      <c r="B651" s="1602"/>
      <c r="C651" s="1602"/>
      <c r="D651" s="1602"/>
      <c r="E651" s="1602"/>
      <c r="F651" s="1600"/>
      <c r="G651" s="1600"/>
      <c r="H651" s="1732"/>
      <c r="I651" s="1602"/>
      <c r="J651" s="1600"/>
      <c r="K651" s="1602"/>
      <c r="L651" s="1602"/>
      <c r="M651" s="1602"/>
      <c r="N651" s="1602"/>
      <c r="O651" s="1602"/>
      <c r="P651" s="1724"/>
      <c r="Q651" s="1765"/>
    </row>
    <row r="652" spans="2:17" x14ac:dyDescent="0.25">
      <c r="B652" s="1602"/>
      <c r="C652" s="1602"/>
      <c r="D652" s="1602"/>
      <c r="E652" s="1602"/>
      <c r="F652" s="1600"/>
      <c r="G652" s="1600"/>
      <c r="H652" s="1732"/>
      <c r="I652" s="1602"/>
      <c r="J652" s="1600"/>
      <c r="K652" s="1602"/>
      <c r="L652" s="1602"/>
      <c r="M652" s="1602"/>
      <c r="N652" s="1602"/>
      <c r="O652" s="1602"/>
      <c r="P652" s="1724"/>
      <c r="Q652" s="1765"/>
    </row>
    <row r="653" spans="2:17" x14ac:dyDescent="0.25">
      <c r="B653" s="1602"/>
      <c r="C653" s="1602"/>
      <c r="D653" s="1602"/>
      <c r="E653" s="1602"/>
      <c r="F653" s="1600"/>
      <c r="G653" s="1600"/>
      <c r="H653" s="1732"/>
      <c r="I653" s="1602"/>
      <c r="J653" s="1600"/>
      <c r="K653" s="1602"/>
      <c r="L653" s="1602"/>
      <c r="M653" s="1602"/>
      <c r="N653" s="1602"/>
      <c r="O653" s="1602"/>
      <c r="P653" s="1724"/>
      <c r="Q653" s="1765"/>
    </row>
    <row r="654" spans="2:17" x14ac:dyDescent="0.25">
      <c r="B654" s="1602"/>
      <c r="C654" s="1602"/>
      <c r="D654" s="1602"/>
      <c r="E654" s="1602"/>
      <c r="F654" s="1600"/>
      <c r="G654" s="1600"/>
      <c r="H654" s="1732"/>
      <c r="I654" s="1602"/>
      <c r="J654" s="1601"/>
      <c r="K654" s="1567"/>
      <c r="L654" s="1602"/>
      <c r="M654" s="1602"/>
      <c r="N654" s="1602"/>
      <c r="O654" s="1602"/>
      <c r="P654" s="1724"/>
      <c r="Q654" s="1765"/>
    </row>
    <row r="655" spans="2:17" x14ac:dyDescent="0.25">
      <c r="B655" s="1602"/>
      <c r="C655" s="1602"/>
      <c r="D655" s="1602"/>
      <c r="E655" s="1602"/>
      <c r="F655" s="1600"/>
      <c r="G655" s="1600"/>
      <c r="H655" s="1732"/>
      <c r="I655" s="1602"/>
      <c r="J655" s="1599" t="s">
        <v>3488</v>
      </c>
      <c r="K655" s="1599" t="s">
        <v>3767</v>
      </c>
      <c r="L655" s="1602"/>
      <c r="M655" s="1602"/>
      <c r="N655" s="1602"/>
      <c r="O655" s="1602"/>
      <c r="P655" s="1724"/>
      <c r="Q655" s="1765"/>
    </row>
    <row r="656" spans="2:17" x14ac:dyDescent="0.25">
      <c r="B656" s="1602"/>
      <c r="C656" s="1602"/>
      <c r="D656" s="1602"/>
      <c r="E656" s="1602"/>
      <c r="F656" s="1600"/>
      <c r="G656" s="1600"/>
      <c r="H656" s="1732"/>
      <c r="I656" s="1602"/>
      <c r="J656" s="1600"/>
      <c r="K656" s="1600"/>
      <c r="L656" s="1602"/>
      <c r="M656" s="1602"/>
      <c r="N656" s="1602"/>
      <c r="O656" s="1602"/>
      <c r="P656" s="1724"/>
      <c r="Q656" s="1765"/>
    </row>
    <row r="657" spans="2:17" x14ac:dyDescent="0.25">
      <c r="B657" s="1602"/>
      <c r="C657" s="1602"/>
      <c r="D657" s="1602"/>
      <c r="E657" s="1602"/>
      <c r="F657" s="1600"/>
      <c r="G657" s="1600"/>
      <c r="H657" s="1732"/>
      <c r="I657" s="1602"/>
      <c r="J657" s="1600"/>
      <c r="K657" s="1600"/>
      <c r="L657" s="1602"/>
      <c r="M657" s="1602"/>
      <c r="N657" s="1602"/>
      <c r="O657" s="1602"/>
      <c r="P657" s="1724"/>
      <c r="Q657" s="1765"/>
    </row>
    <row r="658" spans="2:17" x14ac:dyDescent="0.25">
      <c r="B658" s="1602"/>
      <c r="C658" s="1602"/>
      <c r="D658" s="1602"/>
      <c r="E658" s="1602"/>
      <c r="F658" s="1600"/>
      <c r="G658" s="1600"/>
      <c r="H658" s="1732"/>
      <c r="I658" s="1602"/>
      <c r="J658" s="1600"/>
      <c r="K658" s="1600"/>
      <c r="L658" s="1602"/>
      <c r="M658" s="1602"/>
      <c r="N658" s="1602"/>
      <c r="O658" s="1602"/>
      <c r="P658" s="1724"/>
      <c r="Q658" s="1765"/>
    </row>
    <row r="659" spans="2:17" x14ac:dyDescent="0.25">
      <c r="B659" s="1602"/>
      <c r="C659" s="1602"/>
      <c r="D659" s="1602"/>
      <c r="E659" s="1602"/>
      <c r="F659" s="1600"/>
      <c r="G659" s="1600"/>
      <c r="H659" s="1732"/>
      <c r="I659" s="1602"/>
      <c r="J659" s="1600"/>
      <c r="K659" s="1600"/>
      <c r="L659" s="1602"/>
      <c r="M659" s="1602"/>
      <c r="N659" s="1602"/>
      <c r="O659" s="1602"/>
      <c r="P659" s="1724"/>
      <c r="Q659" s="1765"/>
    </row>
    <row r="660" spans="2:17" x14ac:dyDescent="0.25">
      <c r="B660" s="1602"/>
      <c r="C660" s="1602"/>
      <c r="D660" s="1602"/>
      <c r="E660" s="1602"/>
      <c r="F660" s="1600"/>
      <c r="G660" s="1600"/>
      <c r="H660" s="1732"/>
      <c r="I660" s="1602"/>
      <c r="J660" s="1600"/>
      <c r="K660" s="1600"/>
      <c r="L660" s="1602"/>
      <c r="M660" s="1602"/>
      <c r="N660" s="1602"/>
      <c r="O660" s="1602"/>
      <c r="P660" s="1724"/>
      <c r="Q660" s="1765"/>
    </row>
    <row r="661" spans="2:17" x14ac:dyDescent="0.25">
      <c r="B661" s="1602"/>
      <c r="C661" s="1602"/>
      <c r="D661" s="1602"/>
      <c r="E661" s="1602"/>
      <c r="F661" s="1600"/>
      <c r="G661" s="1600"/>
      <c r="H661" s="1732"/>
      <c r="I661" s="1602"/>
      <c r="J661" s="1600"/>
      <c r="K661" s="1600"/>
      <c r="L661" s="1602"/>
      <c r="M661" s="1602"/>
      <c r="N661" s="1602"/>
      <c r="O661" s="1602"/>
      <c r="P661" s="1724"/>
      <c r="Q661" s="1765"/>
    </row>
    <row r="662" spans="2:17" x14ac:dyDescent="0.25">
      <c r="B662" s="1567"/>
      <c r="C662" s="1567"/>
      <c r="D662" s="1567"/>
      <c r="E662" s="1567"/>
      <c r="F662" s="1601"/>
      <c r="G662" s="1601"/>
      <c r="H662" s="1638"/>
      <c r="I662" s="1567"/>
      <c r="J662" s="1601"/>
      <c r="K662" s="1601"/>
      <c r="L662" s="1567"/>
      <c r="M662" s="1567"/>
      <c r="N662" s="1567"/>
      <c r="O662" s="1567"/>
      <c r="P662" s="1631"/>
      <c r="Q662" s="1632"/>
    </row>
    <row r="663" spans="2:17" x14ac:dyDescent="0.25">
      <c r="B663" s="1566" t="s">
        <v>623</v>
      </c>
      <c r="C663" s="1566" t="s">
        <v>3785</v>
      </c>
      <c r="D663" s="1599" t="s">
        <v>3787</v>
      </c>
      <c r="E663" s="1566">
        <v>50983118</v>
      </c>
      <c r="F663" s="1599" t="s">
        <v>129</v>
      </c>
      <c r="G663" s="1599" t="s">
        <v>282</v>
      </c>
      <c r="H663" s="1637">
        <v>40690</v>
      </c>
      <c r="I663" s="1566">
        <v>134918</v>
      </c>
      <c r="J663" s="1599" t="s">
        <v>3488</v>
      </c>
      <c r="K663" s="1599" t="s">
        <v>3677</v>
      </c>
      <c r="L663" s="1566"/>
      <c r="M663" s="1566"/>
      <c r="N663" s="1566"/>
      <c r="O663" s="1566"/>
      <c r="P663" s="1629"/>
      <c r="Q663" s="1630"/>
    </row>
    <row r="664" spans="2:17" x14ac:dyDescent="0.25">
      <c r="B664" s="1602"/>
      <c r="C664" s="1602"/>
      <c r="D664" s="1600"/>
      <c r="E664" s="1602"/>
      <c r="F664" s="1600"/>
      <c r="G664" s="1600"/>
      <c r="H664" s="1732"/>
      <c r="I664" s="1602"/>
      <c r="J664" s="1600"/>
      <c r="K664" s="1600"/>
      <c r="L664" s="1602"/>
      <c r="M664" s="1602"/>
      <c r="N664" s="1602"/>
      <c r="O664" s="1602"/>
      <c r="P664" s="1724"/>
      <c r="Q664" s="1765"/>
    </row>
    <row r="665" spans="2:17" x14ac:dyDescent="0.25">
      <c r="B665" s="1602"/>
      <c r="C665" s="1602"/>
      <c r="D665" s="1600"/>
      <c r="E665" s="1602"/>
      <c r="F665" s="1600"/>
      <c r="G665" s="1600"/>
      <c r="H665" s="1732"/>
      <c r="I665" s="1602"/>
      <c r="J665" s="1600"/>
      <c r="K665" s="1600"/>
      <c r="L665" s="1602"/>
      <c r="M665" s="1602"/>
      <c r="N665" s="1602"/>
      <c r="O665" s="1602"/>
      <c r="P665" s="1724"/>
      <c r="Q665" s="1765"/>
    </row>
    <row r="666" spans="2:17" x14ac:dyDescent="0.25">
      <c r="B666" s="1602"/>
      <c r="C666" s="1602"/>
      <c r="D666" s="1600"/>
      <c r="E666" s="1602"/>
      <c r="F666" s="1600"/>
      <c r="G666" s="1600"/>
      <c r="H666" s="1732"/>
      <c r="I666" s="1602"/>
      <c r="J666" s="1600"/>
      <c r="K666" s="1600"/>
      <c r="L666" s="1602"/>
      <c r="M666" s="1602"/>
      <c r="N666" s="1602"/>
      <c r="O666" s="1602"/>
      <c r="P666" s="1724"/>
      <c r="Q666" s="1765"/>
    </row>
    <row r="667" spans="2:17" x14ac:dyDescent="0.25">
      <c r="B667" s="1602"/>
      <c r="C667" s="1602"/>
      <c r="D667" s="1600"/>
      <c r="E667" s="1602"/>
      <c r="F667" s="1600"/>
      <c r="G667" s="1600"/>
      <c r="H667" s="1732"/>
      <c r="I667" s="1602"/>
      <c r="J667" s="1600"/>
      <c r="K667" s="1600"/>
      <c r="L667" s="1602"/>
      <c r="M667" s="1602"/>
      <c r="N667" s="1602"/>
      <c r="O667" s="1602"/>
      <c r="P667" s="1724"/>
      <c r="Q667" s="1765"/>
    </row>
    <row r="668" spans="2:17" x14ac:dyDescent="0.25">
      <c r="B668" s="1602"/>
      <c r="C668" s="1602"/>
      <c r="D668" s="1600"/>
      <c r="E668" s="1602"/>
      <c r="F668" s="1600"/>
      <c r="G668" s="1600"/>
      <c r="H668" s="1732"/>
      <c r="I668" s="1602"/>
      <c r="J668" s="1600"/>
      <c r="K668" s="1600"/>
      <c r="L668" s="1602"/>
      <c r="M668" s="1602"/>
      <c r="N668" s="1602"/>
      <c r="O668" s="1602"/>
      <c r="P668" s="1724"/>
      <c r="Q668" s="1765"/>
    </row>
    <row r="669" spans="2:17" x14ac:dyDescent="0.25">
      <c r="B669" s="1602"/>
      <c r="C669" s="1602"/>
      <c r="D669" s="1600"/>
      <c r="E669" s="1602"/>
      <c r="F669" s="1600"/>
      <c r="G669" s="1600"/>
      <c r="H669" s="1732"/>
      <c r="I669" s="1602"/>
      <c r="J669" s="1600"/>
      <c r="K669" s="1600"/>
      <c r="L669" s="1602"/>
      <c r="M669" s="1602"/>
      <c r="N669" s="1602"/>
      <c r="O669" s="1602"/>
      <c r="P669" s="1724"/>
      <c r="Q669" s="1765"/>
    </row>
    <row r="670" spans="2:17" x14ac:dyDescent="0.25">
      <c r="B670" s="1602"/>
      <c r="C670" s="1602"/>
      <c r="D670" s="1600"/>
      <c r="E670" s="1602"/>
      <c r="F670" s="1600"/>
      <c r="G670" s="1600"/>
      <c r="H670" s="1732"/>
      <c r="I670" s="1602"/>
      <c r="J670" s="1600"/>
      <c r="K670" s="1600"/>
      <c r="L670" s="1602"/>
      <c r="M670" s="1602"/>
      <c r="N670" s="1602"/>
      <c r="O670" s="1602"/>
      <c r="P670" s="1724"/>
      <c r="Q670" s="1765"/>
    </row>
    <row r="671" spans="2:17" x14ac:dyDescent="0.25">
      <c r="B671" s="1602"/>
      <c r="C671" s="1602"/>
      <c r="D671" s="1600"/>
      <c r="E671" s="1602"/>
      <c r="F671" s="1600"/>
      <c r="G671" s="1600"/>
      <c r="H671" s="1732"/>
      <c r="I671" s="1602"/>
      <c r="J671" s="1601"/>
      <c r="K671" s="1601"/>
      <c r="L671" s="1602"/>
      <c r="M671" s="1602"/>
      <c r="N671" s="1602"/>
      <c r="O671" s="1602"/>
      <c r="P671" s="1724"/>
      <c r="Q671" s="1765"/>
    </row>
    <row r="672" spans="2:17" x14ac:dyDescent="0.25">
      <c r="B672" s="1567"/>
      <c r="C672" s="1567"/>
      <c r="D672" s="1601"/>
      <c r="E672" s="1567"/>
      <c r="F672" s="1601"/>
      <c r="G672" s="1601"/>
      <c r="H672" s="1638"/>
      <c r="I672" s="1567"/>
      <c r="J672" s="754"/>
      <c r="K672" s="754"/>
      <c r="L672" s="1567"/>
      <c r="M672" s="1567"/>
      <c r="N672" s="1567"/>
      <c r="O672" s="1567"/>
      <c r="P672" s="1631"/>
      <c r="Q672" s="1632"/>
    </row>
    <row r="678" spans="2:17" ht="26.25" x14ac:dyDescent="0.25">
      <c r="B678" s="1911" t="s">
        <v>3788</v>
      </c>
      <c r="C678" s="1911"/>
      <c r="D678" s="1911"/>
      <c r="E678" s="587"/>
      <c r="F678" s="587"/>
      <c r="G678" s="587"/>
      <c r="H678" s="587"/>
      <c r="I678" s="587"/>
      <c r="J678" s="587"/>
      <c r="K678" s="587"/>
      <c r="L678" s="587"/>
      <c r="M678" s="587"/>
      <c r="N678" s="587"/>
      <c r="O678" s="587"/>
      <c r="P678" s="587"/>
      <c r="Q678" s="587"/>
    </row>
    <row r="679" spans="2:17" ht="75" x14ac:dyDescent="0.25">
      <c r="B679" s="756" t="s">
        <v>97</v>
      </c>
      <c r="C679" s="756" t="s">
        <v>98</v>
      </c>
      <c r="D679" s="756" t="s">
        <v>99</v>
      </c>
      <c r="E679" s="756" t="s">
        <v>100</v>
      </c>
      <c r="F679" s="756" t="s">
        <v>101</v>
      </c>
      <c r="G679" s="756" t="s">
        <v>102</v>
      </c>
      <c r="H679" s="756" t="s">
        <v>103</v>
      </c>
      <c r="I679" s="756" t="s">
        <v>104</v>
      </c>
      <c r="J679" s="1579" t="s">
        <v>699</v>
      </c>
      <c r="K679" s="1580"/>
      <c r="L679" s="1581"/>
      <c r="M679" s="756" t="s">
        <v>106</v>
      </c>
      <c r="N679" s="756" t="s">
        <v>107</v>
      </c>
      <c r="O679" s="756" t="s">
        <v>108</v>
      </c>
      <c r="P679" s="1579" t="s">
        <v>81</v>
      </c>
      <c r="Q679" s="1581"/>
    </row>
    <row r="680" spans="2:17" x14ac:dyDescent="0.25">
      <c r="B680" s="1566" t="s">
        <v>132</v>
      </c>
      <c r="C680" s="1566" t="s">
        <v>133</v>
      </c>
      <c r="D680" s="1566" t="s">
        <v>3789</v>
      </c>
      <c r="E680" s="1566">
        <v>50959209</v>
      </c>
      <c r="F680" s="1599" t="s">
        <v>2608</v>
      </c>
      <c r="G680" s="1599" t="s">
        <v>130</v>
      </c>
      <c r="H680" s="1637">
        <v>33886</v>
      </c>
      <c r="I680" s="1566" t="s">
        <v>631</v>
      </c>
      <c r="J680" s="1599" t="s">
        <v>3790</v>
      </c>
      <c r="K680" s="1566" t="s">
        <v>3791</v>
      </c>
      <c r="L680" s="1566"/>
      <c r="M680" s="1566" t="s">
        <v>19</v>
      </c>
      <c r="N680" s="1566" t="s">
        <v>19</v>
      </c>
      <c r="O680" s="1566" t="s">
        <v>19</v>
      </c>
      <c r="P680" s="1629"/>
      <c r="Q680" s="1630"/>
    </row>
    <row r="681" spans="2:17" x14ac:dyDescent="0.25">
      <c r="B681" s="1602"/>
      <c r="C681" s="1602"/>
      <c r="D681" s="1602"/>
      <c r="E681" s="1602"/>
      <c r="F681" s="1600"/>
      <c r="G681" s="1600"/>
      <c r="H681" s="1732"/>
      <c r="I681" s="1602"/>
      <c r="J681" s="1600"/>
      <c r="K681" s="1602"/>
      <c r="L681" s="1602"/>
      <c r="M681" s="1602"/>
      <c r="N681" s="1602"/>
      <c r="O681" s="1602"/>
      <c r="P681" s="1724"/>
      <c r="Q681" s="1765"/>
    </row>
    <row r="682" spans="2:17" x14ac:dyDescent="0.25">
      <c r="B682" s="1602"/>
      <c r="C682" s="1602"/>
      <c r="D682" s="1602"/>
      <c r="E682" s="1602"/>
      <c r="F682" s="1600"/>
      <c r="G682" s="1600"/>
      <c r="H682" s="1732"/>
      <c r="I682" s="1602"/>
      <c r="J682" s="1600"/>
      <c r="K682" s="1602"/>
      <c r="L682" s="1602"/>
      <c r="M682" s="1602"/>
      <c r="N682" s="1602"/>
      <c r="O682" s="1602"/>
      <c r="P682" s="1724"/>
      <c r="Q682" s="1765"/>
    </row>
    <row r="683" spans="2:17" x14ac:dyDescent="0.25">
      <c r="B683" s="1602"/>
      <c r="C683" s="1602"/>
      <c r="D683" s="1602"/>
      <c r="E683" s="1602"/>
      <c r="F683" s="1600"/>
      <c r="G683" s="1600"/>
      <c r="H683" s="1732"/>
      <c r="I683" s="1602"/>
      <c r="J683" s="1600"/>
      <c r="K683" s="1602"/>
      <c r="L683" s="1602"/>
      <c r="M683" s="1602"/>
      <c r="N683" s="1602"/>
      <c r="O683" s="1602"/>
      <c r="P683" s="1724"/>
      <c r="Q683" s="1765"/>
    </row>
    <row r="684" spans="2:17" x14ac:dyDescent="0.25">
      <c r="B684" s="1602"/>
      <c r="C684" s="1602"/>
      <c r="D684" s="1602"/>
      <c r="E684" s="1602"/>
      <c r="F684" s="1600"/>
      <c r="G684" s="1600"/>
      <c r="H684" s="1732"/>
      <c r="I684" s="1602"/>
      <c r="J684" s="1600"/>
      <c r="K684" s="1602"/>
      <c r="L684" s="1602"/>
      <c r="M684" s="1602"/>
      <c r="N684" s="1602"/>
      <c r="O684" s="1602"/>
      <c r="P684" s="1724"/>
      <c r="Q684" s="1765"/>
    </row>
    <row r="685" spans="2:17" x14ac:dyDescent="0.25">
      <c r="B685" s="1602"/>
      <c r="C685" s="1602"/>
      <c r="D685" s="1602"/>
      <c r="E685" s="1602"/>
      <c r="F685" s="1600"/>
      <c r="G685" s="1600"/>
      <c r="H685" s="1732"/>
      <c r="I685" s="1602"/>
      <c r="J685" s="1600"/>
      <c r="K685" s="1602"/>
      <c r="L685" s="1602"/>
      <c r="M685" s="1602"/>
      <c r="N685" s="1602"/>
      <c r="O685" s="1602"/>
      <c r="P685" s="1724"/>
      <c r="Q685" s="1765"/>
    </row>
    <row r="686" spans="2:17" x14ac:dyDescent="0.25">
      <c r="B686" s="1602"/>
      <c r="C686" s="1602"/>
      <c r="D686" s="1602"/>
      <c r="E686" s="1602"/>
      <c r="F686" s="1600"/>
      <c r="G686" s="1600"/>
      <c r="H686" s="1732"/>
      <c r="I686" s="1602"/>
      <c r="J686" s="1601"/>
      <c r="K686" s="1567"/>
      <c r="L686" s="1602"/>
      <c r="M686" s="1602"/>
      <c r="N686" s="1602"/>
      <c r="O686" s="1602"/>
      <c r="P686" s="1724"/>
      <c r="Q686" s="1765"/>
    </row>
    <row r="687" spans="2:17" x14ac:dyDescent="0.25">
      <c r="B687" s="1602"/>
      <c r="C687" s="1602"/>
      <c r="D687" s="1602"/>
      <c r="E687" s="1602"/>
      <c r="F687" s="1600"/>
      <c r="G687" s="1600"/>
      <c r="H687" s="1732"/>
      <c r="I687" s="1602"/>
      <c r="J687" s="1599" t="s">
        <v>2640</v>
      </c>
      <c r="K687" s="1599" t="s">
        <v>3701</v>
      </c>
      <c r="L687" s="1602"/>
      <c r="M687" s="1602"/>
      <c r="N687" s="1602"/>
      <c r="O687" s="1602"/>
      <c r="P687" s="1724"/>
      <c r="Q687" s="1765"/>
    </row>
    <row r="688" spans="2:17" x14ac:dyDescent="0.25">
      <c r="B688" s="1602"/>
      <c r="C688" s="1602"/>
      <c r="D688" s="1602"/>
      <c r="E688" s="1602"/>
      <c r="F688" s="1600"/>
      <c r="G688" s="1600"/>
      <c r="H688" s="1732"/>
      <c r="I688" s="1602"/>
      <c r="J688" s="1600"/>
      <c r="K688" s="1600"/>
      <c r="L688" s="1602"/>
      <c r="M688" s="1602"/>
      <c r="N688" s="1602"/>
      <c r="O688" s="1602"/>
      <c r="P688" s="1724"/>
      <c r="Q688" s="1765"/>
    </row>
    <row r="689" spans="2:17" x14ac:dyDescent="0.25">
      <c r="B689" s="1602"/>
      <c r="C689" s="1602"/>
      <c r="D689" s="1602"/>
      <c r="E689" s="1602"/>
      <c r="F689" s="1600"/>
      <c r="G689" s="1600"/>
      <c r="H689" s="1732"/>
      <c r="I689" s="1602"/>
      <c r="J689" s="1600"/>
      <c r="K689" s="1600"/>
      <c r="L689" s="1602"/>
      <c r="M689" s="1602"/>
      <c r="N689" s="1602"/>
      <c r="O689" s="1602"/>
      <c r="P689" s="1724"/>
      <c r="Q689" s="1765"/>
    </row>
    <row r="690" spans="2:17" x14ac:dyDescent="0.25">
      <c r="B690" s="1602"/>
      <c r="C690" s="1602"/>
      <c r="D690" s="1602"/>
      <c r="E690" s="1602"/>
      <c r="F690" s="1600"/>
      <c r="G690" s="1600"/>
      <c r="H690" s="1732"/>
      <c r="I690" s="1602"/>
      <c r="J690" s="1600"/>
      <c r="K690" s="1600"/>
      <c r="L690" s="1602"/>
      <c r="M690" s="1602"/>
      <c r="N690" s="1602"/>
      <c r="O690" s="1602"/>
      <c r="P690" s="1724"/>
      <c r="Q690" s="1765"/>
    </row>
    <row r="691" spans="2:17" x14ac:dyDescent="0.25">
      <c r="B691" s="1602"/>
      <c r="C691" s="1602"/>
      <c r="D691" s="1602"/>
      <c r="E691" s="1602"/>
      <c r="F691" s="1600"/>
      <c r="G691" s="1600"/>
      <c r="H691" s="1732"/>
      <c r="I691" s="1602"/>
      <c r="J691" s="1600"/>
      <c r="K691" s="1600"/>
      <c r="L691" s="1602"/>
      <c r="M691" s="1602"/>
      <c r="N691" s="1602"/>
      <c r="O691" s="1602"/>
      <c r="P691" s="1724"/>
      <c r="Q691" s="1765"/>
    </row>
    <row r="692" spans="2:17" x14ac:dyDescent="0.25">
      <c r="B692" s="1602"/>
      <c r="C692" s="1602"/>
      <c r="D692" s="1602"/>
      <c r="E692" s="1602"/>
      <c r="F692" s="1600"/>
      <c r="G692" s="1600"/>
      <c r="H692" s="1732"/>
      <c r="I692" s="1602"/>
      <c r="J692" s="1600"/>
      <c r="K692" s="1600"/>
      <c r="L692" s="1602"/>
      <c r="M692" s="1602"/>
      <c r="N692" s="1602"/>
      <c r="O692" s="1602"/>
      <c r="P692" s="1724"/>
      <c r="Q692" s="1765"/>
    </row>
    <row r="693" spans="2:17" x14ac:dyDescent="0.25">
      <c r="B693" s="1602"/>
      <c r="C693" s="1602"/>
      <c r="D693" s="1602"/>
      <c r="E693" s="1602"/>
      <c r="F693" s="1600"/>
      <c r="G693" s="1600"/>
      <c r="H693" s="1732"/>
      <c r="I693" s="1602"/>
      <c r="J693" s="1600"/>
      <c r="K693" s="1600"/>
      <c r="L693" s="1602"/>
      <c r="M693" s="1602"/>
      <c r="N693" s="1602"/>
      <c r="O693" s="1602"/>
      <c r="P693" s="1724"/>
      <c r="Q693" s="1765"/>
    </row>
    <row r="694" spans="2:17" x14ac:dyDescent="0.25">
      <c r="B694" s="1567"/>
      <c r="C694" s="1567"/>
      <c r="D694" s="1567"/>
      <c r="E694" s="1567"/>
      <c r="F694" s="1601"/>
      <c r="G694" s="1601"/>
      <c r="H694" s="1638"/>
      <c r="I694" s="1567"/>
      <c r="J694" s="1601"/>
      <c r="K694" s="1601"/>
      <c r="L694" s="1567"/>
      <c r="M694" s="1567"/>
      <c r="N694" s="1567"/>
      <c r="O694" s="1567"/>
      <c r="P694" s="1631"/>
      <c r="Q694" s="1632"/>
    </row>
    <row r="695" spans="2:17" x14ac:dyDescent="0.25">
      <c r="B695" s="1566" t="s">
        <v>132</v>
      </c>
      <c r="C695" s="1566" t="s">
        <v>133</v>
      </c>
      <c r="D695" s="1599" t="s">
        <v>3792</v>
      </c>
      <c r="E695" s="1566">
        <v>1067877848</v>
      </c>
      <c r="F695" s="1599" t="s">
        <v>3691</v>
      </c>
      <c r="G695" s="1599" t="s">
        <v>136</v>
      </c>
      <c r="H695" s="1637">
        <v>41510</v>
      </c>
      <c r="I695" s="641"/>
      <c r="J695" s="1599" t="s">
        <v>2640</v>
      </c>
      <c r="K695" s="1599" t="s">
        <v>3701</v>
      </c>
      <c r="L695" s="1566"/>
      <c r="M695" s="1566" t="s">
        <v>19</v>
      </c>
      <c r="N695" s="1566" t="s">
        <v>19</v>
      </c>
      <c r="O695" s="1566" t="s">
        <v>19</v>
      </c>
      <c r="P695" s="1629"/>
      <c r="Q695" s="1630"/>
    </row>
    <row r="696" spans="2:17" x14ac:dyDescent="0.25">
      <c r="B696" s="1602"/>
      <c r="C696" s="1602"/>
      <c r="D696" s="1600"/>
      <c r="E696" s="1602"/>
      <c r="F696" s="1600"/>
      <c r="G696" s="1600"/>
      <c r="H696" s="1732"/>
      <c r="I696" s="1602"/>
      <c r="J696" s="1600"/>
      <c r="K696" s="1600"/>
      <c r="L696" s="1602"/>
      <c r="M696" s="1602"/>
      <c r="N696" s="1602"/>
      <c r="O696" s="1602"/>
      <c r="P696" s="1724"/>
      <c r="Q696" s="1765"/>
    </row>
    <row r="697" spans="2:17" x14ac:dyDescent="0.25">
      <c r="B697" s="1602"/>
      <c r="C697" s="1602"/>
      <c r="D697" s="1600"/>
      <c r="E697" s="1602"/>
      <c r="F697" s="1600"/>
      <c r="G697" s="1600"/>
      <c r="H697" s="1732"/>
      <c r="I697" s="1602"/>
      <c r="J697" s="1600"/>
      <c r="K697" s="1600"/>
      <c r="L697" s="1602"/>
      <c r="M697" s="1602"/>
      <c r="N697" s="1602"/>
      <c r="O697" s="1602"/>
      <c r="P697" s="1724"/>
      <c r="Q697" s="1765"/>
    </row>
    <row r="698" spans="2:17" x14ac:dyDescent="0.25">
      <c r="B698" s="1602"/>
      <c r="C698" s="1602"/>
      <c r="D698" s="1600"/>
      <c r="E698" s="1602"/>
      <c r="F698" s="1600"/>
      <c r="G698" s="1600"/>
      <c r="H698" s="1732"/>
      <c r="I698" s="1602"/>
      <c r="J698" s="1600"/>
      <c r="K698" s="1600"/>
      <c r="L698" s="1602"/>
      <c r="M698" s="1602"/>
      <c r="N698" s="1602"/>
      <c r="O698" s="1602"/>
      <c r="P698" s="1724"/>
      <c r="Q698" s="1765"/>
    </row>
    <row r="699" spans="2:17" x14ac:dyDescent="0.25">
      <c r="B699" s="1602"/>
      <c r="C699" s="1602"/>
      <c r="D699" s="1600"/>
      <c r="E699" s="1602"/>
      <c r="F699" s="1600"/>
      <c r="G699" s="1600"/>
      <c r="H699" s="1732"/>
      <c r="I699" s="1602"/>
      <c r="J699" s="1600"/>
      <c r="K699" s="1600"/>
      <c r="L699" s="1602"/>
      <c r="M699" s="1602"/>
      <c r="N699" s="1602"/>
      <c r="O699" s="1602"/>
      <c r="P699" s="1724"/>
      <c r="Q699" s="1765"/>
    </row>
    <row r="700" spans="2:17" x14ac:dyDescent="0.25">
      <c r="B700" s="1602"/>
      <c r="C700" s="1602"/>
      <c r="D700" s="1600"/>
      <c r="E700" s="1602"/>
      <c r="F700" s="1600"/>
      <c r="G700" s="1600"/>
      <c r="H700" s="1732"/>
      <c r="I700" s="1602"/>
      <c r="J700" s="1600"/>
      <c r="K700" s="1600"/>
      <c r="L700" s="1602"/>
      <c r="M700" s="1602"/>
      <c r="N700" s="1602"/>
      <c r="O700" s="1602"/>
      <c r="P700" s="1724"/>
      <c r="Q700" s="1765"/>
    </row>
    <row r="701" spans="2:17" x14ac:dyDescent="0.25">
      <c r="B701" s="1602"/>
      <c r="C701" s="1602"/>
      <c r="D701" s="1600"/>
      <c r="E701" s="1602"/>
      <c r="F701" s="1600"/>
      <c r="G701" s="1600"/>
      <c r="H701" s="1732"/>
      <c r="I701" s="1602"/>
      <c r="J701" s="1600"/>
      <c r="K701" s="1600"/>
      <c r="L701" s="1602"/>
      <c r="M701" s="1602"/>
      <c r="N701" s="1602"/>
      <c r="O701" s="1602"/>
      <c r="P701" s="1724"/>
      <c r="Q701" s="1765"/>
    </row>
    <row r="702" spans="2:17" x14ac:dyDescent="0.25">
      <c r="B702" s="1602"/>
      <c r="C702" s="1602"/>
      <c r="D702" s="1600"/>
      <c r="E702" s="1602"/>
      <c r="F702" s="1600"/>
      <c r="G702" s="1600"/>
      <c r="H702" s="1732"/>
      <c r="I702" s="1602"/>
      <c r="J702" s="1600"/>
      <c r="K702" s="1600"/>
      <c r="L702" s="1602"/>
      <c r="M702" s="1602"/>
      <c r="N702" s="1602"/>
      <c r="O702" s="1602"/>
      <c r="P702" s="1724"/>
      <c r="Q702" s="1765"/>
    </row>
    <row r="703" spans="2:17" x14ac:dyDescent="0.25">
      <c r="B703" s="1602"/>
      <c r="C703" s="1602"/>
      <c r="D703" s="1600"/>
      <c r="E703" s="1602"/>
      <c r="F703" s="1600"/>
      <c r="G703" s="1600"/>
      <c r="H703" s="1732"/>
      <c r="I703" s="1602"/>
      <c r="J703" s="1600"/>
      <c r="K703" s="1600"/>
      <c r="L703" s="1602"/>
      <c r="M703" s="1602"/>
      <c r="N703" s="1602"/>
      <c r="O703" s="1602"/>
      <c r="P703" s="1724"/>
      <c r="Q703" s="1765"/>
    </row>
    <row r="704" spans="2:17" x14ac:dyDescent="0.25">
      <c r="B704" s="1602"/>
      <c r="C704" s="1602"/>
      <c r="D704" s="1600"/>
      <c r="E704" s="1602"/>
      <c r="F704" s="1600"/>
      <c r="G704" s="1600"/>
      <c r="H704" s="1732"/>
      <c r="I704" s="1602"/>
      <c r="J704" s="1601"/>
      <c r="K704" s="1601"/>
      <c r="L704" s="1602"/>
      <c r="M704" s="1602"/>
      <c r="N704" s="1602"/>
      <c r="O704" s="1602"/>
      <c r="P704" s="1724"/>
      <c r="Q704" s="1765"/>
    </row>
    <row r="705" spans="2:17" ht="30" x14ac:dyDescent="0.25">
      <c r="B705" s="1567"/>
      <c r="C705" s="1567"/>
      <c r="D705" s="1601"/>
      <c r="E705" s="1567"/>
      <c r="F705" s="1601"/>
      <c r="G705" s="1601"/>
      <c r="H705" s="1638"/>
      <c r="I705" s="1567"/>
      <c r="J705" s="754" t="s">
        <v>3755</v>
      </c>
      <c r="K705" s="51" t="s">
        <v>3725</v>
      </c>
      <c r="L705" s="1567"/>
      <c r="M705" s="1567"/>
      <c r="N705" s="1567"/>
      <c r="O705" s="1567"/>
      <c r="P705" s="1631"/>
      <c r="Q705" s="1632"/>
    </row>
    <row r="706" spans="2:17" x14ac:dyDescent="0.25">
      <c r="B706" s="1566" t="s">
        <v>132</v>
      </c>
      <c r="C706" s="1566" t="s">
        <v>133</v>
      </c>
      <c r="D706" s="1566" t="s">
        <v>3793</v>
      </c>
      <c r="E706" s="1566">
        <v>26213677</v>
      </c>
      <c r="F706" s="1599" t="s">
        <v>874</v>
      </c>
      <c r="G706" s="1599" t="s">
        <v>136</v>
      </c>
      <c r="H706" s="1637">
        <v>35784</v>
      </c>
      <c r="I706" s="1566"/>
      <c r="J706" s="754" t="s">
        <v>2640</v>
      </c>
      <c r="K706" s="51" t="s">
        <v>3701</v>
      </c>
      <c r="L706" s="1566"/>
      <c r="M706" s="1566" t="s">
        <v>19</v>
      </c>
      <c r="N706" s="1566" t="s">
        <v>19</v>
      </c>
      <c r="O706" s="1566" t="s">
        <v>19</v>
      </c>
      <c r="P706" s="1629"/>
      <c r="Q706" s="1630"/>
    </row>
    <row r="707" spans="2:17" ht="30" x14ac:dyDescent="0.25">
      <c r="B707" s="1567"/>
      <c r="C707" s="1567"/>
      <c r="D707" s="1567"/>
      <c r="E707" s="1567"/>
      <c r="F707" s="1601"/>
      <c r="G707" s="1601"/>
      <c r="H707" s="1638"/>
      <c r="I707" s="1567"/>
      <c r="J707" s="754" t="s">
        <v>3755</v>
      </c>
      <c r="K707" s="51" t="s">
        <v>3725</v>
      </c>
      <c r="L707" s="1567"/>
      <c r="M707" s="1567"/>
      <c r="N707" s="1567"/>
      <c r="O707" s="1567"/>
      <c r="P707" s="1631"/>
      <c r="Q707" s="1632"/>
    </row>
    <row r="708" spans="2:17" x14ac:dyDescent="0.25">
      <c r="B708" s="1609" t="s">
        <v>132</v>
      </c>
      <c r="C708" s="1908" t="s">
        <v>3794</v>
      </c>
      <c r="D708" s="1909" t="s">
        <v>3795</v>
      </c>
      <c r="E708" s="1609">
        <v>1045686111</v>
      </c>
      <c r="F708" s="1613" t="s">
        <v>3796</v>
      </c>
      <c r="G708" s="1613" t="s">
        <v>136</v>
      </c>
      <c r="H708" s="1614">
        <v>41263</v>
      </c>
      <c r="I708" s="1609"/>
      <c r="J708" s="754" t="s">
        <v>2640</v>
      </c>
      <c r="K708" s="51" t="s">
        <v>3701</v>
      </c>
      <c r="L708" s="1566"/>
      <c r="M708" s="1566" t="s">
        <v>19</v>
      </c>
      <c r="N708" s="1566" t="s">
        <v>19</v>
      </c>
      <c r="O708" s="1566" t="s">
        <v>19</v>
      </c>
      <c r="P708" s="1629"/>
      <c r="Q708" s="1630"/>
    </row>
    <row r="709" spans="2:17" ht="30" x14ac:dyDescent="0.25">
      <c r="B709" s="1609"/>
      <c r="C709" s="1908"/>
      <c r="D709" s="1910"/>
      <c r="E709" s="1609"/>
      <c r="F709" s="1613"/>
      <c r="G709" s="1613"/>
      <c r="H709" s="1614"/>
      <c r="I709" s="1609"/>
      <c r="J709" s="754" t="s">
        <v>3755</v>
      </c>
      <c r="K709" s="51" t="s">
        <v>3725</v>
      </c>
      <c r="L709" s="1567"/>
      <c r="M709" s="1567"/>
      <c r="N709" s="1567"/>
      <c r="O709" s="1567"/>
      <c r="P709" s="1631"/>
      <c r="Q709" s="1632"/>
    </row>
    <row r="710" spans="2:17" x14ac:dyDescent="0.25">
      <c r="B710" s="720" t="s">
        <v>623</v>
      </c>
      <c r="C710" s="720" t="s">
        <v>141</v>
      </c>
      <c r="D710" s="51" t="s">
        <v>3797</v>
      </c>
      <c r="E710" s="51">
        <v>35114342</v>
      </c>
      <c r="F710" s="51" t="s">
        <v>129</v>
      </c>
      <c r="G710" s="51" t="s">
        <v>130</v>
      </c>
      <c r="H710" s="309">
        <v>40115</v>
      </c>
      <c r="I710" s="51"/>
      <c r="J710" s="754" t="s">
        <v>2640</v>
      </c>
      <c r="K710" s="51" t="s">
        <v>3798</v>
      </c>
      <c r="L710" s="51"/>
      <c r="M710" s="720" t="s">
        <v>19</v>
      </c>
      <c r="N710" s="720" t="s">
        <v>19</v>
      </c>
      <c r="O710" s="720" t="s">
        <v>19</v>
      </c>
      <c r="P710" s="1618"/>
      <c r="Q710" s="1619"/>
    </row>
    <row r="711" spans="2:17" ht="30" x14ac:dyDescent="0.25">
      <c r="B711" s="720" t="s">
        <v>623</v>
      </c>
      <c r="C711" s="720" t="s">
        <v>141</v>
      </c>
      <c r="D711" s="51" t="s">
        <v>3799</v>
      </c>
      <c r="E711" s="51">
        <v>25806621</v>
      </c>
      <c r="F711" s="51" t="s">
        <v>129</v>
      </c>
      <c r="G711" s="754" t="s">
        <v>3800</v>
      </c>
      <c r="H711" s="309">
        <v>38276</v>
      </c>
      <c r="I711" s="51">
        <v>133886</v>
      </c>
      <c r="J711" s="754" t="s">
        <v>3755</v>
      </c>
      <c r="K711" s="51" t="s">
        <v>3801</v>
      </c>
      <c r="L711" s="51"/>
      <c r="M711" s="720" t="s">
        <v>19</v>
      </c>
      <c r="N711" s="720" t="s">
        <v>19</v>
      </c>
      <c r="O711" s="720" t="s">
        <v>19</v>
      </c>
      <c r="P711" s="583"/>
      <c r="Q711" s="510"/>
    </row>
    <row r="712" spans="2:17" ht="30" x14ac:dyDescent="0.25">
      <c r="B712" s="720" t="s">
        <v>623</v>
      </c>
      <c r="C712" s="720" t="s">
        <v>141</v>
      </c>
      <c r="D712" s="51" t="s">
        <v>3802</v>
      </c>
      <c r="E712" s="51">
        <v>50859560</v>
      </c>
      <c r="F712" s="51" t="s">
        <v>129</v>
      </c>
      <c r="G712" s="754" t="s">
        <v>3803</v>
      </c>
      <c r="H712" s="51"/>
      <c r="I712" s="51"/>
      <c r="J712" s="754" t="s">
        <v>2640</v>
      </c>
      <c r="K712" s="51" t="s">
        <v>3677</v>
      </c>
      <c r="L712" s="51"/>
      <c r="M712" s="720" t="s">
        <v>19</v>
      </c>
      <c r="N712" s="720" t="s">
        <v>20</v>
      </c>
      <c r="O712" s="720" t="s">
        <v>20</v>
      </c>
      <c r="P712" s="1714" t="s">
        <v>3804</v>
      </c>
      <c r="Q712" s="1715"/>
    </row>
    <row r="713" spans="2:17" x14ac:dyDescent="0.25">
      <c r="B713" s="720" t="s">
        <v>623</v>
      </c>
      <c r="C713" s="720" t="s">
        <v>141</v>
      </c>
      <c r="D713" s="51" t="s">
        <v>3805</v>
      </c>
      <c r="E713" s="51">
        <v>35604848</v>
      </c>
      <c r="F713" s="51" t="s">
        <v>129</v>
      </c>
      <c r="G713" s="51" t="s">
        <v>3226</v>
      </c>
      <c r="H713" s="309">
        <v>40717</v>
      </c>
      <c r="I713" s="51">
        <v>122289</v>
      </c>
      <c r="J713" s="754" t="s">
        <v>2640</v>
      </c>
      <c r="K713" s="51" t="s">
        <v>3767</v>
      </c>
      <c r="L713" s="51"/>
      <c r="M713" s="51" t="s">
        <v>19</v>
      </c>
      <c r="N713" s="51" t="s">
        <v>19</v>
      </c>
      <c r="O713" s="51" t="s">
        <v>19</v>
      </c>
      <c r="P713" s="1618"/>
      <c r="Q713" s="1619"/>
    </row>
    <row r="714" spans="2:17" ht="30" x14ac:dyDescent="0.25">
      <c r="B714" s="720" t="s">
        <v>623</v>
      </c>
      <c r="C714" s="51" t="s">
        <v>141</v>
      </c>
      <c r="D714" s="51" t="s">
        <v>3806</v>
      </c>
      <c r="E714" s="51">
        <v>50848060</v>
      </c>
      <c r="F714" s="51" t="s">
        <v>288</v>
      </c>
      <c r="G714" s="51" t="s">
        <v>130</v>
      </c>
      <c r="H714" s="309">
        <v>33886</v>
      </c>
      <c r="I714" s="51"/>
      <c r="J714" s="754" t="s">
        <v>3807</v>
      </c>
      <c r="K714" s="51" t="s">
        <v>3808</v>
      </c>
      <c r="L714" s="51"/>
      <c r="M714" s="51" t="s">
        <v>19</v>
      </c>
      <c r="N714" s="51" t="s">
        <v>19</v>
      </c>
      <c r="O714" s="51" t="s">
        <v>19</v>
      </c>
      <c r="P714" s="1618"/>
      <c r="Q714" s="1619"/>
    </row>
    <row r="715" spans="2:17" ht="30" x14ac:dyDescent="0.25">
      <c r="B715" s="720" t="s">
        <v>623</v>
      </c>
      <c r="C715" s="51" t="s">
        <v>141</v>
      </c>
      <c r="D715" s="51" t="s">
        <v>3809</v>
      </c>
      <c r="E715" s="51">
        <v>26172152</v>
      </c>
      <c r="F715" s="51" t="s">
        <v>288</v>
      </c>
      <c r="G715" s="51" t="s">
        <v>130</v>
      </c>
      <c r="H715" s="852">
        <v>33208</v>
      </c>
      <c r="I715" s="51"/>
      <c r="J715" s="754" t="s">
        <v>3755</v>
      </c>
      <c r="K715" s="51" t="s">
        <v>3801</v>
      </c>
      <c r="L715" s="51"/>
      <c r="M715" s="51" t="s">
        <v>19</v>
      </c>
      <c r="N715" s="51" t="s">
        <v>19</v>
      </c>
      <c r="O715" s="51" t="s">
        <v>19</v>
      </c>
      <c r="P715" s="1618"/>
      <c r="Q715" s="1619"/>
    </row>
    <row r="716" spans="2:17" ht="30" x14ac:dyDescent="0.25">
      <c r="B716" s="720" t="s">
        <v>623</v>
      </c>
      <c r="C716" s="852" t="s">
        <v>3794</v>
      </c>
      <c r="D716" s="51" t="s">
        <v>3810</v>
      </c>
      <c r="E716" s="51">
        <v>26228150</v>
      </c>
      <c r="F716" s="51" t="s">
        <v>129</v>
      </c>
      <c r="G716" s="754" t="s">
        <v>1018</v>
      </c>
      <c r="H716" s="309">
        <v>41082</v>
      </c>
      <c r="I716" s="51">
        <v>131757</v>
      </c>
      <c r="J716" s="754" t="s">
        <v>2640</v>
      </c>
      <c r="K716" s="51" t="s">
        <v>3798</v>
      </c>
      <c r="L716" s="51"/>
      <c r="M716" s="51" t="s">
        <v>19</v>
      </c>
      <c r="N716" s="51" t="s">
        <v>19</v>
      </c>
      <c r="O716" s="51" t="s">
        <v>19</v>
      </c>
      <c r="P716" s="1618"/>
      <c r="Q716" s="1619"/>
    </row>
    <row r="718" spans="2:17" ht="30" x14ac:dyDescent="0.25">
      <c r="B718" s="114" t="s">
        <v>18</v>
      </c>
      <c r="C718" s="114" t="s">
        <v>159</v>
      </c>
      <c r="D718" s="1579" t="s">
        <v>81</v>
      </c>
      <c r="E718" s="1581"/>
    </row>
    <row r="719" spans="2:17" x14ac:dyDescent="0.25">
      <c r="B719" s="754" t="s">
        <v>160</v>
      </c>
      <c r="C719" s="720" t="s">
        <v>19</v>
      </c>
      <c r="D719" s="1613"/>
      <c r="E719" s="1613"/>
    </row>
  </sheetData>
  <sheetProtection sheet="1" objects="1" scenarios="1" formatCells="0" formatColumns="0" formatRows="0" insertColumns="0" insertRows="0" insertHyperlinks="0" deleteColumns="0" deleteRows="0"/>
  <mergeCells count="598">
    <mergeCell ref="B2:P2"/>
    <mergeCell ref="B4:P4"/>
    <mergeCell ref="C6:N6"/>
    <mergeCell ref="C7:N7"/>
    <mergeCell ref="C8:N8"/>
    <mergeCell ref="C9:N9"/>
    <mergeCell ref="P359:Q359"/>
    <mergeCell ref="E100:E101"/>
    <mergeCell ref="E105:E106"/>
    <mergeCell ref="E110:E111"/>
    <mergeCell ref="E115:E116"/>
    <mergeCell ref="E120:E121"/>
    <mergeCell ref="E125:E126"/>
    <mergeCell ref="B160:B161"/>
    <mergeCell ref="C160:C161"/>
    <mergeCell ref="D160:E160"/>
    <mergeCell ref="C164:N164"/>
    <mergeCell ref="B165:B166"/>
    <mergeCell ref="C165:C166"/>
    <mergeCell ref="D165:E165"/>
    <mergeCell ref="C10:E10"/>
    <mergeCell ref="B14:C21"/>
    <mergeCell ref="B22:C22"/>
    <mergeCell ref="E90:E91"/>
    <mergeCell ref="M128:N128"/>
    <mergeCell ref="B155:B156"/>
    <mergeCell ref="C155:C156"/>
    <mergeCell ref="D155:E155"/>
    <mergeCell ref="E95:E96"/>
    <mergeCell ref="B180:B181"/>
    <mergeCell ref="C180:C181"/>
    <mergeCell ref="D180:E180"/>
    <mergeCell ref="B185:B186"/>
    <mergeCell ref="C185:C186"/>
    <mergeCell ref="D185:E185"/>
    <mergeCell ref="B170:B171"/>
    <mergeCell ref="C170:C171"/>
    <mergeCell ref="D170:E170"/>
    <mergeCell ref="B175:B176"/>
    <mergeCell ref="C175:C176"/>
    <mergeCell ref="D175:E175"/>
    <mergeCell ref="O199:P199"/>
    <mergeCell ref="O200:P200"/>
    <mergeCell ref="O201:P201"/>
    <mergeCell ref="O202:P202"/>
    <mergeCell ref="O203:P203"/>
    <mergeCell ref="O204:P204"/>
    <mergeCell ref="B190:B191"/>
    <mergeCell ref="C190:C191"/>
    <mergeCell ref="D190:E190"/>
    <mergeCell ref="B194:N194"/>
    <mergeCell ref="O197:P197"/>
    <mergeCell ref="O198:P198"/>
    <mergeCell ref="O211:P211"/>
    <mergeCell ref="O212:P212"/>
    <mergeCell ref="B218:N218"/>
    <mergeCell ref="O221:P221"/>
    <mergeCell ref="B228:N228"/>
    <mergeCell ref="O231:P231"/>
    <mergeCell ref="O205:P205"/>
    <mergeCell ref="O206:P206"/>
    <mergeCell ref="O207:P207"/>
    <mergeCell ref="O208:P208"/>
    <mergeCell ref="O209:P209"/>
    <mergeCell ref="O210:P210"/>
    <mergeCell ref="B289:N289"/>
    <mergeCell ref="O292:P292"/>
    <mergeCell ref="O293:P299"/>
    <mergeCell ref="B302:N302"/>
    <mergeCell ref="O305:P305"/>
    <mergeCell ref="O306:P311"/>
    <mergeCell ref="B246:N246"/>
    <mergeCell ref="O249:P249"/>
    <mergeCell ref="B261:N261"/>
    <mergeCell ref="O264:P264"/>
    <mergeCell ref="B276:N276"/>
    <mergeCell ref="O279:P279"/>
    <mergeCell ref="P312:Q312"/>
    <mergeCell ref="P313:Q313"/>
    <mergeCell ref="P314:Q314"/>
    <mergeCell ref="P315:Q315"/>
    <mergeCell ref="P316:Q316"/>
    <mergeCell ref="B317:B318"/>
    <mergeCell ref="C317:C318"/>
    <mergeCell ref="D317:D318"/>
    <mergeCell ref="E317:E318"/>
    <mergeCell ref="F317:F318"/>
    <mergeCell ref="P317:Q317"/>
    <mergeCell ref="P318:Q318"/>
    <mergeCell ref="P319:Q319"/>
    <mergeCell ref="B320:B321"/>
    <mergeCell ref="C320:C321"/>
    <mergeCell ref="D320:D321"/>
    <mergeCell ref="E320:E321"/>
    <mergeCell ref="F320:F321"/>
    <mergeCell ref="G320:G321"/>
    <mergeCell ref="H320:H321"/>
    <mergeCell ref="G317:G318"/>
    <mergeCell ref="H317:H318"/>
    <mergeCell ref="I317:I318"/>
    <mergeCell ref="J317:J318"/>
    <mergeCell ref="K317:K318"/>
    <mergeCell ref="O317:O318"/>
    <mergeCell ref="I320:I321"/>
    <mergeCell ref="J320:J321"/>
    <mergeCell ref="K320:K321"/>
    <mergeCell ref="O320:O321"/>
    <mergeCell ref="P320:Q321"/>
    <mergeCell ref="B353:N353"/>
    <mergeCell ref="J355:L355"/>
    <mergeCell ref="P355:Q355"/>
    <mergeCell ref="G322:G326"/>
    <mergeCell ref="H322:H326"/>
    <mergeCell ref="I322:I326"/>
    <mergeCell ref="J322:J326"/>
    <mergeCell ref="K322:K326"/>
    <mergeCell ref="P322:Q322"/>
    <mergeCell ref="P323:Q323"/>
    <mergeCell ref="P324:Q324"/>
    <mergeCell ref="O325:O326"/>
    <mergeCell ref="P325:Q326"/>
    <mergeCell ref="B322:B326"/>
    <mergeCell ref="C322:C326"/>
    <mergeCell ref="D322:D326"/>
    <mergeCell ref="E322:E326"/>
    <mergeCell ref="F322:F326"/>
    <mergeCell ref="B327:P327"/>
    <mergeCell ref="B330:N330"/>
    <mergeCell ref="Q334:Q335"/>
    <mergeCell ref="E348:E350"/>
    <mergeCell ref="P369:Q369"/>
    <mergeCell ref="B401:B403"/>
    <mergeCell ref="F401:F403"/>
    <mergeCell ref="E411:E412"/>
    <mergeCell ref="B414:D414"/>
    <mergeCell ref="J415:L415"/>
    <mergeCell ref="P415:Q415"/>
    <mergeCell ref="H356:H357"/>
    <mergeCell ref="I356:I357"/>
    <mergeCell ref="P356:Q356"/>
    <mergeCell ref="P357:Q357"/>
    <mergeCell ref="P358:Q358"/>
    <mergeCell ref="P363:Q363"/>
    <mergeCell ref="B356:B357"/>
    <mergeCell ref="C356:C357"/>
    <mergeCell ref="D356:D357"/>
    <mergeCell ref="E356:E357"/>
    <mergeCell ref="F356:F357"/>
    <mergeCell ref="G356:G357"/>
    <mergeCell ref="O419:O420"/>
    <mergeCell ref="P419:Q420"/>
    <mergeCell ref="N416:N418"/>
    <mergeCell ref="O416:O418"/>
    <mergeCell ref="P416:Q418"/>
    <mergeCell ref="B419:B420"/>
    <mergeCell ref="C419:C420"/>
    <mergeCell ref="D419:D420"/>
    <mergeCell ref="E419:E420"/>
    <mergeCell ref="F419:F420"/>
    <mergeCell ref="G419:G420"/>
    <mergeCell ref="H419:H420"/>
    <mergeCell ref="H416:H418"/>
    <mergeCell ref="I416:I418"/>
    <mergeCell ref="J416:J417"/>
    <mergeCell ref="K416:K417"/>
    <mergeCell ref="L416:L418"/>
    <mergeCell ref="M416:M418"/>
    <mergeCell ref="B416:B418"/>
    <mergeCell ref="C416:C418"/>
    <mergeCell ref="D416:D418"/>
    <mergeCell ref="E416:E418"/>
    <mergeCell ref="F416:F418"/>
    <mergeCell ref="G416:G418"/>
    <mergeCell ref="C421:C422"/>
    <mergeCell ref="D421:D422"/>
    <mergeCell ref="E421:E422"/>
    <mergeCell ref="F421:F422"/>
    <mergeCell ref="G421:G422"/>
    <mergeCell ref="I419:I420"/>
    <mergeCell ref="L419:L420"/>
    <mergeCell ref="M419:M420"/>
    <mergeCell ref="N419:N420"/>
    <mergeCell ref="K423:K429"/>
    <mergeCell ref="L423:L429"/>
    <mergeCell ref="M423:M429"/>
    <mergeCell ref="N423:N429"/>
    <mergeCell ref="O423:O429"/>
    <mergeCell ref="P423:Q426"/>
    <mergeCell ref="P427:Q429"/>
    <mergeCell ref="P421:Q422"/>
    <mergeCell ref="B423:B430"/>
    <mergeCell ref="C423:C430"/>
    <mergeCell ref="D423:D430"/>
    <mergeCell ref="E423:E430"/>
    <mergeCell ref="F423:F430"/>
    <mergeCell ref="G423:G430"/>
    <mergeCell ref="H423:H430"/>
    <mergeCell ref="I423:I430"/>
    <mergeCell ref="J423:J429"/>
    <mergeCell ref="H421:H422"/>
    <mergeCell ref="I421:I422"/>
    <mergeCell ref="L421:L422"/>
    <mergeCell ref="M421:M422"/>
    <mergeCell ref="N421:N422"/>
    <mergeCell ref="O421:O422"/>
    <mergeCell ref="B421:B422"/>
    <mergeCell ref="K431:K432"/>
    <mergeCell ref="L431:L440"/>
    <mergeCell ref="M431:M440"/>
    <mergeCell ref="N431:N440"/>
    <mergeCell ref="O431:O440"/>
    <mergeCell ref="P431:Q440"/>
    <mergeCell ref="P430:Q430"/>
    <mergeCell ref="B431:B440"/>
    <mergeCell ref="C431:C440"/>
    <mergeCell ref="D431:D440"/>
    <mergeCell ref="E431:E440"/>
    <mergeCell ref="F431:F440"/>
    <mergeCell ref="G431:G440"/>
    <mergeCell ref="H431:H440"/>
    <mergeCell ref="I431:I440"/>
    <mergeCell ref="J431:J432"/>
    <mergeCell ref="J433:J439"/>
    <mergeCell ref="K433:K439"/>
    <mergeCell ref="B441:B448"/>
    <mergeCell ref="C441:C448"/>
    <mergeCell ref="D441:D448"/>
    <mergeCell ref="E441:E448"/>
    <mergeCell ref="F441:F448"/>
    <mergeCell ref="G441:G448"/>
    <mergeCell ref="H441:H448"/>
    <mergeCell ref="I441:I448"/>
    <mergeCell ref="P441:Q448"/>
    <mergeCell ref="L449:L450"/>
    <mergeCell ref="M449:M450"/>
    <mergeCell ref="N449:N450"/>
    <mergeCell ref="O449:O450"/>
    <mergeCell ref="P449:Q450"/>
    <mergeCell ref="J441:J447"/>
    <mergeCell ref="K441:K447"/>
    <mergeCell ref="L441:L448"/>
    <mergeCell ref="M441:M448"/>
    <mergeCell ref="N441:N448"/>
    <mergeCell ref="O441:O448"/>
    <mergeCell ref="P451:Q452"/>
    <mergeCell ref="B458:D458"/>
    <mergeCell ref="J459:L459"/>
    <mergeCell ref="P459:Q459"/>
    <mergeCell ref="B460:B474"/>
    <mergeCell ref="C460:C474"/>
    <mergeCell ref="D460:D474"/>
    <mergeCell ref="E460:E474"/>
    <mergeCell ref="F460:F474"/>
    <mergeCell ref="G460:G474"/>
    <mergeCell ref="H451:H452"/>
    <mergeCell ref="I451:I452"/>
    <mergeCell ref="L451:L452"/>
    <mergeCell ref="M451:M452"/>
    <mergeCell ref="N451:N452"/>
    <mergeCell ref="O451:O452"/>
    <mergeCell ref="B451:B452"/>
    <mergeCell ref="C451:C452"/>
    <mergeCell ref="D451:D452"/>
    <mergeCell ref="E451:E452"/>
    <mergeCell ref="F451:F452"/>
    <mergeCell ref="G451:G452"/>
    <mergeCell ref="N460:N474"/>
    <mergeCell ref="O460:O474"/>
    <mergeCell ref="G475:G484"/>
    <mergeCell ref="H475:H484"/>
    <mergeCell ref="I475:I484"/>
    <mergeCell ref="P460:Q474"/>
    <mergeCell ref="J467:J474"/>
    <mergeCell ref="K467:K474"/>
    <mergeCell ref="B475:B484"/>
    <mergeCell ref="C475:C484"/>
    <mergeCell ref="D475:D484"/>
    <mergeCell ref="E475:E484"/>
    <mergeCell ref="F475:F484"/>
    <mergeCell ref="H460:H474"/>
    <mergeCell ref="I460:I474"/>
    <mergeCell ref="J460:J466"/>
    <mergeCell ref="K460:K466"/>
    <mergeCell ref="L460:L474"/>
    <mergeCell ref="M460:M474"/>
    <mergeCell ref="M475:M484"/>
    <mergeCell ref="N475:N484"/>
    <mergeCell ref="O475:O484"/>
    <mergeCell ref="P475:Q484"/>
    <mergeCell ref="J475:J483"/>
    <mergeCell ref="K475:K483"/>
    <mergeCell ref="L475:L484"/>
    <mergeCell ref="N485:N492"/>
    <mergeCell ref="O485:O492"/>
    <mergeCell ref="P485:Q492"/>
    <mergeCell ref="B493:B500"/>
    <mergeCell ref="C493:C500"/>
    <mergeCell ref="D493:D500"/>
    <mergeCell ref="E493:E500"/>
    <mergeCell ref="F493:F500"/>
    <mergeCell ref="G493:G500"/>
    <mergeCell ref="H493:H500"/>
    <mergeCell ref="H485:H492"/>
    <mergeCell ref="I485:I492"/>
    <mergeCell ref="J485:J492"/>
    <mergeCell ref="K485:K492"/>
    <mergeCell ref="L485:L492"/>
    <mergeCell ref="M485:M492"/>
    <mergeCell ref="O493:O500"/>
    <mergeCell ref="P493:Q500"/>
    <mergeCell ref="B485:B492"/>
    <mergeCell ref="C485:C492"/>
    <mergeCell ref="D485:D492"/>
    <mergeCell ref="E485:E492"/>
    <mergeCell ref="F485:F492"/>
    <mergeCell ref="G485:G492"/>
    <mergeCell ref="B504:D504"/>
    <mergeCell ref="J505:L505"/>
    <mergeCell ref="P505:Q505"/>
    <mergeCell ref="B506:B520"/>
    <mergeCell ref="C506:C520"/>
    <mergeCell ref="D506:D520"/>
    <mergeCell ref="E506:E520"/>
    <mergeCell ref="F506:F520"/>
    <mergeCell ref="I493:I500"/>
    <mergeCell ref="J493:J500"/>
    <mergeCell ref="K493:K500"/>
    <mergeCell ref="L493:L500"/>
    <mergeCell ref="M493:M500"/>
    <mergeCell ref="N493:N500"/>
    <mergeCell ref="M506:M520"/>
    <mergeCell ref="N506:N520"/>
    <mergeCell ref="O506:O520"/>
    <mergeCell ref="P506:Q520"/>
    <mergeCell ref="J513:J520"/>
    <mergeCell ref="K513:K520"/>
    <mergeCell ref="G506:G520"/>
    <mergeCell ref="H506:H520"/>
    <mergeCell ref="I506:I520"/>
    <mergeCell ref="J506:J512"/>
    <mergeCell ref="K506:K512"/>
    <mergeCell ref="L506:L520"/>
    <mergeCell ref="N521:N530"/>
    <mergeCell ref="O521:O530"/>
    <mergeCell ref="P521:Q530"/>
    <mergeCell ref="B531:B538"/>
    <mergeCell ref="C531:C538"/>
    <mergeCell ref="D531:D538"/>
    <mergeCell ref="E531:E538"/>
    <mergeCell ref="F531:F538"/>
    <mergeCell ref="G531:G538"/>
    <mergeCell ref="H531:H538"/>
    <mergeCell ref="H521:H530"/>
    <mergeCell ref="I521:I530"/>
    <mergeCell ref="J521:J529"/>
    <mergeCell ref="K521:K529"/>
    <mergeCell ref="L521:L530"/>
    <mergeCell ref="M521:M530"/>
    <mergeCell ref="B521:B530"/>
    <mergeCell ref="C521:C530"/>
    <mergeCell ref="D521:D530"/>
    <mergeCell ref="E521:E530"/>
    <mergeCell ref="F521:F530"/>
    <mergeCell ref="G521:G530"/>
    <mergeCell ref="O531:O538"/>
    <mergeCell ref="P531:Q538"/>
    <mergeCell ref="B539:B546"/>
    <mergeCell ref="C539:C546"/>
    <mergeCell ref="D539:D546"/>
    <mergeCell ref="E539:E546"/>
    <mergeCell ref="F539:F546"/>
    <mergeCell ref="G539:G546"/>
    <mergeCell ref="H539:H546"/>
    <mergeCell ref="I539:I546"/>
    <mergeCell ref="I531:I538"/>
    <mergeCell ref="J531:J538"/>
    <mergeCell ref="K531:K538"/>
    <mergeCell ref="L531:L538"/>
    <mergeCell ref="M531:M538"/>
    <mergeCell ref="N531:N538"/>
    <mergeCell ref="P539:Q546"/>
    <mergeCell ref="J539:J546"/>
    <mergeCell ref="K539:K546"/>
    <mergeCell ref="L539:L546"/>
    <mergeCell ref="M539:M546"/>
    <mergeCell ref="N539:N546"/>
    <mergeCell ref="O539:O546"/>
    <mergeCell ref="H554:H568"/>
    <mergeCell ref="I554:I568"/>
    <mergeCell ref="J554:J560"/>
    <mergeCell ref="K554:K560"/>
    <mergeCell ref="B552:D552"/>
    <mergeCell ref="J553:L553"/>
    <mergeCell ref="P553:Q553"/>
    <mergeCell ref="B554:B568"/>
    <mergeCell ref="C554:C568"/>
    <mergeCell ref="D554:D568"/>
    <mergeCell ref="E554:E568"/>
    <mergeCell ref="F554:F568"/>
    <mergeCell ref="G554:G568"/>
    <mergeCell ref="N554:N568"/>
    <mergeCell ref="O554:O568"/>
    <mergeCell ref="P554:Q568"/>
    <mergeCell ref="J561:J568"/>
    <mergeCell ref="K561:K568"/>
    <mergeCell ref="L554:L568"/>
    <mergeCell ref="M554:M568"/>
    <mergeCell ref="M569:M578"/>
    <mergeCell ref="N569:N578"/>
    <mergeCell ref="O569:O578"/>
    <mergeCell ref="P569:Q578"/>
    <mergeCell ref="B582:D582"/>
    <mergeCell ref="J583:L583"/>
    <mergeCell ref="P583:Q583"/>
    <mergeCell ref="G569:G578"/>
    <mergeCell ref="H569:H578"/>
    <mergeCell ref="I569:I578"/>
    <mergeCell ref="J569:J577"/>
    <mergeCell ref="K569:K577"/>
    <mergeCell ref="L569:L578"/>
    <mergeCell ref="B569:B578"/>
    <mergeCell ref="C569:C578"/>
    <mergeCell ref="D569:D578"/>
    <mergeCell ref="E569:E578"/>
    <mergeCell ref="F569:F578"/>
    <mergeCell ref="N584:N598"/>
    <mergeCell ref="O584:O598"/>
    <mergeCell ref="P584:Q598"/>
    <mergeCell ref="J591:J598"/>
    <mergeCell ref="K591:K598"/>
    <mergeCell ref="B599:B608"/>
    <mergeCell ref="C599:C608"/>
    <mergeCell ref="D599:D608"/>
    <mergeCell ref="E599:E608"/>
    <mergeCell ref="F599:F608"/>
    <mergeCell ref="H584:H598"/>
    <mergeCell ref="I584:I598"/>
    <mergeCell ref="J584:J590"/>
    <mergeCell ref="K584:K590"/>
    <mergeCell ref="L584:L598"/>
    <mergeCell ref="M584:M598"/>
    <mergeCell ref="B584:B598"/>
    <mergeCell ref="C584:C598"/>
    <mergeCell ref="D584:D598"/>
    <mergeCell ref="E584:E598"/>
    <mergeCell ref="F584:F598"/>
    <mergeCell ref="G584:G598"/>
    <mergeCell ref="M599:M608"/>
    <mergeCell ref="N599:N608"/>
    <mergeCell ref="O599:O608"/>
    <mergeCell ref="P599:Q608"/>
    <mergeCell ref="B614:D614"/>
    <mergeCell ref="J615:L615"/>
    <mergeCell ref="P615:Q615"/>
    <mergeCell ref="G599:G608"/>
    <mergeCell ref="H599:H608"/>
    <mergeCell ref="I599:I608"/>
    <mergeCell ref="J599:J607"/>
    <mergeCell ref="K599:K607"/>
    <mergeCell ref="L599:L608"/>
    <mergeCell ref="N616:N630"/>
    <mergeCell ref="O616:O630"/>
    <mergeCell ref="P616:Q630"/>
    <mergeCell ref="J623:J630"/>
    <mergeCell ref="K623:K630"/>
    <mergeCell ref="B631:B640"/>
    <mergeCell ref="C631:C640"/>
    <mergeCell ref="D631:D640"/>
    <mergeCell ref="E631:E640"/>
    <mergeCell ref="F631:F640"/>
    <mergeCell ref="H616:H630"/>
    <mergeCell ref="I616:I630"/>
    <mergeCell ref="J616:J622"/>
    <mergeCell ref="K616:K622"/>
    <mergeCell ref="L616:L630"/>
    <mergeCell ref="M616:M630"/>
    <mergeCell ref="B616:B630"/>
    <mergeCell ref="C616:C630"/>
    <mergeCell ref="D616:D630"/>
    <mergeCell ref="E616:E630"/>
    <mergeCell ref="F616:F630"/>
    <mergeCell ref="G616:G630"/>
    <mergeCell ref="M631:M640"/>
    <mergeCell ref="N631:N640"/>
    <mergeCell ref="O631:O640"/>
    <mergeCell ref="P631:Q640"/>
    <mergeCell ref="P641:Q641"/>
    <mergeCell ref="P642:Q642"/>
    <mergeCell ref="G631:G640"/>
    <mergeCell ref="H631:H640"/>
    <mergeCell ref="I631:I640"/>
    <mergeCell ref="J631:J639"/>
    <mergeCell ref="K631:K639"/>
    <mergeCell ref="L631:L640"/>
    <mergeCell ref="I648:I662"/>
    <mergeCell ref="J648:J654"/>
    <mergeCell ref="K648:K654"/>
    <mergeCell ref="B646:D646"/>
    <mergeCell ref="J647:L647"/>
    <mergeCell ref="P647:Q647"/>
    <mergeCell ref="B648:B662"/>
    <mergeCell ref="C648:C662"/>
    <mergeCell ref="D648:D662"/>
    <mergeCell ref="E648:E662"/>
    <mergeCell ref="F648:F662"/>
    <mergeCell ref="G648:G662"/>
    <mergeCell ref="H648:H662"/>
    <mergeCell ref="O648:O662"/>
    <mergeCell ref="P648:Q662"/>
    <mergeCell ref="J655:J662"/>
    <mergeCell ref="K655:K662"/>
    <mergeCell ref="L648:L662"/>
    <mergeCell ref="M648:M662"/>
    <mergeCell ref="N648:N662"/>
    <mergeCell ref="N663:N672"/>
    <mergeCell ref="O663:O672"/>
    <mergeCell ref="P663:Q672"/>
    <mergeCell ref="B678:D678"/>
    <mergeCell ref="J679:L679"/>
    <mergeCell ref="P679:Q679"/>
    <mergeCell ref="H663:H672"/>
    <mergeCell ref="I663:I672"/>
    <mergeCell ref="J663:J671"/>
    <mergeCell ref="K663:K671"/>
    <mergeCell ref="L663:L672"/>
    <mergeCell ref="M663:M672"/>
    <mergeCell ref="B663:B672"/>
    <mergeCell ref="C663:C672"/>
    <mergeCell ref="D663:D672"/>
    <mergeCell ref="E663:E672"/>
    <mergeCell ref="F663:F672"/>
    <mergeCell ref="G663:G672"/>
    <mergeCell ref="N680:N694"/>
    <mergeCell ref="O680:O694"/>
    <mergeCell ref="P680:Q694"/>
    <mergeCell ref="J687:J694"/>
    <mergeCell ref="K687:K694"/>
    <mergeCell ref="B695:B705"/>
    <mergeCell ref="C695:C705"/>
    <mergeCell ref="D695:D705"/>
    <mergeCell ref="E695:E705"/>
    <mergeCell ref="F695:F705"/>
    <mergeCell ref="H680:H694"/>
    <mergeCell ref="I680:I694"/>
    <mergeCell ref="J680:J686"/>
    <mergeCell ref="K680:K686"/>
    <mergeCell ref="L680:L694"/>
    <mergeCell ref="M680:M694"/>
    <mergeCell ref="B680:B694"/>
    <mergeCell ref="C680:C694"/>
    <mergeCell ref="D680:D694"/>
    <mergeCell ref="E680:E694"/>
    <mergeCell ref="F680:F694"/>
    <mergeCell ref="G680:G694"/>
    <mergeCell ref="N695:N705"/>
    <mergeCell ref="O695:O705"/>
    <mergeCell ref="P695:Q705"/>
    <mergeCell ref="I696:I705"/>
    <mergeCell ref="B706:B707"/>
    <mergeCell ref="C706:C707"/>
    <mergeCell ref="D706:D707"/>
    <mergeCell ref="E706:E707"/>
    <mergeCell ref="F706:F707"/>
    <mergeCell ref="G706:G707"/>
    <mergeCell ref="G695:G705"/>
    <mergeCell ref="H695:H705"/>
    <mergeCell ref="J695:J704"/>
    <mergeCell ref="K695:K704"/>
    <mergeCell ref="L695:L705"/>
    <mergeCell ref="M695:M705"/>
    <mergeCell ref="P706:Q707"/>
    <mergeCell ref="H706:H707"/>
    <mergeCell ref="I706:I707"/>
    <mergeCell ref="L706:L707"/>
    <mergeCell ref="M706:M707"/>
    <mergeCell ref="N706:N707"/>
    <mergeCell ref="O706:O707"/>
    <mergeCell ref="B708:B709"/>
    <mergeCell ref="C708:C709"/>
    <mergeCell ref="D708:D709"/>
    <mergeCell ref="E708:E709"/>
    <mergeCell ref="F708:F709"/>
    <mergeCell ref="G708:G709"/>
    <mergeCell ref="H708:H709"/>
    <mergeCell ref="I708:I709"/>
    <mergeCell ref="L708:L709"/>
    <mergeCell ref="P713:Q713"/>
    <mergeCell ref="P714:Q714"/>
    <mergeCell ref="P715:Q715"/>
    <mergeCell ref="P716:Q716"/>
    <mergeCell ref="D718:E718"/>
    <mergeCell ref="D719:E719"/>
    <mergeCell ref="M708:M709"/>
    <mergeCell ref="N708:N709"/>
    <mergeCell ref="O708:O709"/>
    <mergeCell ref="P708:Q709"/>
    <mergeCell ref="P710:Q710"/>
    <mergeCell ref="P712:Q712"/>
  </mergeCells>
  <dataValidations count="2">
    <dataValidation type="decimal" allowBlank="1" showInputMessage="1" showErrorMessage="1" sqref="WVH983300 WLL983300 C65796 IV65796 SR65796 ACN65796 AMJ65796 AWF65796 BGB65796 BPX65796 BZT65796 CJP65796 CTL65796 DDH65796 DND65796 DWZ65796 EGV65796 EQR65796 FAN65796 FKJ65796 FUF65796 GEB65796 GNX65796 GXT65796 HHP65796 HRL65796 IBH65796 ILD65796 IUZ65796 JEV65796 JOR65796 JYN65796 KIJ65796 KSF65796 LCB65796 LLX65796 LVT65796 MFP65796 MPL65796 MZH65796 NJD65796 NSZ65796 OCV65796 OMR65796 OWN65796 PGJ65796 PQF65796 QAB65796 QJX65796 QTT65796 RDP65796 RNL65796 RXH65796 SHD65796 SQZ65796 TAV65796 TKR65796 TUN65796 UEJ65796 UOF65796 UYB65796 VHX65796 VRT65796 WBP65796 WLL65796 WVH65796 C131332 IV131332 SR131332 ACN131332 AMJ131332 AWF131332 BGB131332 BPX131332 BZT131332 CJP131332 CTL131332 DDH131332 DND131332 DWZ131332 EGV131332 EQR131332 FAN131332 FKJ131332 FUF131332 GEB131332 GNX131332 GXT131332 HHP131332 HRL131332 IBH131332 ILD131332 IUZ131332 JEV131332 JOR131332 JYN131332 KIJ131332 KSF131332 LCB131332 LLX131332 LVT131332 MFP131332 MPL131332 MZH131332 NJD131332 NSZ131332 OCV131332 OMR131332 OWN131332 PGJ131332 PQF131332 QAB131332 QJX131332 QTT131332 RDP131332 RNL131332 RXH131332 SHD131332 SQZ131332 TAV131332 TKR131332 TUN131332 UEJ131332 UOF131332 UYB131332 VHX131332 VRT131332 WBP131332 WLL131332 WVH131332 C196868 IV196868 SR196868 ACN196868 AMJ196868 AWF196868 BGB196868 BPX196868 BZT196868 CJP196868 CTL196868 DDH196868 DND196868 DWZ196868 EGV196868 EQR196868 FAN196868 FKJ196868 FUF196868 GEB196868 GNX196868 GXT196868 HHP196868 HRL196868 IBH196868 ILD196868 IUZ196868 JEV196868 JOR196868 JYN196868 KIJ196868 KSF196868 LCB196868 LLX196868 LVT196868 MFP196868 MPL196868 MZH196868 NJD196868 NSZ196868 OCV196868 OMR196868 OWN196868 PGJ196868 PQF196868 QAB196868 QJX196868 QTT196868 RDP196868 RNL196868 RXH196868 SHD196868 SQZ196868 TAV196868 TKR196868 TUN196868 UEJ196868 UOF196868 UYB196868 VHX196868 VRT196868 WBP196868 WLL196868 WVH196868 C262404 IV262404 SR262404 ACN262404 AMJ262404 AWF262404 BGB262404 BPX262404 BZT262404 CJP262404 CTL262404 DDH262404 DND262404 DWZ262404 EGV262404 EQR262404 FAN262404 FKJ262404 FUF262404 GEB262404 GNX262404 GXT262404 HHP262404 HRL262404 IBH262404 ILD262404 IUZ262404 JEV262404 JOR262404 JYN262404 KIJ262404 KSF262404 LCB262404 LLX262404 LVT262404 MFP262404 MPL262404 MZH262404 NJD262404 NSZ262404 OCV262404 OMR262404 OWN262404 PGJ262404 PQF262404 QAB262404 QJX262404 QTT262404 RDP262404 RNL262404 RXH262404 SHD262404 SQZ262404 TAV262404 TKR262404 TUN262404 UEJ262404 UOF262404 UYB262404 VHX262404 VRT262404 WBP262404 WLL262404 WVH262404 C327940 IV327940 SR327940 ACN327940 AMJ327940 AWF327940 BGB327940 BPX327940 BZT327940 CJP327940 CTL327940 DDH327940 DND327940 DWZ327940 EGV327940 EQR327940 FAN327940 FKJ327940 FUF327940 GEB327940 GNX327940 GXT327940 HHP327940 HRL327940 IBH327940 ILD327940 IUZ327940 JEV327940 JOR327940 JYN327940 KIJ327940 KSF327940 LCB327940 LLX327940 LVT327940 MFP327940 MPL327940 MZH327940 NJD327940 NSZ327940 OCV327940 OMR327940 OWN327940 PGJ327940 PQF327940 QAB327940 QJX327940 QTT327940 RDP327940 RNL327940 RXH327940 SHD327940 SQZ327940 TAV327940 TKR327940 TUN327940 UEJ327940 UOF327940 UYB327940 VHX327940 VRT327940 WBP327940 WLL327940 WVH327940 C393476 IV393476 SR393476 ACN393476 AMJ393476 AWF393476 BGB393476 BPX393476 BZT393476 CJP393476 CTL393476 DDH393476 DND393476 DWZ393476 EGV393476 EQR393476 FAN393476 FKJ393476 FUF393476 GEB393476 GNX393476 GXT393476 HHP393476 HRL393476 IBH393476 ILD393476 IUZ393476 JEV393476 JOR393476 JYN393476 KIJ393476 KSF393476 LCB393476 LLX393476 LVT393476 MFP393476 MPL393476 MZH393476 NJD393476 NSZ393476 OCV393476 OMR393476 OWN393476 PGJ393476 PQF393476 QAB393476 QJX393476 QTT393476 RDP393476 RNL393476 RXH393476 SHD393476 SQZ393476 TAV393476 TKR393476 TUN393476 UEJ393476 UOF393476 UYB393476 VHX393476 VRT393476 WBP393476 WLL393476 WVH393476 C459012 IV459012 SR459012 ACN459012 AMJ459012 AWF459012 BGB459012 BPX459012 BZT459012 CJP459012 CTL459012 DDH459012 DND459012 DWZ459012 EGV459012 EQR459012 FAN459012 FKJ459012 FUF459012 GEB459012 GNX459012 GXT459012 HHP459012 HRL459012 IBH459012 ILD459012 IUZ459012 JEV459012 JOR459012 JYN459012 KIJ459012 KSF459012 LCB459012 LLX459012 LVT459012 MFP459012 MPL459012 MZH459012 NJD459012 NSZ459012 OCV459012 OMR459012 OWN459012 PGJ459012 PQF459012 QAB459012 QJX459012 QTT459012 RDP459012 RNL459012 RXH459012 SHD459012 SQZ459012 TAV459012 TKR459012 TUN459012 UEJ459012 UOF459012 UYB459012 VHX459012 VRT459012 WBP459012 WLL459012 WVH459012 C524548 IV524548 SR524548 ACN524548 AMJ524548 AWF524548 BGB524548 BPX524548 BZT524548 CJP524548 CTL524548 DDH524548 DND524548 DWZ524548 EGV524548 EQR524548 FAN524548 FKJ524548 FUF524548 GEB524548 GNX524548 GXT524548 HHP524548 HRL524548 IBH524548 ILD524548 IUZ524548 JEV524548 JOR524548 JYN524548 KIJ524548 KSF524548 LCB524548 LLX524548 LVT524548 MFP524548 MPL524548 MZH524548 NJD524548 NSZ524548 OCV524548 OMR524548 OWN524548 PGJ524548 PQF524548 QAB524548 QJX524548 QTT524548 RDP524548 RNL524548 RXH524548 SHD524548 SQZ524548 TAV524548 TKR524548 TUN524548 UEJ524548 UOF524548 UYB524548 VHX524548 VRT524548 WBP524548 WLL524548 WVH524548 C590084 IV590084 SR590084 ACN590084 AMJ590084 AWF590084 BGB590084 BPX590084 BZT590084 CJP590084 CTL590084 DDH590084 DND590084 DWZ590084 EGV590084 EQR590084 FAN590084 FKJ590084 FUF590084 GEB590084 GNX590084 GXT590084 HHP590084 HRL590084 IBH590084 ILD590084 IUZ590084 JEV590084 JOR590084 JYN590084 KIJ590084 KSF590084 LCB590084 LLX590084 LVT590084 MFP590084 MPL590084 MZH590084 NJD590084 NSZ590084 OCV590084 OMR590084 OWN590084 PGJ590084 PQF590084 QAB590084 QJX590084 QTT590084 RDP590084 RNL590084 RXH590084 SHD590084 SQZ590084 TAV590084 TKR590084 TUN590084 UEJ590084 UOF590084 UYB590084 VHX590084 VRT590084 WBP590084 WLL590084 WVH590084 C655620 IV655620 SR655620 ACN655620 AMJ655620 AWF655620 BGB655620 BPX655620 BZT655620 CJP655620 CTL655620 DDH655620 DND655620 DWZ655620 EGV655620 EQR655620 FAN655620 FKJ655620 FUF655620 GEB655620 GNX655620 GXT655620 HHP655620 HRL655620 IBH655620 ILD655620 IUZ655620 JEV655620 JOR655620 JYN655620 KIJ655620 KSF655620 LCB655620 LLX655620 LVT655620 MFP655620 MPL655620 MZH655620 NJD655620 NSZ655620 OCV655620 OMR655620 OWN655620 PGJ655620 PQF655620 QAB655620 QJX655620 QTT655620 RDP655620 RNL655620 RXH655620 SHD655620 SQZ655620 TAV655620 TKR655620 TUN655620 UEJ655620 UOF655620 UYB655620 VHX655620 VRT655620 WBP655620 WLL655620 WVH655620 C721156 IV721156 SR721156 ACN721156 AMJ721156 AWF721156 BGB721156 BPX721156 BZT721156 CJP721156 CTL721156 DDH721156 DND721156 DWZ721156 EGV721156 EQR721156 FAN721156 FKJ721156 FUF721156 GEB721156 GNX721156 GXT721156 HHP721156 HRL721156 IBH721156 ILD721156 IUZ721156 JEV721156 JOR721156 JYN721156 KIJ721156 KSF721156 LCB721156 LLX721156 LVT721156 MFP721156 MPL721156 MZH721156 NJD721156 NSZ721156 OCV721156 OMR721156 OWN721156 PGJ721156 PQF721156 QAB721156 QJX721156 QTT721156 RDP721156 RNL721156 RXH721156 SHD721156 SQZ721156 TAV721156 TKR721156 TUN721156 UEJ721156 UOF721156 UYB721156 VHX721156 VRT721156 WBP721156 WLL721156 WVH721156 C786692 IV786692 SR786692 ACN786692 AMJ786692 AWF786692 BGB786692 BPX786692 BZT786692 CJP786692 CTL786692 DDH786692 DND786692 DWZ786692 EGV786692 EQR786692 FAN786692 FKJ786692 FUF786692 GEB786692 GNX786692 GXT786692 HHP786692 HRL786692 IBH786692 ILD786692 IUZ786692 JEV786692 JOR786692 JYN786692 KIJ786692 KSF786692 LCB786692 LLX786692 LVT786692 MFP786692 MPL786692 MZH786692 NJD786692 NSZ786692 OCV786692 OMR786692 OWN786692 PGJ786692 PQF786692 QAB786692 QJX786692 QTT786692 RDP786692 RNL786692 RXH786692 SHD786692 SQZ786692 TAV786692 TKR786692 TUN786692 UEJ786692 UOF786692 UYB786692 VHX786692 VRT786692 WBP786692 WLL786692 WVH786692 C852228 IV852228 SR852228 ACN852228 AMJ852228 AWF852228 BGB852228 BPX852228 BZT852228 CJP852228 CTL852228 DDH852228 DND852228 DWZ852228 EGV852228 EQR852228 FAN852228 FKJ852228 FUF852228 GEB852228 GNX852228 GXT852228 HHP852228 HRL852228 IBH852228 ILD852228 IUZ852228 JEV852228 JOR852228 JYN852228 KIJ852228 KSF852228 LCB852228 LLX852228 LVT852228 MFP852228 MPL852228 MZH852228 NJD852228 NSZ852228 OCV852228 OMR852228 OWN852228 PGJ852228 PQF852228 QAB852228 QJX852228 QTT852228 RDP852228 RNL852228 RXH852228 SHD852228 SQZ852228 TAV852228 TKR852228 TUN852228 UEJ852228 UOF852228 UYB852228 VHX852228 VRT852228 WBP852228 WLL852228 WVH852228 C917764 IV917764 SR917764 ACN917764 AMJ917764 AWF917764 BGB917764 BPX917764 BZT917764 CJP917764 CTL917764 DDH917764 DND917764 DWZ917764 EGV917764 EQR917764 FAN917764 FKJ917764 FUF917764 GEB917764 GNX917764 GXT917764 HHP917764 HRL917764 IBH917764 ILD917764 IUZ917764 JEV917764 JOR917764 JYN917764 KIJ917764 KSF917764 LCB917764 LLX917764 LVT917764 MFP917764 MPL917764 MZH917764 NJD917764 NSZ917764 OCV917764 OMR917764 OWN917764 PGJ917764 PQF917764 QAB917764 QJX917764 QTT917764 RDP917764 RNL917764 RXH917764 SHD917764 SQZ917764 TAV917764 TKR917764 TUN917764 UEJ917764 UOF917764 UYB917764 VHX917764 VRT917764 WBP917764 WLL917764 WVH917764 C983300 IV983300 SR983300 ACN983300 AMJ983300 AWF983300 BGB983300 BPX983300 BZT983300 CJP983300 CTL983300 DDH983300 DND983300 DWZ983300 EGV983300 EQR983300 FAN983300 FKJ983300 FUF983300 GEB983300 GNX983300 GXT983300 HHP983300 HRL983300 IBH983300 ILD983300 IUZ983300 JEV983300 JOR983300 JYN983300 KIJ983300 KSF983300 LCB983300 LLX983300 LVT983300 MFP983300 MPL983300 MZH983300 NJD983300 NSZ983300 OCV983300 OMR983300 OWN983300 PGJ983300 PQF983300 QAB983300 QJX983300 QTT983300 RDP983300 RNL983300 RXH983300 SHD983300 SQZ983300 TAV983300 TKR983300 TUN983300 UEJ983300 UOF983300 UYB983300 VHX983300 VRT983300 WBP983300 WVH24:WVH127 WLL24:WLL127 WBP24:WBP127 VRT24:VRT127 VHX24:VHX127 UYB24:UYB127 UOF24:UOF127 UEJ24:UEJ127 TUN24:TUN127 TKR24:TKR127 TAV24:TAV127 SQZ24:SQZ127 SHD24:SHD127 RXH24:RXH127 RNL24:RNL127 RDP24:RDP127 QTT24:QTT127 QJX24:QJX127 QAB24:QAB127 PQF24:PQF127 PGJ24:PGJ127 OWN24:OWN127 OMR24:OMR127 OCV24:OCV127 NSZ24:NSZ127 NJD24:NJD127 MZH24:MZH127 MPL24:MPL127 MFP24:MFP127 LVT24:LVT127 LLX24:LLX127 LCB24:LCB127 KSF24:KSF127 KIJ24:KIJ127 JYN24:JYN127 JOR24:JOR127 JEV24:JEV127 IUZ24:IUZ127 ILD24:ILD127 IBH24:IBH127 HRL24:HRL127 HHP24:HHP127 GXT24:GXT127 GNX24:GNX127 GEB24:GEB127 FUF24:FUF127 FKJ24:FKJ127 FAN24:FAN127 EQR24:EQR127 EGV24:EGV127 DWZ24:DWZ127 DND24:DND127 DDH24:DDH127 CTL24:CTL127 CJP24:CJP127 BZT24:BZT127 BPX24:BPX127 BGB24:BGB127 AWF24:AWF127 AMJ24:AMJ127 ACN24:ACN127 SR24:SR127 IV24:IV127">
      <formula1>0</formula1>
      <formula2>1</formula2>
    </dataValidation>
    <dataValidation type="list" allowBlank="1" showInputMessage="1" showErrorMessage="1" sqref="WVE983300 A65796 IS65796 SO65796 ACK65796 AMG65796 AWC65796 BFY65796 BPU65796 BZQ65796 CJM65796 CTI65796 DDE65796 DNA65796 DWW65796 EGS65796 EQO65796 FAK65796 FKG65796 FUC65796 GDY65796 GNU65796 GXQ65796 HHM65796 HRI65796 IBE65796 ILA65796 IUW65796 JES65796 JOO65796 JYK65796 KIG65796 KSC65796 LBY65796 LLU65796 LVQ65796 MFM65796 MPI65796 MZE65796 NJA65796 NSW65796 OCS65796 OMO65796 OWK65796 PGG65796 PQC65796 PZY65796 QJU65796 QTQ65796 RDM65796 RNI65796 RXE65796 SHA65796 SQW65796 TAS65796 TKO65796 TUK65796 UEG65796 UOC65796 UXY65796 VHU65796 VRQ65796 WBM65796 WLI65796 WVE65796 A131332 IS131332 SO131332 ACK131332 AMG131332 AWC131332 BFY131332 BPU131332 BZQ131332 CJM131332 CTI131332 DDE131332 DNA131332 DWW131332 EGS131332 EQO131332 FAK131332 FKG131332 FUC131332 GDY131332 GNU131332 GXQ131332 HHM131332 HRI131332 IBE131332 ILA131332 IUW131332 JES131332 JOO131332 JYK131332 KIG131332 KSC131332 LBY131332 LLU131332 LVQ131332 MFM131332 MPI131332 MZE131332 NJA131332 NSW131332 OCS131332 OMO131332 OWK131332 PGG131332 PQC131332 PZY131332 QJU131332 QTQ131332 RDM131332 RNI131332 RXE131332 SHA131332 SQW131332 TAS131332 TKO131332 TUK131332 UEG131332 UOC131332 UXY131332 VHU131332 VRQ131332 WBM131332 WLI131332 WVE131332 A196868 IS196868 SO196868 ACK196868 AMG196868 AWC196868 BFY196868 BPU196868 BZQ196868 CJM196868 CTI196868 DDE196868 DNA196868 DWW196868 EGS196868 EQO196868 FAK196868 FKG196868 FUC196868 GDY196868 GNU196868 GXQ196868 HHM196868 HRI196868 IBE196868 ILA196868 IUW196868 JES196868 JOO196868 JYK196868 KIG196868 KSC196868 LBY196868 LLU196868 LVQ196868 MFM196868 MPI196868 MZE196868 NJA196868 NSW196868 OCS196868 OMO196868 OWK196868 PGG196868 PQC196868 PZY196868 QJU196868 QTQ196868 RDM196868 RNI196868 RXE196868 SHA196868 SQW196868 TAS196868 TKO196868 TUK196868 UEG196868 UOC196868 UXY196868 VHU196868 VRQ196868 WBM196868 WLI196868 WVE196868 A262404 IS262404 SO262404 ACK262404 AMG262404 AWC262404 BFY262404 BPU262404 BZQ262404 CJM262404 CTI262404 DDE262404 DNA262404 DWW262404 EGS262404 EQO262404 FAK262404 FKG262404 FUC262404 GDY262404 GNU262404 GXQ262404 HHM262404 HRI262404 IBE262404 ILA262404 IUW262404 JES262404 JOO262404 JYK262404 KIG262404 KSC262404 LBY262404 LLU262404 LVQ262404 MFM262404 MPI262404 MZE262404 NJA262404 NSW262404 OCS262404 OMO262404 OWK262404 PGG262404 PQC262404 PZY262404 QJU262404 QTQ262404 RDM262404 RNI262404 RXE262404 SHA262404 SQW262404 TAS262404 TKO262404 TUK262404 UEG262404 UOC262404 UXY262404 VHU262404 VRQ262404 WBM262404 WLI262404 WVE262404 A327940 IS327940 SO327940 ACK327940 AMG327940 AWC327940 BFY327940 BPU327940 BZQ327940 CJM327940 CTI327940 DDE327940 DNA327940 DWW327940 EGS327940 EQO327940 FAK327940 FKG327940 FUC327940 GDY327940 GNU327940 GXQ327940 HHM327940 HRI327940 IBE327940 ILA327940 IUW327940 JES327940 JOO327940 JYK327940 KIG327940 KSC327940 LBY327940 LLU327940 LVQ327940 MFM327940 MPI327940 MZE327940 NJA327940 NSW327940 OCS327940 OMO327940 OWK327940 PGG327940 PQC327940 PZY327940 QJU327940 QTQ327940 RDM327940 RNI327940 RXE327940 SHA327940 SQW327940 TAS327940 TKO327940 TUK327940 UEG327940 UOC327940 UXY327940 VHU327940 VRQ327940 WBM327940 WLI327940 WVE327940 A393476 IS393476 SO393476 ACK393476 AMG393476 AWC393476 BFY393476 BPU393476 BZQ393476 CJM393476 CTI393476 DDE393476 DNA393476 DWW393476 EGS393476 EQO393476 FAK393476 FKG393476 FUC393476 GDY393476 GNU393476 GXQ393476 HHM393476 HRI393476 IBE393476 ILA393476 IUW393476 JES393476 JOO393476 JYK393476 KIG393476 KSC393476 LBY393476 LLU393476 LVQ393476 MFM393476 MPI393476 MZE393476 NJA393476 NSW393476 OCS393476 OMO393476 OWK393476 PGG393476 PQC393476 PZY393476 QJU393476 QTQ393476 RDM393476 RNI393476 RXE393476 SHA393476 SQW393476 TAS393476 TKO393476 TUK393476 UEG393476 UOC393476 UXY393476 VHU393476 VRQ393476 WBM393476 WLI393476 WVE393476 A459012 IS459012 SO459012 ACK459012 AMG459012 AWC459012 BFY459012 BPU459012 BZQ459012 CJM459012 CTI459012 DDE459012 DNA459012 DWW459012 EGS459012 EQO459012 FAK459012 FKG459012 FUC459012 GDY459012 GNU459012 GXQ459012 HHM459012 HRI459012 IBE459012 ILA459012 IUW459012 JES459012 JOO459012 JYK459012 KIG459012 KSC459012 LBY459012 LLU459012 LVQ459012 MFM459012 MPI459012 MZE459012 NJA459012 NSW459012 OCS459012 OMO459012 OWK459012 PGG459012 PQC459012 PZY459012 QJU459012 QTQ459012 RDM459012 RNI459012 RXE459012 SHA459012 SQW459012 TAS459012 TKO459012 TUK459012 UEG459012 UOC459012 UXY459012 VHU459012 VRQ459012 WBM459012 WLI459012 WVE459012 A524548 IS524548 SO524548 ACK524548 AMG524548 AWC524548 BFY524548 BPU524548 BZQ524548 CJM524548 CTI524548 DDE524548 DNA524548 DWW524548 EGS524548 EQO524548 FAK524548 FKG524548 FUC524548 GDY524548 GNU524548 GXQ524548 HHM524548 HRI524548 IBE524548 ILA524548 IUW524548 JES524548 JOO524548 JYK524548 KIG524548 KSC524548 LBY524548 LLU524548 LVQ524548 MFM524548 MPI524548 MZE524548 NJA524548 NSW524548 OCS524548 OMO524548 OWK524548 PGG524548 PQC524548 PZY524548 QJU524548 QTQ524548 RDM524548 RNI524548 RXE524548 SHA524548 SQW524548 TAS524548 TKO524548 TUK524548 UEG524548 UOC524548 UXY524548 VHU524548 VRQ524548 WBM524548 WLI524548 WVE524548 A590084 IS590084 SO590084 ACK590084 AMG590084 AWC590084 BFY590084 BPU590084 BZQ590084 CJM590084 CTI590084 DDE590084 DNA590084 DWW590084 EGS590084 EQO590084 FAK590084 FKG590084 FUC590084 GDY590084 GNU590084 GXQ590084 HHM590084 HRI590084 IBE590084 ILA590084 IUW590084 JES590084 JOO590084 JYK590084 KIG590084 KSC590084 LBY590084 LLU590084 LVQ590084 MFM590084 MPI590084 MZE590084 NJA590084 NSW590084 OCS590084 OMO590084 OWK590084 PGG590084 PQC590084 PZY590084 QJU590084 QTQ590084 RDM590084 RNI590084 RXE590084 SHA590084 SQW590084 TAS590084 TKO590084 TUK590084 UEG590084 UOC590084 UXY590084 VHU590084 VRQ590084 WBM590084 WLI590084 WVE590084 A655620 IS655620 SO655620 ACK655620 AMG655620 AWC655620 BFY655620 BPU655620 BZQ655620 CJM655620 CTI655620 DDE655620 DNA655620 DWW655620 EGS655620 EQO655620 FAK655620 FKG655620 FUC655620 GDY655620 GNU655620 GXQ655620 HHM655620 HRI655620 IBE655620 ILA655620 IUW655620 JES655620 JOO655620 JYK655620 KIG655620 KSC655620 LBY655620 LLU655620 LVQ655620 MFM655620 MPI655620 MZE655620 NJA655620 NSW655620 OCS655620 OMO655620 OWK655620 PGG655620 PQC655620 PZY655620 QJU655620 QTQ655620 RDM655620 RNI655620 RXE655620 SHA655620 SQW655620 TAS655620 TKO655620 TUK655620 UEG655620 UOC655620 UXY655620 VHU655620 VRQ655620 WBM655620 WLI655620 WVE655620 A721156 IS721156 SO721156 ACK721156 AMG721156 AWC721156 BFY721156 BPU721156 BZQ721156 CJM721156 CTI721156 DDE721156 DNA721156 DWW721156 EGS721156 EQO721156 FAK721156 FKG721156 FUC721156 GDY721156 GNU721156 GXQ721156 HHM721156 HRI721156 IBE721156 ILA721156 IUW721156 JES721156 JOO721156 JYK721156 KIG721156 KSC721156 LBY721156 LLU721156 LVQ721156 MFM721156 MPI721156 MZE721156 NJA721156 NSW721156 OCS721156 OMO721156 OWK721156 PGG721156 PQC721156 PZY721156 QJU721156 QTQ721156 RDM721156 RNI721156 RXE721156 SHA721156 SQW721156 TAS721156 TKO721156 TUK721156 UEG721156 UOC721156 UXY721156 VHU721156 VRQ721156 WBM721156 WLI721156 WVE721156 A786692 IS786692 SO786692 ACK786692 AMG786692 AWC786692 BFY786692 BPU786692 BZQ786692 CJM786692 CTI786692 DDE786692 DNA786692 DWW786692 EGS786692 EQO786692 FAK786692 FKG786692 FUC786692 GDY786692 GNU786692 GXQ786692 HHM786692 HRI786692 IBE786692 ILA786692 IUW786692 JES786692 JOO786692 JYK786692 KIG786692 KSC786692 LBY786692 LLU786692 LVQ786692 MFM786692 MPI786692 MZE786692 NJA786692 NSW786692 OCS786692 OMO786692 OWK786692 PGG786692 PQC786692 PZY786692 QJU786692 QTQ786692 RDM786692 RNI786692 RXE786692 SHA786692 SQW786692 TAS786692 TKO786692 TUK786692 UEG786692 UOC786692 UXY786692 VHU786692 VRQ786692 WBM786692 WLI786692 WVE786692 A852228 IS852228 SO852228 ACK852228 AMG852228 AWC852228 BFY852228 BPU852228 BZQ852228 CJM852228 CTI852228 DDE852228 DNA852228 DWW852228 EGS852228 EQO852228 FAK852228 FKG852228 FUC852228 GDY852228 GNU852228 GXQ852228 HHM852228 HRI852228 IBE852228 ILA852228 IUW852228 JES852228 JOO852228 JYK852228 KIG852228 KSC852228 LBY852228 LLU852228 LVQ852228 MFM852228 MPI852228 MZE852228 NJA852228 NSW852228 OCS852228 OMO852228 OWK852228 PGG852228 PQC852228 PZY852228 QJU852228 QTQ852228 RDM852228 RNI852228 RXE852228 SHA852228 SQW852228 TAS852228 TKO852228 TUK852228 UEG852228 UOC852228 UXY852228 VHU852228 VRQ852228 WBM852228 WLI852228 WVE852228 A917764 IS917764 SO917764 ACK917764 AMG917764 AWC917764 BFY917764 BPU917764 BZQ917764 CJM917764 CTI917764 DDE917764 DNA917764 DWW917764 EGS917764 EQO917764 FAK917764 FKG917764 FUC917764 GDY917764 GNU917764 GXQ917764 HHM917764 HRI917764 IBE917764 ILA917764 IUW917764 JES917764 JOO917764 JYK917764 KIG917764 KSC917764 LBY917764 LLU917764 LVQ917764 MFM917764 MPI917764 MZE917764 NJA917764 NSW917764 OCS917764 OMO917764 OWK917764 PGG917764 PQC917764 PZY917764 QJU917764 QTQ917764 RDM917764 RNI917764 RXE917764 SHA917764 SQW917764 TAS917764 TKO917764 TUK917764 UEG917764 UOC917764 UXY917764 VHU917764 VRQ917764 WBM917764 WLI917764 WVE917764 A983300 IS983300 SO983300 ACK983300 AMG983300 AWC983300 BFY983300 BPU983300 BZQ983300 CJM983300 CTI983300 DDE983300 DNA983300 DWW983300 EGS983300 EQO983300 FAK983300 FKG983300 FUC983300 GDY983300 GNU983300 GXQ983300 HHM983300 HRI983300 IBE983300 ILA983300 IUW983300 JES983300 JOO983300 JYK983300 KIG983300 KSC983300 LBY983300 LLU983300 LVQ983300 MFM983300 MPI983300 MZE983300 NJA983300 NSW983300 OCS983300 OMO983300 OWK983300 PGG983300 PQC983300 PZY983300 QJU983300 QTQ983300 RDM983300 RNI983300 RXE983300 SHA983300 SQW983300 TAS983300 TKO983300 TUK983300 UEG983300 UOC983300 UXY983300 VHU983300 VRQ983300 WBM983300 WLI983300 WVE24:WVE127 WLI24:WLI127 WBM24:WBM127 VRQ24:VRQ127 VHU24:VHU127 UXY24:UXY127 UOC24:UOC127 UEG24:UEG127 TUK24:TUK127 TKO24:TKO127 TAS24:TAS127 SQW24:SQW127 SHA24:SHA127 RXE24:RXE127 RNI24:RNI127 RDM24:RDM127 QTQ24:QTQ127 QJU24:QJU127 PZY24:PZY127 PQC24:PQC127 PGG24:PGG127 OWK24:OWK127 OMO24:OMO127 OCS24:OCS127 NSW24:NSW127 NJA24:NJA127 MZE24:MZE127 MPI24:MPI127 MFM24:MFM127 LVQ24:LVQ127 LLU24:LLU127 LBY24:LBY127 KSC24:KSC127 KIG24:KIG127 JYK24:JYK127 JOO24:JOO127 JES24:JES127 IUW24:IUW127 ILA24:ILA127 IBE24:IBE127 HRI24:HRI127 HHM24:HHM127 GXQ24:GXQ127 GNU24:GNU127 GDY24:GDY127 FUC24:FUC127 FKG24:FKG127 FAK24:FAK127 EQO24:EQO127 EGS24:EGS127 DWW24:DWW127 DNA24:DNA127 DDE24:DDE127 CTI24:CTI127 CJM24:CJM127 BZQ24:BZQ127 BPU24:BPU127 BFY24:BFY127 AWC24:AWC127 AMG24:AMG127 ACK24:ACK127 SO24:SO127 IS24:IS127 A24:A127">
      <formula1>"1,2,3,4,5"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293"/>
  <sheetViews>
    <sheetView topLeftCell="A7" zoomScale="80" zoomScaleNormal="80" workbookViewId="0">
      <selection activeCell="C50" sqref="C50"/>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20.42578125" style="1" customWidth="1"/>
    <col min="12" max="13" width="18.7109375" style="1" customWidth="1"/>
    <col min="14" max="14" width="22.140625" style="1" customWidth="1"/>
    <col min="15" max="15" width="26.140625" style="1" customWidth="1"/>
    <col min="16" max="16" width="19.5703125" style="1" bestFit="1" customWidth="1"/>
    <col min="17" max="17" width="26.7109375" style="1" bestFit="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562" t="s">
        <v>0</v>
      </c>
      <c r="C2" s="1563"/>
      <c r="D2" s="1563"/>
      <c r="E2" s="1563"/>
      <c r="F2" s="1563"/>
      <c r="G2" s="1563"/>
      <c r="H2" s="1563"/>
      <c r="I2" s="1563"/>
      <c r="J2" s="1563"/>
      <c r="K2" s="1563"/>
      <c r="L2" s="1563"/>
      <c r="M2" s="1563"/>
      <c r="N2" s="1563"/>
      <c r="O2" s="1563"/>
      <c r="P2" s="1563"/>
    </row>
    <row r="4" spans="2:16" ht="26.25" x14ac:dyDescent="0.25">
      <c r="B4" s="1562" t="s">
        <v>1</v>
      </c>
      <c r="C4" s="1563"/>
      <c r="D4" s="1563"/>
      <c r="E4" s="1563"/>
      <c r="F4" s="1563"/>
      <c r="G4" s="1563"/>
      <c r="H4" s="1563"/>
      <c r="I4" s="1563"/>
      <c r="J4" s="1563"/>
      <c r="K4" s="1563"/>
      <c r="L4" s="1563"/>
      <c r="M4" s="1563"/>
      <c r="N4" s="1563"/>
      <c r="O4" s="1563"/>
      <c r="P4" s="1563"/>
    </row>
    <row r="5" spans="2:16" ht="15.75" thickBot="1" x14ac:dyDescent="0.3"/>
    <row r="6" spans="2:16" ht="21.75" thickBot="1" x14ac:dyDescent="0.3">
      <c r="B6" s="4" t="s">
        <v>2</v>
      </c>
      <c r="C6" s="1564" t="s">
        <v>1590</v>
      </c>
      <c r="D6" s="1564"/>
      <c r="E6" s="1564"/>
      <c r="F6" s="1564"/>
      <c r="G6" s="1564"/>
      <c r="H6" s="1564"/>
      <c r="I6" s="1564"/>
      <c r="J6" s="1564"/>
      <c r="K6" s="1564"/>
      <c r="L6" s="1564"/>
      <c r="M6" s="1564"/>
      <c r="N6" s="1565"/>
    </row>
    <row r="7" spans="2:16" ht="16.5" thickBot="1" x14ac:dyDescent="0.3">
      <c r="B7" s="5" t="s">
        <v>4</v>
      </c>
      <c r="C7" s="1564"/>
      <c r="D7" s="1564"/>
      <c r="E7" s="1564"/>
      <c r="F7" s="1564"/>
      <c r="G7" s="1564"/>
      <c r="H7" s="1564"/>
      <c r="I7" s="1564"/>
      <c r="J7" s="1564"/>
      <c r="K7" s="1564"/>
      <c r="L7" s="1564"/>
      <c r="M7" s="1564"/>
      <c r="N7" s="1565"/>
    </row>
    <row r="8" spans="2:16" ht="16.5" thickBot="1" x14ac:dyDescent="0.3">
      <c r="B8" s="5" t="s">
        <v>5</v>
      </c>
      <c r="C8" s="1564"/>
      <c r="D8" s="1564"/>
      <c r="E8" s="1564"/>
      <c r="F8" s="1564"/>
      <c r="G8" s="1564"/>
      <c r="H8" s="1564"/>
      <c r="I8" s="1564"/>
      <c r="J8" s="1564"/>
      <c r="K8" s="1564"/>
      <c r="L8" s="1564"/>
      <c r="M8" s="1564"/>
      <c r="N8" s="1565"/>
    </row>
    <row r="9" spans="2:16" ht="16.5" thickBot="1" x14ac:dyDescent="0.3">
      <c r="B9" s="5" t="s">
        <v>6</v>
      </c>
      <c r="C9" s="1564"/>
      <c r="D9" s="1564"/>
      <c r="E9" s="1564"/>
      <c r="F9" s="1564"/>
      <c r="G9" s="1564"/>
      <c r="H9" s="1564"/>
      <c r="I9" s="1564"/>
      <c r="J9" s="1564"/>
      <c r="K9" s="1564"/>
      <c r="L9" s="1564"/>
      <c r="M9" s="1564"/>
      <c r="N9" s="1565"/>
    </row>
    <row r="10" spans="2:16" ht="16.5" thickBot="1" x14ac:dyDescent="0.3">
      <c r="B10" s="5" t="s">
        <v>7</v>
      </c>
      <c r="C10" s="1572" t="s">
        <v>1591</v>
      </c>
      <c r="D10" s="1572"/>
      <c r="E10" s="1573"/>
      <c r="F10" s="6"/>
      <c r="G10" s="6"/>
      <c r="H10" s="6"/>
      <c r="I10" s="6"/>
      <c r="J10" s="6"/>
      <c r="K10" s="6"/>
      <c r="L10" s="6"/>
      <c r="M10" s="6"/>
      <c r="N10" s="8"/>
    </row>
    <row r="11" spans="2:16" ht="16.5" thickBot="1" x14ac:dyDescent="0.3">
      <c r="B11" s="9" t="s">
        <v>8</v>
      </c>
      <c r="C11" s="324">
        <v>41972</v>
      </c>
      <c r="D11" s="11"/>
      <c r="E11" s="11"/>
      <c r="F11" s="11"/>
      <c r="G11" s="11"/>
      <c r="H11" s="11"/>
      <c r="I11" s="11"/>
      <c r="J11" s="11"/>
      <c r="K11" s="11"/>
      <c r="L11" s="11"/>
      <c r="M11" s="11"/>
      <c r="N11" s="13"/>
    </row>
    <row r="12" spans="2:16" ht="15.75" x14ac:dyDescent="0.25">
      <c r="B12" s="14"/>
      <c r="C12" s="249"/>
      <c r="D12" s="16"/>
      <c r="E12" s="16"/>
      <c r="F12" s="16"/>
      <c r="G12" s="16"/>
      <c r="H12" s="16"/>
      <c r="I12" s="3"/>
      <c r="J12" s="3"/>
      <c r="K12" s="3"/>
      <c r="L12" s="3"/>
      <c r="M12" s="3"/>
      <c r="N12" s="16"/>
    </row>
    <row r="13" spans="2:16" x14ac:dyDescent="0.25">
      <c r="I13" s="3"/>
      <c r="J13" s="3"/>
      <c r="K13" s="3"/>
      <c r="L13" s="3"/>
      <c r="M13" s="3"/>
      <c r="N13" s="17"/>
    </row>
    <row r="14" spans="2:16" x14ac:dyDescent="0.25">
      <c r="B14" s="1574" t="s">
        <v>10</v>
      </c>
      <c r="C14" s="1574"/>
      <c r="D14" s="18" t="s">
        <v>11</v>
      </c>
      <c r="E14" s="18" t="s">
        <v>12</v>
      </c>
      <c r="F14" s="18" t="s">
        <v>13</v>
      </c>
      <c r="G14" s="19"/>
      <c r="I14" s="20"/>
      <c r="J14" s="20"/>
      <c r="K14" s="20"/>
      <c r="L14" s="20"/>
      <c r="M14" s="20"/>
      <c r="N14" s="17"/>
    </row>
    <row r="15" spans="2:16" x14ac:dyDescent="0.25">
      <c r="B15" s="1574"/>
      <c r="C15" s="1574"/>
      <c r="D15" s="18">
        <v>3</v>
      </c>
      <c r="E15" s="250">
        <v>6828678870</v>
      </c>
      <c r="F15" s="325">
        <v>3270</v>
      </c>
      <c r="G15" s="24"/>
      <c r="I15" s="25"/>
      <c r="J15" s="25"/>
      <c r="K15" s="25"/>
      <c r="L15" s="25"/>
      <c r="M15" s="25"/>
      <c r="N15" s="17"/>
    </row>
    <row r="16" spans="2:16" ht="45" x14ac:dyDescent="0.25">
      <c r="B16" s="1574"/>
      <c r="C16" s="1574"/>
      <c r="D16" s="18">
        <v>8</v>
      </c>
      <c r="E16" s="250">
        <v>0</v>
      </c>
      <c r="F16" s="325"/>
      <c r="G16" s="428" t="s">
        <v>1592</v>
      </c>
      <c r="I16" s="25"/>
      <c r="J16" s="25"/>
      <c r="K16" s="25"/>
      <c r="L16" s="25"/>
      <c r="M16" s="25"/>
      <c r="N16" s="17"/>
    </row>
    <row r="17" spans="1:14" x14ac:dyDescent="0.25">
      <c r="B17" s="1574"/>
      <c r="C17" s="1574"/>
      <c r="D17" s="18">
        <v>10</v>
      </c>
      <c r="E17" s="250">
        <v>1275939691</v>
      </c>
      <c r="F17" s="325">
        <v>611</v>
      </c>
      <c r="G17" s="24"/>
      <c r="I17" s="25"/>
      <c r="J17" s="25"/>
      <c r="K17" s="25"/>
      <c r="L17" s="25"/>
      <c r="M17" s="25"/>
      <c r="N17" s="17"/>
    </row>
    <row r="18" spans="1:14" x14ac:dyDescent="0.25">
      <c r="B18" s="1574"/>
      <c r="C18" s="1574"/>
      <c r="D18" s="18">
        <v>15</v>
      </c>
      <c r="E18" s="250">
        <v>2067398190</v>
      </c>
      <c r="F18" s="325">
        <v>990</v>
      </c>
      <c r="G18" s="24"/>
      <c r="H18" s="28"/>
      <c r="I18" s="25"/>
      <c r="J18" s="25"/>
      <c r="K18" s="25"/>
      <c r="L18" s="25"/>
      <c r="M18" s="25"/>
      <c r="N18" s="29"/>
    </row>
    <row r="19" spans="1:14" x14ac:dyDescent="0.25">
      <c r="B19" s="1574"/>
      <c r="C19" s="1574"/>
      <c r="D19" s="18"/>
      <c r="E19" s="30"/>
      <c r="F19" s="325"/>
      <c r="G19" s="24"/>
      <c r="H19" s="28"/>
      <c r="I19" s="252"/>
      <c r="J19" s="252"/>
      <c r="K19" s="252"/>
      <c r="L19" s="252"/>
      <c r="M19" s="252"/>
      <c r="N19" s="29"/>
    </row>
    <row r="20" spans="1:14" x14ac:dyDescent="0.25">
      <c r="B20" s="1574"/>
      <c r="C20" s="1574"/>
      <c r="D20" s="18"/>
      <c r="E20" s="30"/>
      <c r="F20" s="325"/>
      <c r="G20" s="24"/>
      <c r="H20" s="28"/>
      <c r="I20" s="3"/>
      <c r="J20" s="3"/>
      <c r="K20" s="3"/>
      <c r="L20" s="3"/>
      <c r="M20" s="3"/>
      <c r="N20" s="29"/>
    </row>
    <row r="21" spans="1:14" x14ac:dyDescent="0.25">
      <c r="B21" s="1574"/>
      <c r="C21" s="1574"/>
      <c r="D21" s="18"/>
      <c r="E21" s="30"/>
      <c r="F21" s="325"/>
      <c r="G21" s="24"/>
      <c r="H21" s="28"/>
      <c r="I21" s="3"/>
      <c r="J21" s="3"/>
      <c r="K21" s="3"/>
      <c r="L21" s="3"/>
      <c r="M21" s="3"/>
      <c r="N21" s="29"/>
    </row>
    <row r="22" spans="1:14" ht="15.75" thickBot="1" x14ac:dyDescent="0.3">
      <c r="B22" s="1575" t="s">
        <v>14</v>
      </c>
      <c r="C22" s="1576"/>
      <c r="D22" s="18"/>
      <c r="E22" s="31"/>
      <c r="F22" s="325">
        <f>SUM(F15:F21)</f>
        <v>4871</v>
      </c>
      <c r="G22" s="24"/>
      <c r="H22" s="28"/>
      <c r="I22" s="3"/>
      <c r="J22" s="3"/>
      <c r="K22" s="3"/>
      <c r="L22" s="3"/>
      <c r="M22" s="3"/>
      <c r="N22" s="29"/>
    </row>
    <row r="23" spans="1:14" ht="45.75" thickBot="1" x14ac:dyDescent="0.3">
      <c r="A23" s="32"/>
      <c r="B23" s="33" t="s">
        <v>15</v>
      </c>
      <c r="C23" s="33" t="s">
        <v>16</v>
      </c>
      <c r="E23" s="20"/>
      <c r="F23" s="20"/>
      <c r="G23" s="20"/>
      <c r="H23" s="20"/>
      <c r="I23" s="35"/>
      <c r="J23" s="35"/>
      <c r="K23" s="35"/>
      <c r="L23" s="35"/>
      <c r="M23" s="35"/>
    </row>
    <row r="24" spans="1:14" ht="15.75" thickBot="1" x14ac:dyDescent="0.3">
      <c r="A24" s="37">
        <v>1</v>
      </c>
      <c r="C24" s="253">
        <f>+F22*80/100</f>
        <v>3896.8</v>
      </c>
      <c r="D24" s="39"/>
      <c r="E24" s="326">
        <f>SUM(E15:E23)</f>
        <v>10172016751</v>
      </c>
      <c r="F24" s="41"/>
      <c r="G24" s="41"/>
      <c r="H24" s="41"/>
      <c r="I24" s="42"/>
      <c r="J24" s="42"/>
      <c r="K24" s="42"/>
      <c r="L24" s="42"/>
      <c r="M24" s="42"/>
    </row>
    <row r="25" spans="1:14" x14ac:dyDescent="0.25">
      <c r="A25" s="44"/>
      <c r="C25" s="255"/>
      <c r="D25" s="25"/>
      <c r="E25" s="46"/>
      <c r="F25" s="41"/>
      <c r="G25" s="41"/>
      <c r="H25" s="41"/>
      <c r="I25" s="42"/>
      <c r="J25" s="42"/>
      <c r="K25" s="42"/>
      <c r="L25" s="42"/>
      <c r="M25" s="42"/>
    </row>
    <row r="26" spans="1:14" x14ac:dyDescent="0.25">
      <c r="A26" s="44"/>
      <c r="C26" s="255"/>
      <c r="D26" s="25"/>
      <c r="E26" s="46"/>
      <c r="F26" s="41"/>
      <c r="G26" s="41"/>
      <c r="H26" s="41"/>
      <c r="I26" s="42"/>
      <c r="J26" s="42"/>
      <c r="K26" s="42"/>
      <c r="L26" s="42"/>
      <c r="M26" s="42"/>
    </row>
    <row r="27" spans="1:14" x14ac:dyDescent="0.25">
      <c r="A27" s="44"/>
      <c r="B27" s="47" t="s">
        <v>1593</v>
      </c>
      <c r="C27"/>
      <c r="D27"/>
      <c r="E27"/>
      <c r="F27"/>
      <c r="G27"/>
      <c r="H27"/>
      <c r="I27" s="3"/>
      <c r="J27" s="3"/>
      <c r="K27" s="3"/>
      <c r="L27" s="3"/>
      <c r="M27" s="3"/>
      <c r="N27" s="17"/>
    </row>
    <row r="28" spans="1:14" x14ac:dyDescent="0.25">
      <c r="A28" s="44"/>
      <c r="B28"/>
      <c r="C28"/>
      <c r="D28"/>
      <c r="E28"/>
      <c r="F28"/>
      <c r="G28"/>
      <c r="H28"/>
      <c r="I28" s="3"/>
      <c r="J28" s="3"/>
      <c r="K28" s="3"/>
      <c r="L28" s="3"/>
      <c r="M28" s="3"/>
      <c r="N28" s="17"/>
    </row>
    <row r="29" spans="1:14" x14ac:dyDescent="0.25">
      <c r="A29" s="44"/>
      <c r="B29" s="49" t="s">
        <v>18</v>
      </c>
      <c r="C29" s="49" t="s">
        <v>19</v>
      </c>
      <c r="D29" s="49" t="s">
        <v>20</v>
      </c>
      <c r="E29"/>
      <c r="F29"/>
      <c r="G29"/>
      <c r="H29"/>
      <c r="I29" s="3"/>
      <c r="J29" s="3"/>
      <c r="K29" s="3"/>
      <c r="L29" s="3"/>
      <c r="M29" s="3"/>
      <c r="N29" s="17"/>
    </row>
    <row r="30" spans="1:14" x14ac:dyDescent="0.25">
      <c r="A30" s="44"/>
      <c r="B30" s="51" t="s">
        <v>21</v>
      </c>
      <c r="C30" s="155"/>
      <c r="D30" s="155" t="s">
        <v>22</v>
      </c>
      <c r="E30"/>
      <c r="F30"/>
      <c r="G30"/>
      <c r="H30"/>
      <c r="I30" s="3"/>
      <c r="J30" s="3"/>
      <c r="K30" s="3"/>
      <c r="L30" s="3"/>
      <c r="M30" s="3"/>
      <c r="N30" s="17"/>
    </row>
    <row r="31" spans="1:14" x14ac:dyDescent="0.25">
      <c r="A31" s="44"/>
      <c r="B31" s="51" t="s">
        <v>23</v>
      </c>
      <c r="C31" s="155"/>
      <c r="D31" s="155" t="s">
        <v>22</v>
      </c>
      <c r="E31"/>
      <c r="F31"/>
      <c r="G31"/>
      <c r="H31"/>
      <c r="I31" s="3"/>
      <c r="J31" s="3"/>
      <c r="K31" s="3"/>
      <c r="L31" s="3"/>
      <c r="M31" s="3"/>
      <c r="N31" s="17"/>
    </row>
    <row r="32" spans="1:14" x14ac:dyDescent="0.25">
      <c r="A32" s="44"/>
      <c r="B32" s="51" t="s">
        <v>24</v>
      </c>
      <c r="C32" s="155"/>
      <c r="D32" s="155" t="s">
        <v>22</v>
      </c>
      <c r="E32"/>
      <c r="F32"/>
      <c r="G32"/>
      <c r="H32"/>
      <c r="I32" s="3"/>
      <c r="J32" s="3"/>
      <c r="K32" s="3"/>
      <c r="L32" s="3"/>
      <c r="M32" s="3"/>
      <c r="N32" s="17"/>
    </row>
    <row r="33" spans="1:14" x14ac:dyDescent="0.25">
      <c r="A33" s="44"/>
      <c r="B33" s="51" t="s">
        <v>25</v>
      </c>
      <c r="C33" s="155"/>
      <c r="D33" s="155" t="s">
        <v>22</v>
      </c>
      <c r="E33"/>
      <c r="F33"/>
      <c r="G33"/>
      <c r="H33"/>
      <c r="I33" s="3"/>
      <c r="J33" s="3"/>
      <c r="K33" s="3"/>
      <c r="L33" s="3"/>
      <c r="M33" s="3"/>
      <c r="N33" s="17"/>
    </row>
    <row r="34" spans="1:14" x14ac:dyDescent="0.25">
      <c r="A34" s="44"/>
      <c r="B34"/>
      <c r="C34" s="207"/>
      <c r="D34" s="207"/>
      <c r="E34"/>
      <c r="F34"/>
      <c r="G34"/>
      <c r="H34"/>
      <c r="I34" s="3"/>
      <c r="J34" s="3"/>
      <c r="K34" s="3"/>
      <c r="L34" s="3"/>
      <c r="M34" s="3"/>
      <c r="N34" s="17"/>
    </row>
    <row r="35" spans="1:14" x14ac:dyDescent="0.25">
      <c r="A35" s="44"/>
      <c r="B35" s="47" t="s">
        <v>1594</v>
      </c>
      <c r="C35" s="207"/>
      <c r="D35" s="207"/>
      <c r="E35"/>
      <c r="F35"/>
      <c r="G35"/>
      <c r="H35"/>
      <c r="I35" s="3"/>
      <c r="J35" s="3"/>
      <c r="K35" s="3"/>
      <c r="L35" s="3"/>
      <c r="M35" s="3"/>
      <c r="N35" s="17"/>
    </row>
    <row r="36" spans="1:14" x14ac:dyDescent="0.25">
      <c r="A36" s="44"/>
      <c r="B36"/>
      <c r="C36" s="207"/>
      <c r="D36" s="207"/>
      <c r="E36"/>
      <c r="F36"/>
      <c r="G36"/>
      <c r="H36"/>
      <c r="I36" s="3"/>
      <c r="J36" s="3"/>
      <c r="K36" s="3"/>
      <c r="L36" s="3"/>
      <c r="M36" s="3"/>
      <c r="N36" s="17"/>
    </row>
    <row r="37" spans="1:14" x14ac:dyDescent="0.25">
      <c r="A37" s="44"/>
      <c r="B37" s="49" t="s">
        <v>18</v>
      </c>
      <c r="C37" s="49" t="s">
        <v>19</v>
      </c>
      <c r="D37" s="49" t="s">
        <v>20</v>
      </c>
      <c r="E37"/>
      <c r="F37"/>
      <c r="G37"/>
      <c r="H37"/>
      <c r="I37" s="3"/>
      <c r="J37" s="3"/>
      <c r="K37" s="3"/>
      <c r="L37" s="3"/>
      <c r="M37" s="3"/>
      <c r="N37" s="17"/>
    </row>
    <row r="38" spans="1:14" x14ac:dyDescent="0.25">
      <c r="A38" s="44"/>
      <c r="B38" s="51" t="s">
        <v>21</v>
      </c>
      <c r="C38" s="155"/>
      <c r="D38" s="155" t="s">
        <v>22</v>
      </c>
      <c r="E38"/>
      <c r="F38"/>
      <c r="G38"/>
      <c r="H38"/>
      <c r="I38" s="3"/>
      <c r="J38" s="3"/>
      <c r="K38" s="3"/>
      <c r="L38" s="3"/>
      <c r="M38" s="3"/>
      <c r="N38" s="17"/>
    </row>
    <row r="39" spans="1:14" x14ac:dyDescent="0.25">
      <c r="A39" s="44"/>
      <c r="B39" s="51" t="s">
        <v>23</v>
      </c>
      <c r="C39" s="155"/>
      <c r="D39" s="155" t="s">
        <v>22</v>
      </c>
      <c r="E39"/>
      <c r="F39"/>
      <c r="G39"/>
      <c r="H39"/>
      <c r="I39" s="3"/>
      <c r="J39" s="3"/>
      <c r="K39" s="3"/>
      <c r="L39" s="3"/>
      <c r="M39" s="3"/>
      <c r="N39" s="17"/>
    </row>
    <row r="40" spans="1:14" x14ac:dyDescent="0.25">
      <c r="A40" s="44"/>
      <c r="B40" s="51" t="s">
        <v>24</v>
      </c>
      <c r="C40" s="155"/>
      <c r="D40" s="155" t="s">
        <v>22</v>
      </c>
      <c r="E40"/>
      <c r="F40"/>
      <c r="G40"/>
      <c r="H40"/>
      <c r="I40" s="3"/>
      <c r="J40" s="3"/>
      <c r="K40" s="3"/>
      <c r="L40" s="3"/>
      <c r="M40" s="3"/>
      <c r="N40" s="17"/>
    </row>
    <row r="41" spans="1:14" x14ac:dyDescent="0.25">
      <c r="A41" s="44"/>
      <c r="B41" s="51" t="s">
        <v>25</v>
      </c>
      <c r="C41" s="155"/>
      <c r="D41" s="155" t="s">
        <v>1507</v>
      </c>
      <c r="E41"/>
      <c r="F41"/>
      <c r="G41"/>
      <c r="H41"/>
      <c r="I41" s="3"/>
      <c r="J41" s="3"/>
      <c r="K41" s="3"/>
      <c r="L41" s="3"/>
      <c r="M41" s="3"/>
      <c r="N41" s="17"/>
    </row>
    <row r="42" spans="1:14" x14ac:dyDescent="0.25">
      <c r="A42" s="44"/>
      <c r="B42"/>
      <c r="C42" s="207"/>
      <c r="D42" s="207"/>
      <c r="E42"/>
      <c r="F42"/>
      <c r="G42"/>
      <c r="H42"/>
      <c r="I42" s="3"/>
      <c r="J42" s="3"/>
      <c r="K42" s="3"/>
      <c r="L42" s="3"/>
      <c r="M42" s="3"/>
      <c r="N42" s="17"/>
    </row>
    <row r="43" spans="1:14" x14ac:dyDescent="0.25">
      <c r="A43" s="44"/>
      <c r="B43" s="47" t="s">
        <v>1595</v>
      </c>
      <c r="C43" s="207"/>
      <c r="D43" s="207"/>
      <c r="E43"/>
      <c r="F43"/>
      <c r="G43"/>
      <c r="H43"/>
      <c r="I43" s="3"/>
      <c r="J43" s="3"/>
      <c r="K43" s="3"/>
      <c r="L43" s="3"/>
      <c r="M43" s="3"/>
      <c r="N43" s="17"/>
    </row>
    <row r="44" spans="1:14" x14ac:dyDescent="0.25">
      <c r="A44" s="44"/>
      <c r="B44"/>
      <c r="C44" s="207"/>
      <c r="D44" s="207"/>
      <c r="E44"/>
      <c r="F44"/>
      <c r="G44"/>
      <c r="H44"/>
      <c r="I44" s="3"/>
      <c r="J44" s="3"/>
      <c r="K44" s="3"/>
      <c r="L44" s="3"/>
      <c r="M44" s="3"/>
      <c r="N44" s="17"/>
    </row>
    <row r="45" spans="1:14" x14ac:dyDescent="0.25">
      <c r="A45" s="44"/>
      <c r="B45" s="49" t="s">
        <v>18</v>
      </c>
      <c r="C45" s="49" t="s">
        <v>19</v>
      </c>
      <c r="D45" s="49" t="s">
        <v>20</v>
      </c>
      <c r="E45"/>
      <c r="F45"/>
      <c r="G45"/>
      <c r="H45"/>
      <c r="I45" s="3"/>
      <c r="J45" s="3"/>
      <c r="K45" s="3"/>
      <c r="L45" s="3"/>
      <c r="M45" s="3"/>
      <c r="N45" s="17"/>
    </row>
    <row r="46" spans="1:14" x14ac:dyDescent="0.25">
      <c r="A46" s="44"/>
      <c r="B46" s="51" t="s">
        <v>21</v>
      </c>
      <c r="C46" s="155"/>
      <c r="D46" s="155" t="s">
        <v>22</v>
      </c>
      <c r="E46"/>
      <c r="F46"/>
      <c r="G46"/>
      <c r="H46"/>
      <c r="I46" s="3"/>
      <c r="J46" s="3"/>
      <c r="K46" s="3"/>
      <c r="L46" s="3"/>
      <c r="M46" s="3"/>
      <c r="N46" s="17"/>
    </row>
    <row r="47" spans="1:14" x14ac:dyDescent="0.25">
      <c r="A47" s="44"/>
      <c r="B47" s="51" t="s">
        <v>23</v>
      </c>
      <c r="C47" s="155"/>
      <c r="D47" s="155" t="s">
        <v>22</v>
      </c>
      <c r="E47"/>
      <c r="F47"/>
      <c r="G47"/>
      <c r="H47"/>
      <c r="I47" s="3"/>
      <c r="J47" s="3"/>
      <c r="K47" s="3"/>
      <c r="L47" s="3"/>
      <c r="M47" s="3"/>
      <c r="N47" s="17"/>
    </row>
    <row r="48" spans="1:14" x14ac:dyDescent="0.25">
      <c r="A48" s="44"/>
      <c r="B48" s="51" t="s">
        <v>24</v>
      </c>
      <c r="C48" s="155"/>
      <c r="D48" s="155" t="s">
        <v>22</v>
      </c>
      <c r="E48"/>
      <c r="F48"/>
      <c r="G48"/>
      <c r="H48"/>
      <c r="I48" s="3"/>
      <c r="J48" s="3"/>
      <c r="K48" s="3"/>
      <c r="L48" s="3"/>
      <c r="M48" s="3"/>
      <c r="N48" s="17"/>
    </row>
    <row r="49" spans="1:14" x14ac:dyDescent="0.25">
      <c r="A49" s="44"/>
      <c r="B49" s="51" t="s">
        <v>25</v>
      </c>
      <c r="C49" s="155"/>
      <c r="D49" s="155" t="s">
        <v>22</v>
      </c>
      <c r="E49"/>
      <c r="F49"/>
      <c r="G49"/>
      <c r="H49"/>
      <c r="I49" s="3"/>
      <c r="J49" s="3"/>
      <c r="K49" s="3"/>
      <c r="L49" s="3"/>
      <c r="M49" s="3"/>
      <c r="N49" s="17"/>
    </row>
    <row r="50" spans="1:14" x14ac:dyDescent="0.25">
      <c r="A50" s="44"/>
      <c r="B50"/>
      <c r="C50"/>
      <c r="D50"/>
      <c r="E50"/>
      <c r="F50"/>
      <c r="G50"/>
      <c r="H50"/>
      <c r="I50" s="3"/>
      <c r="J50" s="3"/>
      <c r="K50" s="3"/>
      <c r="L50" s="3"/>
      <c r="M50" s="3"/>
      <c r="N50" s="17"/>
    </row>
    <row r="51" spans="1:14" x14ac:dyDescent="0.25">
      <c r="A51" s="44"/>
      <c r="B51"/>
      <c r="C51"/>
      <c r="D51"/>
      <c r="E51"/>
      <c r="F51"/>
      <c r="G51"/>
      <c r="H51"/>
      <c r="I51" s="3"/>
      <c r="J51" s="3"/>
      <c r="K51" s="3"/>
      <c r="L51" s="3"/>
      <c r="M51" s="3"/>
      <c r="N51" s="17"/>
    </row>
    <row r="52" spans="1:14" x14ac:dyDescent="0.25">
      <c r="A52" s="44"/>
      <c r="B52" s="47" t="s">
        <v>1596</v>
      </c>
      <c r="C52"/>
      <c r="D52"/>
      <c r="E52"/>
      <c r="F52"/>
      <c r="G52"/>
      <c r="H52"/>
      <c r="I52" s="3"/>
      <c r="J52" s="3"/>
      <c r="K52" s="3"/>
      <c r="L52" s="3"/>
      <c r="M52" s="3"/>
      <c r="N52" s="17"/>
    </row>
    <row r="53" spans="1:14" x14ac:dyDescent="0.25">
      <c r="A53" s="44"/>
      <c r="B53"/>
      <c r="C53"/>
      <c r="D53"/>
      <c r="E53"/>
      <c r="F53"/>
      <c r="G53"/>
      <c r="H53"/>
      <c r="I53" s="3"/>
      <c r="J53" s="3"/>
      <c r="K53" s="3"/>
      <c r="L53" s="3"/>
      <c r="M53" s="3"/>
      <c r="N53" s="17"/>
    </row>
    <row r="54" spans="1:14" x14ac:dyDescent="0.25">
      <c r="A54" s="44"/>
      <c r="B54" s="49" t="s">
        <v>18</v>
      </c>
      <c r="C54" s="49" t="s">
        <v>27</v>
      </c>
      <c r="D54" s="55" t="s">
        <v>28</v>
      </c>
      <c r="E54" s="55" t="s">
        <v>29</v>
      </c>
      <c r="F54"/>
      <c r="G54"/>
      <c r="H54"/>
      <c r="I54" s="3"/>
      <c r="J54" s="3"/>
      <c r="K54" s="3"/>
      <c r="L54" s="3"/>
      <c r="M54" s="3"/>
      <c r="N54" s="17"/>
    </row>
    <row r="55" spans="1:14" ht="28.5" x14ac:dyDescent="0.25">
      <c r="A55" s="44"/>
      <c r="B55" s="56" t="s">
        <v>30</v>
      </c>
      <c r="C55" s="257">
        <v>40</v>
      </c>
      <c r="D55" s="155">
        <v>0</v>
      </c>
      <c r="E55" s="1566">
        <f>+D55+D56</f>
        <v>0</v>
      </c>
      <c r="F55"/>
      <c r="G55"/>
      <c r="H55"/>
      <c r="I55" s="3"/>
      <c r="J55" s="3"/>
      <c r="K55" s="3"/>
      <c r="L55" s="3"/>
      <c r="M55" s="3"/>
      <c r="N55" s="17"/>
    </row>
    <row r="56" spans="1:14" ht="42.75" x14ac:dyDescent="0.25">
      <c r="A56" s="44"/>
      <c r="B56" s="56" t="s">
        <v>31</v>
      </c>
      <c r="C56" s="257">
        <v>60</v>
      </c>
      <c r="D56" s="155">
        <f>+F279</f>
        <v>0</v>
      </c>
      <c r="E56" s="1567"/>
      <c r="F56"/>
      <c r="G56"/>
      <c r="H56"/>
      <c r="I56" s="3"/>
      <c r="J56" s="3"/>
      <c r="K56" s="3"/>
      <c r="L56" s="3"/>
      <c r="M56" s="3"/>
      <c r="N56" s="17"/>
    </row>
    <row r="57" spans="1:14" x14ac:dyDescent="0.25">
      <c r="A57" s="44"/>
      <c r="B57"/>
      <c r="C57"/>
      <c r="D57"/>
      <c r="E57"/>
      <c r="F57"/>
      <c r="G57"/>
      <c r="H57"/>
      <c r="I57" s="3"/>
      <c r="J57" s="3"/>
      <c r="K57" s="3"/>
      <c r="L57" s="3"/>
      <c r="M57" s="3"/>
      <c r="N57" s="17"/>
    </row>
    <row r="58" spans="1:14" x14ac:dyDescent="0.25">
      <c r="A58" s="44"/>
      <c r="B58" s="47" t="s">
        <v>1597</v>
      </c>
      <c r="C58"/>
      <c r="D58"/>
      <c r="E58"/>
      <c r="F58"/>
      <c r="G58"/>
      <c r="H58"/>
      <c r="I58" s="3"/>
      <c r="J58" s="3"/>
      <c r="K58" s="3"/>
      <c r="L58" s="3"/>
      <c r="M58" s="3"/>
      <c r="N58" s="17"/>
    </row>
    <row r="59" spans="1:14" x14ac:dyDescent="0.25">
      <c r="A59" s="44"/>
      <c r="B59"/>
      <c r="C59"/>
      <c r="D59"/>
      <c r="E59"/>
      <c r="F59"/>
      <c r="G59"/>
      <c r="H59"/>
      <c r="I59" s="3"/>
      <c r="J59" s="3"/>
      <c r="K59" s="3"/>
      <c r="L59" s="3"/>
      <c r="M59" s="3"/>
      <c r="N59" s="17"/>
    </row>
    <row r="60" spans="1:14" x14ac:dyDescent="0.25">
      <c r="A60" s="44"/>
      <c r="B60" s="49" t="s">
        <v>18</v>
      </c>
      <c r="C60" s="49" t="s">
        <v>27</v>
      </c>
      <c r="D60" s="55" t="s">
        <v>28</v>
      </c>
      <c r="E60" s="55" t="s">
        <v>29</v>
      </c>
      <c r="F60"/>
      <c r="G60"/>
      <c r="H60"/>
      <c r="I60" s="3"/>
      <c r="J60" s="3"/>
      <c r="K60" s="3"/>
      <c r="L60" s="3"/>
      <c r="M60" s="3"/>
      <c r="N60" s="17"/>
    </row>
    <row r="61" spans="1:14" ht="28.5" x14ac:dyDescent="0.25">
      <c r="A61" s="44"/>
      <c r="B61" s="56" t="s">
        <v>30</v>
      </c>
      <c r="C61" s="257">
        <v>40</v>
      </c>
      <c r="D61" s="155">
        <v>0</v>
      </c>
      <c r="E61" s="1566">
        <f>+D61+D62</f>
        <v>0</v>
      </c>
      <c r="F61"/>
      <c r="G61"/>
      <c r="H61"/>
      <c r="I61" s="3"/>
      <c r="J61" s="3"/>
      <c r="K61" s="3"/>
      <c r="L61" s="3"/>
      <c r="M61" s="3"/>
      <c r="N61" s="17"/>
    </row>
    <row r="62" spans="1:14" ht="42.75" x14ac:dyDescent="0.25">
      <c r="A62" s="44"/>
      <c r="B62" s="56" t="s">
        <v>31</v>
      </c>
      <c r="C62" s="257">
        <v>60</v>
      </c>
      <c r="D62" s="155">
        <f>+F285</f>
        <v>0</v>
      </c>
      <c r="E62" s="1567"/>
      <c r="F62"/>
      <c r="G62"/>
      <c r="H62"/>
      <c r="I62" s="3"/>
      <c r="J62" s="3"/>
      <c r="K62" s="3"/>
      <c r="L62" s="3"/>
      <c r="M62" s="3"/>
      <c r="N62" s="17"/>
    </row>
    <row r="63" spans="1:14" x14ac:dyDescent="0.25">
      <c r="A63" s="44"/>
      <c r="B63"/>
      <c r="C63"/>
      <c r="D63"/>
      <c r="E63"/>
      <c r="F63"/>
      <c r="G63"/>
      <c r="H63"/>
      <c r="I63" s="3"/>
      <c r="J63" s="3"/>
      <c r="K63" s="3"/>
      <c r="L63" s="3"/>
      <c r="M63" s="3"/>
      <c r="N63" s="17"/>
    </row>
    <row r="64" spans="1:14" x14ac:dyDescent="0.25">
      <c r="A64" s="44"/>
      <c r="B64" s="47" t="s">
        <v>1598</v>
      </c>
      <c r="C64"/>
      <c r="D64"/>
      <c r="E64"/>
      <c r="F64"/>
      <c r="G64"/>
      <c r="H64"/>
      <c r="I64" s="3"/>
      <c r="J64" s="3"/>
      <c r="K64" s="3"/>
      <c r="L64" s="3"/>
      <c r="M64" s="3"/>
      <c r="N64" s="17"/>
    </row>
    <row r="65" spans="1:26" x14ac:dyDescent="0.25">
      <c r="A65" s="44"/>
      <c r="C65"/>
      <c r="D65"/>
      <c r="E65"/>
      <c r="F65"/>
      <c r="G65"/>
      <c r="H65"/>
      <c r="I65" s="3"/>
      <c r="J65" s="3"/>
      <c r="K65" s="3"/>
      <c r="L65" s="3"/>
      <c r="M65" s="3"/>
      <c r="N65" s="17"/>
    </row>
    <row r="66" spans="1:26" x14ac:dyDescent="0.25">
      <c r="A66" s="44"/>
      <c r="B66" s="49" t="s">
        <v>18</v>
      </c>
      <c r="C66" s="49" t="s">
        <v>27</v>
      </c>
      <c r="D66" s="55" t="s">
        <v>28</v>
      </c>
      <c r="E66" s="55" t="s">
        <v>29</v>
      </c>
      <c r="F66"/>
      <c r="G66"/>
      <c r="H66"/>
      <c r="I66" s="3"/>
      <c r="J66" s="3"/>
      <c r="K66" s="3"/>
      <c r="L66" s="3"/>
      <c r="M66" s="3"/>
      <c r="N66" s="17"/>
    </row>
    <row r="67" spans="1:26" ht="28.5" x14ac:dyDescent="0.25">
      <c r="A67" s="44"/>
      <c r="B67" s="56" t="s">
        <v>30</v>
      </c>
      <c r="C67" s="257">
        <v>40</v>
      </c>
      <c r="D67" s="155">
        <v>0</v>
      </c>
      <c r="E67" s="1566">
        <f>+D67+D68</f>
        <v>0</v>
      </c>
      <c r="F67"/>
      <c r="G67"/>
      <c r="H67"/>
      <c r="I67" s="3"/>
      <c r="J67" s="3"/>
      <c r="K67" s="3"/>
      <c r="L67" s="3"/>
      <c r="M67" s="3"/>
      <c r="N67" s="17"/>
    </row>
    <row r="68" spans="1:26" ht="42.75" x14ac:dyDescent="0.25">
      <c r="A68" s="44"/>
      <c r="B68" s="56" t="s">
        <v>31</v>
      </c>
      <c r="C68" s="257">
        <v>60</v>
      </c>
      <c r="D68" s="155">
        <f>+F292</f>
        <v>0</v>
      </c>
      <c r="E68" s="1567"/>
      <c r="F68"/>
      <c r="G68"/>
      <c r="H68"/>
      <c r="I68" s="3"/>
      <c r="J68" s="3"/>
      <c r="K68" s="3"/>
      <c r="L68" s="3"/>
      <c r="M68" s="3"/>
      <c r="N68" s="17"/>
    </row>
    <row r="69" spans="1:26" x14ac:dyDescent="0.25">
      <c r="A69" s="44"/>
      <c r="C69" s="255"/>
      <c r="D69" s="25"/>
      <c r="E69" s="46"/>
      <c r="F69" s="41"/>
      <c r="G69" s="41"/>
      <c r="H69" s="41"/>
      <c r="I69" s="42"/>
      <c r="J69" s="42"/>
      <c r="K69" s="42"/>
      <c r="L69" s="42"/>
      <c r="M69" s="42"/>
    </row>
    <row r="70" spans="1:26" x14ac:dyDescent="0.25">
      <c r="A70" s="44"/>
      <c r="C70" s="255"/>
      <c r="D70" s="25"/>
      <c r="E70" s="46"/>
      <c r="F70" s="41"/>
      <c r="G70" s="41"/>
      <c r="H70" s="41"/>
      <c r="I70" s="42"/>
      <c r="J70" s="42"/>
      <c r="K70" s="42"/>
      <c r="L70" s="42"/>
      <c r="M70" s="42"/>
    </row>
    <row r="71" spans="1:26" x14ac:dyDescent="0.25">
      <c r="A71" s="44"/>
      <c r="C71" s="255"/>
      <c r="D71" s="25"/>
      <c r="E71" s="46"/>
      <c r="F71" s="41"/>
      <c r="G71" s="41"/>
      <c r="H71" s="41"/>
      <c r="I71" s="42"/>
      <c r="J71" s="42"/>
      <c r="K71" s="42"/>
      <c r="L71" s="42"/>
      <c r="M71" s="42"/>
    </row>
    <row r="72" spans="1:26" ht="15.75" thickBot="1" x14ac:dyDescent="0.3">
      <c r="M72" s="1568" t="s">
        <v>32</v>
      </c>
      <c r="N72" s="1568"/>
    </row>
    <row r="73" spans="1:26" x14ac:dyDescent="0.25">
      <c r="B73" s="47" t="s">
        <v>33</v>
      </c>
      <c r="M73" s="58"/>
      <c r="N73" s="58"/>
    </row>
    <row r="74" spans="1:26" ht="15.75" thickBot="1" x14ac:dyDescent="0.3">
      <c r="M74" s="58"/>
      <c r="N74" s="58"/>
    </row>
    <row r="75" spans="1:26" s="3" customFormat="1" ht="60" x14ac:dyDescent="0.25">
      <c r="B75" s="156" t="s">
        <v>34</v>
      </c>
      <c r="C75" s="156" t="s">
        <v>35</v>
      </c>
      <c r="D75" s="156" t="s">
        <v>36</v>
      </c>
      <c r="E75" s="156" t="s">
        <v>37</v>
      </c>
      <c r="F75" s="156" t="s">
        <v>38</v>
      </c>
      <c r="G75" s="156" t="s">
        <v>39</v>
      </c>
      <c r="H75" s="156" t="s">
        <v>40</v>
      </c>
      <c r="I75" s="156" t="s">
        <v>41</v>
      </c>
      <c r="J75" s="156" t="s">
        <v>42</v>
      </c>
      <c r="K75" s="156" t="s">
        <v>43</v>
      </c>
      <c r="L75" s="156" t="s">
        <v>44</v>
      </c>
      <c r="M75" s="158" t="s">
        <v>45</v>
      </c>
      <c r="N75" s="156" t="s">
        <v>46</v>
      </c>
      <c r="O75" s="156" t="s">
        <v>47</v>
      </c>
      <c r="P75" s="159" t="s">
        <v>48</v>
      </c>
      <c r="Q75" s="159" t="s">
        <v>49</v>
      </c>
    </row>
    <row r="76" spans="1:26" s="76" customFormat="1" ht="240" x14ac:dyDescent="0.25">
      <c r="A76" s="62">
        <v>1</v>
      </c>
      <c r="B76" s="77" t="s">
        <v>1599</v>
      </c>
      <c r="C76" s="79" t="s">
        <v>1599</v>
      </c>
      <c r="D76" s="77" t="s">
        <v>1600</v>
      </c>
      <c r="E76" s="164" t="s">
        <v>1601</v>
      </c>
      <c r="F76" s="165" t="s">
        <v>1602</v>
      </c>
      <c r="G76" s="311">
        <v>1</v>
      </c>
      <c r="H76" s="312">
        <v>41153</v>
      </c>
      <c r="I76" s="312">
        <v>40513</v>
      </c>
      <c r="J76" s="167" t="s">
        <v>64</v>
      </c>
      <c r="K76" s="310">
        <v>0</v>
      </c>
      <c r="L76" s="310">
        <v>4</v>
      </c>
      <c r="M76" s="310">
        <v>0</v>
      </c>
      <c r="N76" s="310">
        <f>+M76*G76</f>
        <v>0</v>
      </c>
      <c r="O76" s="171">
        <v>496400000</v>
      </c>
      <c r="P76" s="171">
        <v>63</v>
      </c>
      <c r="Q76" s="74" t="s">
        <v>1603</v>
      </c>
      <c r="R76" s="75"/>
      <c r="S76" s="75"/>
      <c r="T76" s="75"/>
      <c r="U76" s="75"/>
      <c r="V76" s="75"/>
      <c r="W76" s="75"/>
      <c r="X76" s="75"/>
      <c r="Y76" s="75"/>
      <c r="Z76" s="75"/>
    </row>
    <row r="77" spans="1:26" s="76" customFormat="1" ht="285" x14ac:dyDescent="0.25">
      <c r="A77" s="62">
        <f>+A76+1</f>
        <v>2</v>
      </c>
      <c r="B77" s="77" t="s">
        <v>1599</v>
      </c>
      <c r="C77" s="79" t="s">
        <v>1599</v>
      </c>
      <c r="D77" s="77" t="s">
        <v>1604</v>
      </c>
      <c r="E77" s="164" t="s">
        <v>1601</v>
      </c>
      <c r="F77" s="165" t="s">
        <v>1602</v>
      </c>
      <c r="G77" s="311">
        <v>1</v>
      </c>
      <c r="H77" s="413">
        <v>39845</v>
      </c>
      <c r="I77" s="167">
        <v>40118</v>
      </c>
      <c r="J77" s="167" t="s">
        <v>20</v>
      </c>
      <c r="K77" s="310">
        <v>0</v>
      </c>
      <c r="L77" s="310">
        <v>10</v>
      </c>
      <c r="M77" s="310">
        <v>0</v>
      </c>
      <c r="N77" s="310">
        <v>0</v>
      </c>
      <c r="O77" s="171">
        <v>89605609</v>
      </c>
      <c r="P77" s="171">
        <v>64</v>
      </c>
      <c r="Q77" s="74" t="s">
        <v>1613</v>
      </c>
      <c r="R77" s="75"/>
      <c r="S77" s="75"/>
      <c r="T77" s="75"/>
      <c r="U77" s="75"/>
      <c r="V77" s="75"/>
      <c r="W77" s="75"/>
      <c r="X77" s="75"/>
      <c r="Y77" s="75"/>
      <c r="Z77" s="75"/>
    </row>
    <row r="78" spans="1:26" s="76" customFormat="1" ht="285" x14ac:dyDescent="0.25">
      <c r="A78" s="62">
        <f t="shared" ref="A78:A83" si="0">+A77+1</f>
        <v>3</v>
      </c>
      <c r="B78" s="77" t="s">
        <v>1599</v>
      </c>
      <c r="C78" s="79" t="s">
        <v>1599</v>
      </c>
      <c r="D78" s="77" t="s">
        <v>1604</v>
      </c>
      <c r="E78" s="164" t="s">
        <v>1601</v>
      </c>
      <c r="F78" s="165" t="s">
        <v>1602</v>
      </c>
      <c r="G78" s="311">
        <v>1</v>
      </c>
      <c r="H78" s="413">
        <v>40179</v>
      </c>
      <c r="I78" s="167">
        <v>40513</v>
      </c>
      <c r="J78" s="167" t="s">
        <v>20</v>
      </c>
      <c r="K78" s="310">
        <v>0</v>
      </c>
      <c r="L78" s="310">
        <v>12</v>
      </c>
      <c r="M78" s="310">
        <v>0</v>
      </c>
      <c r="N78" s="310">
        <v>0</v>
      </c>
      <c r="O78" s="171">
        <v>180498500</v>
      </c>
      <c r="P78" s="171">
        <v>64</v>
      </c>
      <c r="Q78" s="74" t="s">
        <v>1612</v>
      </c>
      <c r="R78" s="75"/>
      <c r="S78" s="75"/>
      <c r="T78" s="75"/>
      <c r="U78" s="75"/>
      <c r="V78" s="75"/>
      <c r="W78" s="75"/>
      <c r="X78" s="75"/>
      <c r="Y78" s="75"/>
      <c r="Z78" s="75"/>
    </row>
    <row r="79" spans="1:26" s="76" customFormat="1" ht="360" x14ac:dyDescent="0.25">
      <c r="A79" s="62">
        <f t="shared" si="0"/>
        <v>4</v>
      </c>
      <c r="B79" s="77" t="s">
        <v>1599</v>
      </c>
      <c r="C79" s="79" t="s">
        <v>1599</v>
      </c>
      <c r="D79" s="77" t="s">
        <v>1605</v>
      </c>
      <c r="E79" s="310" t="s">
        <v>1606</v>
      </c>
      <c r="F79" s="165" t="s">
        <v>1602</v>
      </c>
      <c r="G79" s="311">
        <v>1</v>
      </c>
      <c r="H79" s="165"/>
      <c r="I79" s="167"/>
      <c r="J79" s="167"/>
      <c r="K79" s="167"/>
      <c r="L79" s="310"/>
      <c r="M79" s="310"/>
      <c r="N79" s="313"/>
      <c r="O79" s="171"/>
      <c r="P79" s="171"/>
      <c r="Q79" s="74" t="s">
        <v>1607</v>
      </c>
      <c r="R79" s="75"/>
      <c r="S79" s="75"/>
      <c r="T79" s="75"/>
      <c r="U79" s="75"/>
      <c r="V79" s="75"/>
      <c r="W79" s="75"/>
      <c r="X79" s="75"/>
      <c r="Y79" s="75"/>
      <c r="Z79" s="75"/>
    </row>
    <row r="80" spans="1:26" s="76" customFormat="1" ht="405" x14ac:dyDescent="0.25">
      <c r="A80" s="62">
        <f t="shared" si="0"/>
        <v>5</v>
      </c>
      <c r="B80" s="77" t="s">
        <v>1599</v>
      </c>
      <c r="C80" s="79" t="s">
        <v>1608</v>
      </c>
      <c r="D80" s="77" t="s">
        <v>1609</v>
      </c>
      <c r="E80" s="310" t="s">
        <v>1610</v>
      </c>
      <c r="F80" s="165" t="s">
        <v>1602</v>
      </c>
      <c r="G80" s="311">
        <v>1</v>
      </c>
      <c r="H80" s="165"/>
      <c r="I80" s="167"/>
      <c r="J80" s="167"/>
      <c r="K80" s="167"/>
      <c r="L80" s="310"/>
      <c r="M80" s="313"/>
      <c r="N80" s="313"/>
      <c r="O80" s="171">
        <v>100000000</v>
      </c>
      <c r="P80" s="171"/>
      <c r="Q80" s="74" t="s">
        <v>1611</v>
      </c>
      <c r="R80" s="75"/>
      <c r="S80" s="75"/>
      <c r="T80" s="75"/>
      <c r="U80" s="75"/>
      <c r="V80" s="75"/>
      <c r="W80" s="75"/>
      <c r="X80" s="75"/>
      <c r="Y80" s="75"/>
      <c r="Z80" s="75"/>
    </row>
    <row r="81" spans="1:26" s="76" customFormat="1" x14ac:dyDescent="0.25">
      <c r="A81" s="62">
        <f t="shared" si="0"/>
        <v>6</v>
      </c>
      <c r="B81" s="77"/>
      <c r="C81" s="79"/>
      <c r="D81" s="77"/>
      <c r="E81" s="164"/>
      <c r="F81" s="165"/>
      <c r="G81" s="311"/>
      <c r="H81" s="165"/>
      <c r="I81" s="167"/>
      <c r="J81" s="167"/>
      <c r="K81" s="167"/>
      <c r="L81" s="310"/>
      <c r="M81" s="313"/>
      <c r="N81" s="313"/>
      <c r="O81" s="171"/>
      <c r="P81" s="171"/>
      <c r="Q81" s="74"/>
      <c r="R81" s="75"/>
      <c r="S81" s="75"/>
      <c r="T81" s="75"/>
      <c r="U81" s="75"/>
      <c r="V81" s="75"/>
      <c r="W81" s="75"/>
      <c r="X81" s="75"/>
      <c r="Y81" s="75"/>
      <c r="Z81" s="75"/>
    </row>
    <row r="82" spans="1:26" s="76" customFormat="1" x14ac:dyDescent="0.25">
      <c r="A82" s="62">
        <f t="shared" si="0"/>
        <v>7</v>
      </c>
      <c r="B82" s="77"/>
      <c r="C82" s="79"/>
      <c r="D82" s="77"/>
      <c r="E82" s="164"/>
      <c r="F82" s="165"/>
      <c r="G82" s="311"/>
      <c r="H82" s="165"/>
      <c r="I82" s="167"/>
      <c r="J82" s="167"/>
      <c r="K82" s="167"/>
      <c r="L82" s="167"/>
      <c r="M82" s="313"/>
      <c r="N82" s="313"/>
      <c r="O82" s="171"/>
      <c r="P82" s="171"/>
      <c r="Q82" s="74"/>
      <c r="R82" s="75"/>
      <c r="S82" s="75"/>
      <c r="T82" s="75"/>
      <c r="U82" s="75"/>
      <c r="V82" s="75"/>
      <c r="W82" s="75"/>
      <c r="X82" s="75"/>
      <c r="Y82" s="75"/>
      <c r="Z82" s="75"/>
    </row>
    <row r="83" spans="1:26" s="76" customFormat="1" x14ac:dyDescent="0.25">
      <c r="A83" s="62">
        <f t="shared" si="0"/>
        <v>8</v>
      </c>
      <c r="B83" s="77"/>
      <c r="C83" s="79"/>
      <c r="D83" s="77"/>
      <c r="E83" s="164"/>
      <c r="F83" s="165"/>
      <c r="G83" s="311"/>
      <c r="H83" s="165"/>
      <c r="I83" s="167"/>
      <c r="J83" s="167"/>
      <c r="K83" s="167"/>
      <c r="L83" s="167"/>
      <c r="M83" s="313"/>
      <c r="N83" s="313"/>
      <c r="O83" s="171"/>
      <c r="P83" s="171"/>
      <c r="Q83" s="74"/>
      <c r="R83" s="75"/>
      <c r="S83" s="75"/>
      <c r="T83" s="75"/>
      <c r="U83" s="75"/>
      <c r="V83" s="75"/>
      <c r="W83" s="75"/>
      <c r="X83" s="75"/>
      <c r="Y83" s="75"/>
      <c r="Z83" s="75"/>
    </row>
    <row r="84" spans="1:26" s="76" customFormat="1" x14ac:dyDescent="0.25">
      <c r="A84" s="62"/>
      <c r="B84" s="163" t="s">
        <v>29</v>
      </c>
      <c r="C84" s="79"/>
      <c r="D84" s="77"/>
      <c r="E84" s="164"/>
      <c r="F84" s="165"/>
      <c r="G84" s="311"/>
      <c r="H84" s="165"/>
      <c r="I84" s="167"/>
      <c r="J84" s="167"/>
      <c r="K84" s="169">
        <f>SUM(K76:K83)</f>
        <v>0</v>
      </c>
      <c r="L84" s="169">
        <f>SUM(L76:L83)</f>
        <v>26</v>
      </c>
      <c r="M84" s="168">
        <f>SUM(M76:M83)</f>
        <v>0</v>
      </c>
      <c r="N84" s="169">
        <f>SUM(N76:N83)</f>
        <v>0</v>
      </c>
      <c r="O84" s="171"/>
      <c r="P84" s="171"/>
      <c r="Q84" s="88"/>
    </row>
    <row r="85" spans="1:26" s="100" customFormat="1" x14ac:dyDescent="0.25">
      <c r="E85" s="102"/>
    </row>
    <row r="86" spans="1:26" s="100" customFormat="1" x14ac:dyDescent="0.25">
      <c r="B86" s="1569" t="s">
        <v>60</v>
      </c>
      <c r="C86" s="1569" t="s">
        <v>61</v>
      </c>
      <c r="D86" s="1571" t="s">
        <v>62</v>
      </c>
      <c r="E86" s="1571"/>
    </row>
    <row r="87" spans="1:26" s="100" customFormat="1" x14ac:dyDescent="0.25">
      <c r="B87" s="1570"/>
      <c r="C87" s="1570"/>
      <c r="D87" s="104" t="s">
        <v>63</v>
      </c>
      <c r="E87" s="105" t="s">
        <v>64</v>
      </c>
    </row>
    <row r="88" spans="1:26" s="100" customFormat="1" ht="18.75" x14ac:dyDescent="0.25">
      <c r="B88" s="106" t="s">
        <v>65</v>
      </c>
      <c r="C88" s="414">
        <f>K961</f>
        <v>0</v>
      </c>
      <c r="D88" s="109"/>
      <c r="E88" s="299" t="s">
        <v>22</v>
      </c>
      <c r="F88" s="110"/>
      <c r="G88" s="110"/>
      <c r="H88" s="110"/>
      <c r="I88" s="110"/>
      <c r="J88" s="110"/>
      <c r="K88" s="110"/>
      <c r="L88" s="110"/>
      <c r="M88" s="110"/>
    </row>
    <row r="89" spans="1:26" s="100" customFormat="1" x14ac:dyDescent="0.25">
      <c r="B89" s="106" t="s">
        <v>66</v>
      </c>
      <c r="C89" s="415">
        <f>M84</f>
        <v>0</v>
      </c>
      <c r="D89" s="109"/>
      <c r="E89" s="299" t="s">
        <v>22</v>
      </c>
    </row>
    <row r="90" spans="1:26" s="100" customFormat="1" x14ac:dyDescent="0.25">
      <c r="B90" s="112"/>
      <c r="C90" s="1582"/>
      <c r="D90" s="1582"/>
      <c r="E90" s="1582"/>
      <c r="F90" s="1582"/>
      <c r="G90" s="1582"/>
      <c r="H90" s="1582"/>
      <c r="I90" s="1582"/>
      <c r="J90" s="1582"/>
      <c r="K90" s="1582"/>
      <c r="L90" s="1582"/>
      <c r="M90" s="1582"/>
      <c r="N90" s="1582"/>
    </row>
    <row r="91" spans="1:26" ht="15.75" thickBot="1" x14ac:dyDescent="0.3"/>
    <row r="92" spans="1:26" ht="27" thickBot="1" x14ac:dyDescent="0.3">
      <c r="B92" s="1583" t="s">
        <v>67</v>
      </c>
      <c r="C92" s="1583"/>
      <c r="D92" s="1583"/>
      <c r="E92" s="1583"/>
      <c r="F92" s="1583"/>
      <c r="G92" s="1583"/>
      <c r="H92" s="1583"/>
      <c r="I92" s="1583"/>
      <c r="J92" s="1583"/>
      <c r="K92" s="1583"/>
      <c r="L92" s="1583"/>
      <c r="M92" s="1583"/>
      <c r="N92" s="1583"/>
    </row>
    <row r="95" spans="1:26" ht="90" x14ac:dyDescent="0.25">
      <c r="B95" s="287" t="s">
        <v>68</v>
      </c>
      <c r="C95" s="114" t="s">
        <v>69</v>
      </c>
      <c r="D95" s="114" t="s">
        <v>70</v>
      </c>
      <c r="E95" s="114" t="s">
        <v>71</v>
      </c>
      <c r="F95" s="114" t="s">
        <v>72</v>
      </c>
      <c r="G95" s="114" t="s">
        <v>73</v>
      </c>
      <c r="H95" s="114" t="s">
        <v>74</v>
      </c>
      <c r="I95" s="114" t="s">
        <v>75</v>
      </c>
      <c r="J95" s="114" t="s">
        <v>76</v>
      </c>
      <c r="K95" s="114" t="s">
        <v>77</v>
      </c>
      <c r="L95" s="114" t="s">
        <v>78</v>
      </c>
      <c r="M95" s="115" t="s">
        <v>79</v>
      </c>
      <c r="N95" s="115" t="s">
        <v>80</v>
      </c>
      <c r="O95" s="1579" t="s">
        <v>81</v>
      </c>
      <c r="P95" s="1581"/>
      <c r="Q95" s="114" t="s">
        <v>82</v>
      </c>
    </row>
    <row r="96" spans="1:26" s="100" customFormat="1" ht="30" customHeight="1" x14ac:dyDescent="0.25">
      <c r="B96" s="283" t="s">
        <v>1824</v>
      </c>
      <c r="C96" s="283" t="s">
        <v>93</v>
      </c>
      <c r="D96" s="284" t="s">
        <v>1825</v>
      </c>
      <c r="E96" s="284">
        <v>50</v>
      </c>
      <c r="F96" s="190" t="s">
        <v>1520</v>
      </c>
      <c r="G96" s="190" t="s">
        <v>1520</v>
      </c>
      <c r="H96" s="190" t="s">
        <v>1520</v>
      </c>
      <c r="I96" s="284" t="s">
        <v>1184</v>
      </c>
      <c r="J96" s="284" t="s">
        <v>1184</v>
      </c>
      <c r="K96" s="412" t="s">
        <v>1184</v>
      </c>
      <c r="L96" s="412" t="s">
        <v>1184</v>
      </c>
      <c r="M96" s="412" t="s">
        <v>1184</v>
      </c>
      <c r="N96" s="412" t="s">
        <v>1184</v>
      </c>
      <c r="O96" s="1926" t="s">
        <v>1885</v>
      </c>
      <c r="P96" s="1927"/>
      <c r="Q96" s="412"/>
    </row>
    <row r="97" spans="2:17" s="100" customFormat="1" ht="30" x14ac:dyDescent="0.25">
      <c r="B97" s="283" t="s">
        <v>1824</v>
      </c>
      <c r="C97" s="283" t="s">
        <v>93</v>
      </c>
      <c r="D97" s="284" t="s">
        <v>1826</v>
      </c>
      <c r="E97" s="284">
        <v>48</v>
      </c>
      <c r="F97" s="190" t="s">
        <v>1520</v>
      </c>
      <c r="G97" s="190" t="s">
        <v>1520</v>
      </c>
      <c r="H97" s="190" t="s">
        <v>1520</v>
      </c>
      <c r="I97" s="284" t="s">
        <v>1184</v>
      </c>
      <c r="J97" s="284" t="s">
        <v>1184</v>
      </c>
      <c r="K97" s="412" t="s">
        <v>1184</v>
      </c>
      <c r="L97" s="412" t="s">
        <v>1184</v>
      </c>
      <c r="M97" s="412" t="s">
        <v>1184</v>
      </c>
      <c r="N97" s="412" t="s">
        <v>1184</v>
      </c>
      <c r="O97" s="1928"/>
      <c r="P97" s="1929"/>
      <c r="Q97" s="412"/>
    </row>
    <row r="98" spans="2:17" s="100" customFormat="1" ht="30" x14ac:dyDescent="0.25">
      <c r="B98" s="283" t="s">
        <v>1824</v>
      </c>
      <c r="C98" s="283" t="s">
        <v>93</v>
      </c>
      <c r="D98" s="284" t="s">
        <v>1826</v>
      </c>
      <c r="E98" s="284">
        <v>48</v>
      </c>
      <c r="F98" s="190" t="s">
        <v>1520</v>
      </c>
      <c r="G98" s="190" t="s">
        <v>1520</v>
      </c>
      <c r="H98" s="190" t="s">
        <v>1520</v>
      </c>
      <c r="I98" s="284" t="s">
        <v>1184</v>
      </c>
      <c r="J98" s="284" t="s">
        <v>1184</v>
      </c>
      <c r="K98" s="412" t="s">
        <v>1184</v>
      </c>
      <c r="L98" s="412" t="s">
        <v>1184</v>
      </c>
      <c r="M98" s="412" t="s">
        <v>1184</v>
      </c>
      <c r="N98" s="412" t="s">
        <v>1184</v>
      </c>
      <c r="O98" s="1928"/>
      <c r="P98" s="1929"/>
      <c r="Q98" s="412"/>
    </row>
    <row r="99" spans="2:17" s="100" customFormat="1" x14ac:dyDescent="0.25">
      <c r="B99" s="283" t="s">
        <v>1824</v>
      </c>
      <c r="C99" s="283" t="s">
        <v>93</v>
      </c>
      <c r="D99" s="284"/>
      <c r="E99" s="284">
        <v>50</v>
      </c>
      <c r="F99" s="190" t="s">
        <v>1520</v>
      </c>
      <c r="G99" s="190" t="s">
        <v>1520</v>
      </c>
      <c r="H99" s="190" t="s">
        <v>1520</v>
      </c>
      <c r="I99" s="284" t="s">
        <v>1184</v>
      </c>
      <c r="J99" s="284" t="s">
        <v>1184</v>
      </c>
      <c r="K99" s="412" t="s">
        <v>1184</v>
      </c>
      <c r="L99" s="412" t="s">
        <v>1184</v>
      </c>
      <c r="M99" s="412" t="s">
        <v>1184</v>
      </c>
      <c r="N99" s="412" t="s">
        <v>1184</v>
      </c>
      <c r="O99" s="1928"/>
      <c r="P99" s="1929"/>
      <c r="Q99" s="412"/>
    </row>
    <row r="100" spans="2:17" s="100" customFormat="1" x14ac:dyDescent="0.25">
      <c r="B100" s="283" t="s">
        <v>1824</v>
      </c>
      <c r="C100" s="283" t="s">
        <v>93</v>
      </c>
      <c r="D100" s="284"/>
      <c r="E100" s="284">
        <v>50</v>
      </c>
      <c r="F100" s="190" t="s">
        <v>1520</v>
      </c>
      <c r="G100" s="190" t="s">
        <v>1520</v>
      </c>
      <c r="H100" s="190" t="s">
        <v>1520</v>
      </c>
      <c r="I100" s="284" t="s">
        <v>1184</v>
      </c>
      <c r="J100" s="284" t="s">
        <v>1184</v>
      </c>
      <c r="K100" s="412" t="s">
        <v>1184</v>
      </c>
      <c r="L100" s="412" t="s">
        <v>1184</v>
      </c>
      <c r="M100" s="412" t="s">
        <v>1184</v>
      </c>
      <c r="N100" s="412" t="s">
        <v>1184</v>
      </c>
      <c r="O100" s="1928"/>
      <c r="P100" s="1929"/>
      <c r="Q100" s="412"/>
    </row>
    <row r="101" spans="2:17" s="100" customFormat="1" x14ac:dyDescent="0.25">
      <c r="B101" s="283" t="s">
        <v>1824</v>
      </c>
      <c r="C101" s="283" t="s">
        <v>93</v>
      </c>
      <c r="D101" s="284" t="s">
        <v>1827</v>
      </c>
      <c r="E101" s="284">
        <v>52</v>
      </c>
      <c r="F101" s="190" t="s">
        <v>1520</v>
      </c>
      <c r="G101" s="190" t="s">
        <v>1520</v>
      </c>
      <c r="H101" s="190" t="s">
        <v>1520</v>
      </c>
      <c r="I101" s="284" t="s">
        <v>1184</v>
      </c>
      <c r="J101" s="284" t="s">
        <v>1184</v>
      </c>
      <c r="K101" s="412" t="s">
        <v>1184</v>
      </c>
      <c r="L101" s="412" t="s">
        <v>1184</v>
      </c>
      <c r="M101" s="412" t="s">
        <v>1184</v>
      </c>
      <c r="N101" s="412" t="s">
        <v>1184</v>
      </c>
      <c r="O101" s="1928"/>
      <c r="P101" s="1929"/>
      <c r="Q101" s="412"/>
    </row>
    <row r="102" spans="2:17" s="100" customFormat="1" x14ac:dyDescent="0.25">
      <c r="B102" s="283" t="s">
        <v>1824</v>
      </c>
      <c r="C102" s="283" t="s">
        <v>93</v>
      </c>
      <c r="D102" s="412" t="s">
        <v>1828</v>
      </c>
      <c r="E102" s="412">
        <v>52</v>
      </c>
      <c r="F102" s="190" t="s">
        <v>1520</v>
      </c>
      <c r="G102" s="190" t="s">
        <v>1520</v>
      </c>
      <c r="H102" s="190" t="s">
        <v>1520</v>
      </c>
      <c r="I102" s="284" t="s">
        <v>1184</v>
      </c>
      <c r="J102" s="284" t="s">
        <v>1184</v>
      </c>
      <c r="K102" s="412" t="s">
        <v>1184</v>
      </c>
      <c r="L102" s="412" t="s">
        <v>1184</v>
      </c>
      <c r="M102" s="412" t="s">
        <v>1184</v>
      </c>
      <c r="N102" s="412" t="s">
        <v>1184</v>
      </c>
      <c r="O102" s="1928"/>
      <c r="P102" s="1929"/>
      <c r="Q102" s="412"/>
    </row>
    <row r="103" spans="2:17" s="100" customFormat="1" ht="30" x14ac:dyDescent="0.25">
      <c r="B103" s="283" t="s">
        <v>1824</v>
      </c>
      <c r="C103" s="283" t="s">
        <v>93</v>
      </c>
      <c r="D103" s="412" t="s">
        <v>1829</v>
      </c>
      <c r="E103" s="412">
        <v>52</v>
      </c>
      <c r="F103" s="190" t="s">
        <v>1520</v>
      </c>
      <c r="G103" s="190" t="s">
        <v>1520</v>
      </c>
      <c r="H103" s="190" t="s">
        <v>1520</v>
      </c>
      <c r="I103" s="284" t="s">
        <v>1184</v>
      </c>
      <c r="J103" s="284" t="s">
        <v>1184</v>
      </c>
      <c r="K103" s="412" t="s">
        <v>1184</v>
      </c>
      <c r="L103" s="412" t="s">
        <v>1184</v>
      </c>
      <c r="M103" s="412" t="s">
        <v>1184</v>
      </c>
      <c r="N103" s="412" t="s">
        <v>1184</v>
      </c>
      <c r="O103" s="1928"/>
      <c r="P103" s="1929"/>
      <c r="Q103" s="412"/>
    </row>
    <row r="104" spans="2:17" s="100" customFormat="1" x14ac:dyDescent="0.25">
      <c r="B104" s="283" t="s">
        <v>1824</v>
      </c>
      <c r="C104" s="283" t="s">
        <v>93</v>
      </c>
      <c r="D104" s="412" t="s">
        <v>1830</v>
      </c>
      <c r="E104" s="412">
        <v>52</v>
      </c>
      <c r="F104" s="190" t="s">
        <v>1520</v>
      </c>
      <c r="G104" s="190" t="s">
        <v>1520</v>
      </c>
      <c r="H104" s="190" t="s">
        <v>1520</v>
      </c>
      <c r="I104" s="284" t="s">
        <v>1184</v>
      </c>
      <c r="J104" s="284" t="s">
        <v>1184</v>
      </c>
      <c r="K104" s="412" t="s">
        <v>1184</v>
      </c>
      <c r="L104" s="412" t="s">
        <v>1184</v>
      </c>
      <c r="M104" s="412" t="s">
        <v>1184</v>
      </c>
      <c r="N104" s="412" t="s">
        <v>1184</v>
      </c>
      <c r="O104" s="1928"/>
      <c r="P104" s="1929"/>
      <c r="Q104" s="412"/>
    </row>
    <row r="105" spans="2:17" s="100" customFormat="1" x14ac:dyDescent="0.25">
      <c r="B105" s="283" t="s">
        <v>1824</v>
      </c>
      <c r="C105" s="283" t="s">
        <v>93</v>
      </c>
      <c r="D105" s="412" t="s">
        <v>1831</v>
      </c>
      <c r="E105" s="412">
        <v>52</v>
      </c>
      <c r="F105" s="190" t="s">
        <v>1520</v>
      </c>
      <c r="G105" s="190" t="s">
        <v>1520</v>
      </c>
      <c r="H105" s="190" t="s">
        <v>1520</v>
      </c>
      <c r="I105" s="284" t="s">
        <v>1184</v>
      </c>
      <c r="J105" s="284" t="s">
        <v>1184</v>
      </c>
      <c r="K105" s="412" t="s">
        <v>1184</v>
      </c>
      <c r="L105" s="412" t="s">
        <v>1184</v>
      </c>
      <c r="M105" s="412" t="s">
        <v>1184</v>
      </c>
      <c r="N105" s="412" t="s">
        <v>1184</v>
      </c>
      <c r="O105" s="1928"/>
      <c r="P105" s="1929"/>
      <c r="Q105" s="412"/>
    </row>
    <row r="106" spans="2:17" s="100" customFormat="1" x14ac:dyDescent="0.25">
      <c r="B106" s="283" t="s">
        <v>1824</v>
      </c>
      <c r="C106" s="283" t="s">
        <v>93</v>
      </c>
      <c r="D106" s="412" t="s">
        <v>1832</v>
      </c>
      <c r="E106" s="412">
        <v>52</v>
      </c>
      <c r="F106" s="190" t="s">
        <v>1520</v>
      </c>
      <c r="G106" s="190" t="s">
        <v>1520</v>
      </c>
      <c r="H106" s="190" t="s">
        <v>1520</v>
      </c>
      <c r="I106" s="284" t="s">
        <v>1184</v>
      </c>
      <c r="J106" s="284" t="s">
        <v>1184</v>
      </c>
      <c r="K106" s="412" t="s">
        <v>1184</v>
      </c>
      <c r="L106" s="412" t="s">
        <v>1184</v>
      </c>
      <c r="M106" s="412" t="s">
        <v>1184</v>
      </c>
      <c r="N106" s="412" t="s">
        <v>1184</v>
      </c>
      <c r="O106" s="1928"/>
      <c r="P106" s="1929"/>
      <c r="Q106" s="412"/>
    </row>
    <row r="107" spans="2:17" s="100" customFormat="1" x14ac:dyDescent="0.25">
      <c r="B107" s="283" t="s">
        <v>1824</v>
      </c>
      <c r="C107" s="283" t="s">
        <v>93</v>
      </c>
      <c r="D107" s="412" t="s">
        <v>1833</v>
      </c>
      <c r="E107" s="412">
        <v>35</v>
      </c>
      <c r="F107" s="190" t="s">
        <v>1520</v>
      </c>
      <c r="G107" s="190" t="s">
        <v>1520</v>
      </c>
      <c r="H107" s="190" t="s">
        <v>1520</v>
      </c>
      <c r="I107" s="284" t="s">
        <v>1184</v>
      </c>
      <c r="J107" s="284" t="s">
        <v>1184</v>
      </c>
      <c r="K107" s="412" t="s">
        <v>1184</v>
      </c>
      <c r="L107" s="412" t="s">
        <v>1184</v>
      </c>
      <c r="M107" s="412" t="s">
        <v>1184</v>
      </c>
      <c r="N107" s="412" t="s">
        <v>1184</v>
      </c>
      <c r="O107" s="1928"/>
      <c r="P107" s="1929"/>
      <c r="Q107" s="412"/>
    </row>
    <row r="108" spans="2:17" s="100" customFormat="1" ht="30" x14ac:dyDescent="0.25">
      <c r="B108" s="283" t="s">
        <v>1824</v>
      </c>
      <c r="C108" s="283" t="s">
        <v>93</v>
      </c>
      <c r="D108" s="412" t="s">
        <v>1834</v>
      </c>
      <c r="E108" s="412">
        <v>44</v>
      </c>
      <c r="F108" s="190" t="s">
        <v>1520</v>
      </c>
      <c r="G108" s="190" t="s">
        <v>1520</v>
      </c>
      <c r="H108" s="190" t="s">
        <v>1520</v>
      </c>
      <c r="I108" s="284" t="s">
        <v>1184</v>
      </c>
      <c r="J108" s="284" t="s">
        <v>1184</v>
      </c>
      <c r="K108" s="412" t="s">
        <v>1184</v>
      </c>
      <c r="L108" s="412" t="s">
        <v>1184</v>
      </c>
      <c r="M108" s="412" t="s">
        <v>1184</v>
      </c>
      <c r="N108" s="412" t="s">
        <v>1184</v>
      </c>
      <c r="O108" s="1928"/>
      <c r="P108" s="1929"/>
      <c r="Q108" s="412"/>
    </row>
    <row r="109" spans="2:17" s="100" customFormat="1" ht="30" x14ac:dyDescent="0.25">
      <c r="B109" s="283" t="s">
        <v>1824</v>
      </c>
      <c r="C109" s="283" t="s">
        <v>93</v>
      </c>
      <c r="D109" s="412" t="s">
        <v>1835</v>
      </c>
      <c r="E109" s="412">
        <v>44</v>
      </c>
      <c r="F109" s="190" t="s">
        <v>1520</v>
      </c>
      <c r="G109" s="190" t="s">
        <v>1520</v>
      </c>
      <c r="H109" s="190" t="s">
        <v>1520</v>
      </c>
      <c r="I109" s="284" t="s">
        <v>1184</v>
      </c>
      <c r="J109" s="284" t="s">
        <v>1184</v>
      </c>
      <c r="K109" s="412" t="s">
        <v>1184</v>
      </c>
      <c r="L109" s="412" t="s">
        <v>1184</v>
      </c>
      <c r="M109" s="412" t="s">
        <v>1184</v>
      </c>
      <c r="N109" s="412" t="s">
        <v>1184</v>
      </c>
      <c r="O109" s="1928"/>
      <c r="P109" s="1929"/>
      <c r="Q109" s="412"/>
    </row>
    <row r="110" spans="2:17" s="100" customFormat="1" x14ac:dyDescent="0.25">
      <c r="B110" s="283" t="s">
        <v>1824</v>
      </c>
      <c r="C110" s="283" t="s">
        <v>93</v>
      </c>
      <c r="D110" s="412" t="s">
        <v>1836</v>
      </c>
      <c r="E110" s="412">
        <v>44</v>
      </c>
      <c r="F110" s="190" t="s">
        <v>1520</v>
      </c>
      <c r="G110" s="190" t="s">
        <v>1520</v>
      </c>
      <c r="H110" s="190" t="s">
        <v>1520</v>
      </c>
      <c r="I110" s="284" t="s">
        <v>1184</v>
      </c>
      <c r="J110" s="284" t="s">
        <v>1184</v>
      </c>
      <c r="K110" s="412" t="s">
        <v>1184</v>
      </c>
      <c r="L110" s="412" t="s">
        <v>1184</v>
      </c>
      <c r="M110" s="412" t="s">
        <v>1184</v>
      </c>
      <c r="N110" s="412" t="s">
        <v>1184</v>
      </c>
      <c r="O110" s="1928"/>
      <c r="P110" s="1929"/>
      <c r="Q110" s="412"/>
    </row>
    <row r="111" spans="2:17" s="100" customFormat="1" x14ac:dyDescent="0.25">
      <c r="B111" s="283" t="s">
        <v>1824</v>
      </c>
      <c r="C111" s="283" t="s">
        <v>93</v>
      </c>
      <c r="D111" s="412" t="s">
        <v>1837</v>
      </c>
      <c r="E111" s="412">
        <v>44</v>
      </c>
      <c r="F111" s="190" t="s">
        <v>1520</v>
      </c>
      <c r="G111" s="190" t="s">
        <v>1520</v>
      </c>
      <c r="H111" s="190" t="s">
        <v>1520</v>
      </c>
      <c r="I111" s="284" t="s">
        <v>1184</v>
      </c>
      <c r="J111" s="284" t="s">
        <v>1184</v>
      </c>
      <c r="K111" s="412" t="s">
        <v>1184</v>
      </c>
      <c r="L111" s="412" t="s">
        <v>1184</v>
      </c>
      <c r="M111" s="412" t="s">
        <v>1184</v>
      </c>
      <c r="N111" s="412" t="s">
        <v>1184</v>
      </c>
      <c r="O111" s="1928"/>
      <c r="P111" s="1929"/>
      <c r="Q111" s="412"/>
    </row>
    <row r="112" spans="2:17" s="100" customFormat="1" ht="30" x14ac:dyDescent="0.25">
      <c r="B112" s="283" t="s">
        <v>1824</v>
      </c>
      <c r="C112" s="283" t="s">
        <v>93</v>
      </c>
      <c r="D112" s="412" t="s">
        <v>1838</v>
      </c>
      <c r="E112" s="412">
        <v>44</v>
      </c>
      <c r="F112" s="190" t="s">
        <v>1520</v>
      </c>
      <c r="G112" s="190" t="s">
        <v>1520</v>
      </c>
      <c r="H112" s="190" t="s">
        <v>1520</v>
      </c>
      <c r="I112" s="284" t="s">
        <v>1184</v>
      </c>
      <c r="J112" s="284" t="s">
        <v>1184</v>
      </c>
      <c r="K112" s="412" t="s">
        <v>1184</v>
      </c>
      <c r="L112" s="412" t="s">
        <v>1184</v>
      </c>
      <c r="M112" s="412" t="s">
        <v>1184</v>
      </c>
      <c r="N112" s="412" t="s">
        <v>1184</v>
      </c>
      <c r="O112" s="1928"/>
      <c r="P112" s="1929"/>
      <c r="Q112" s="412"/>
    </row>
    <row r="113" spans="2:17" s="100" customFormat="1" x14ac:dyDescent="0.25">
      <c r="B113" s="283" t="s">
        <v>1824</v>
      </c>
      <c r="C113" s="283" t="s">
        <v>93</v>
      </c>
      <c r="D113" s="412" t="s">
        <v>1839</v>
      </c>
      <c r="E113" s="412">
        <v>43</v>
      </c>
      <c r="F113" s="190" t="s">
        <v>1520</v>
      </c>
      <c r="G113" s="190" t="s">
        <v>1520</v>
      </c>
      <c r="H113" s="190" t="s">
        <v>1520</v>
      </c>
      <c r="I113" s="284" t="s">
        <v>1184</v>
      </c>
      <c r="J113" s="284" t="s">
        <v>1184</v>
      </c>
      <c r="K113" s="412" t="s">
        <v>1184</v>
      </c>
      <c r="L113" s="412" t="s">
        <v>1184</v>
      </c>
      <c r="M113" s="412" t="s">
        <v>1184</v>
      </c>
      <c r="N113" s="412" t="s">
        <v>1184</v>
      </c>
      <c r="O113" s="1928"/>
      <c r="P113" s="1929"/>
      <c r="Q113" s="412"/>
    </row>
    <row r="114" spans="2:17" s="100" customFormat="1" ht="30" x14ac:dyDescent="0.25">
      <c r="B114" s="283" t="s">
        <v>1824</v>
      </c>
      <c r="C114" s="283" t="s">
        <v>93</v>
      </c>
      <c r="D114" s="412" t="s">
        <v>1840</v>
      </c>
      <c r="E114" s="412">
        <v>44</v>
      </c>
      <c r="F114" s="190" t="s">
        <v>1520</v>
      </c>
      <c r="G114" s="190" t="s">
        <v>1520</v>
      </c>
      <c r="H114" s="190" t="s">
        <v>1520</v>
      </c>
      <c r="I114" s="284" t="s">
        <v>1184</v>
      </c>
      <c r="J114" s="284" t="s">
        <v>1184</v>
      </c>
      <c r="K114" s="412" t="s">
        <v>1184</v>
      </c>
      <c r="L114" s="412" t="s">
        <v>1184</v>
      </c>
      <c r="M114" s="412" t="s">
        <v>1184</v>
      </c>
      <c r="N114" s="412" t="s">
        <v>1184</v>
      </c>
      <c r="O114" s="1928"/>
      <c r="P114" s="1929"/>
      <c r="Q114" s="412"/>
    </row>
    <row r="115" spans="2:17" s="100" customFormat="1" x14ac:dyDescent="0.25">
      <c r="B115" s="283" t="s">
        <v>1824</v>
      </c>
      <c r="C115" s="283" t="s">
        <v>93</v>
      </c>
      <c r="D115" s="412" t="s">
        <v>1841</v>
      </c>
      <c r="E115" s="412">
        <v>44</v>
      </c>
      <c r="F115" s="190" t="s">
        <v>1520</v>
      </c>
      <c r="G115" s="190" t="s">
        <v>1520</v>
      </c>
      <c r="H115" s="190" t="s">
        <v>1520</v>
      </c>
      <c r="I115" s="284" t="s">
        <v>1184</v>
      </c>
      <c r="J115" s="284" t="s">
        <v>1184</v>
      </c>
      <c r="K115" s="412" t="s">
        <v>1184</v>
      </c>
      <c r="L115" s="412" t="s">
        <v>1184</v>
      </c>
      <c r="M115" s="412" t="s">
        <v>1184</v>
      </c>
      <c r="N115" s="412" t="s">
        <v>1184</v>
      </c>
      <c r="O115" s="1928"/>
      <c r="P115" s="1929"/>
      <c r="Q115" s="412"/>
    </row>
    <row r="116" spans="2:17" s="100" customFormat="1" x14ac:dyDescent="0.25">
      <c r="B116" s="283" t="s">
        <v>1824</v>
      </c>
      <c r="C116" s="283" t="s">
        <v>93</v>
      </c>
      <c r="D116" s="412" t="s">
        <v>1842</v>
      </c>
      <c r="E116" s="412">
        <v>44</v>
      </c>
      <c r="F116" s="190" t="s">
        <v>1520</v>
      </c>
      <c r="G116" s="190" t="s">
        <v>1520</v>
      </c>
      <c r="H116" s="190" t="s">
        <v>1520</v>
      </c>
      <c r="I116" s="284" t="s">
        <v>1184</v>
      </c>
      <c r="J116" s="284" t="s">
        <v>1184</v>
      </c>
      <c r="K116" s="412" t="s">
        <v>1184</v>
      </c>
      <c r="L116" s="412" t="s">
        <v>1184</v>
      </c>
      <c r="M116" s="412" t="s">
        <v>1184</v>
      </c>
      <c r="N116" s="412" t="s">
        <v>1184</v>
      </c>
      <c r="O116" s="1928"/>
      <c r="P116" s="1929"/>
      <c r="Q116" s="412"/>
    </row>
    <row r="117" spans="2:17" s="100" customFormat="1" ht="30" x14ac:dyDescent="0.25">
      <c r="B117" s="283" t="s">
        <v>1824</v>
      </c>
      <c r="C117" s="283" t="s">
        <v>93</v>
      </c>
      <c r="D117" s="412" t="s">
        <v>1843</v>
      </c>
      <c r="E117" s="412">
        <v>45</v>
      </c>
      <c r="F117" s="190" t="s">
        <v>1520</v>
      </c>
      <c r="G117" s="190" t="s">
        <v>1520</v>
      </c>
      <c r="H117" s="190" t="s">
        <v>1520</v>
      </c>
      <c r="I117" s="284" t="s">
        <v>1184</v>
      </c>
      <c r="J117" s="284" t="s">
        <v>1184</v>
      </c>
      <c r="K117" s="412" t="s">
        <v>1184</v>
      </c>
      <c r="L117" s="412" t="s">
        <v>1184</v>
      </c>
      <c r="M117" s="412" t="s">
        <v>1184</v>
      </c>
      <c r="N117" s="412" t="s">
        <v>1184</v>
      </c>
      <c r="O117" s="1928"/>
      <c r="P117" s="1929"/>
      <c r="Q117" s="412"/>
    </row>
    <row r="118" spans="2:17" s="100" customFormat="1" x14ac:dyDescent="0.25">
      <c r="B118" s="283" t="s">
        <v>1824</v>
      </c>
      <c r="C118" s="283" t="s">
        <v>93</v>
      </c>
      <c r="D118" s="412"/>
      <c r="E118" s="412">
        <v>50</v>
      </c>
      <c r="F118" s="190" t="s">
        <v>1520</v>
      </c>
      <c r="G118" s="190" t="s">
        <v>1520</v>
      </c>
      <c r="H118" s="190" t="s">
        <v>1520</v>
      </c>
      <c r="I118" s="284" t="s">
        <v>1184</v>
      </c>
      <c r="J118" s="284" t="s">
        <v>1184</v>
      </c>
      <c r="K118" s="412" t="s">
        <v>1184</v>
      </c>
      <c r="L118" s="412" t="s">
        <v>1184</v>
      </c>
      <c r="M118" s="412" t="s">
        <v>1184</v>
      </c>
      <c r="N118" s="412" t="s">
        <v>1184</v>
      </c>
      <c r="O118" s="1928"/>
      <c r="P118" s="1929"/>
      <c r="Q118" s="412"/>
    </row>
    <row r="119" spans="2:17" s="100" customFormat="1" x14ac:dyDescent="0.25">
      <c r="B119" s="283" t="s">
        <v>1824</v>
      </c>
      <c r="C119" s="283" t="s">
        <v>93</v>
      </c>
      <c r="D119" s="412"/>
      <c r="E119" s="412">
        <v>22</v>
      </c>
      <c r="F119" s="190" t="s">
        <v>1520</v>
      </c>
      <c r="G119" s="190" t="s">
        <v>1520</v>
      </c>
      <c r="H119" s="190" t="s">
        <v>1520</v>
      </c>
      <c r="I119" s="284" t="s">
        <v>1184</v>
      </c>
      <c r="J119" s="284" t="s">
        <v>1184</v>
      </c>
      <c r="K119" s="412" t="s">
        <v>1184</v>
      </c>
      <c r="L119" s="412" t="s">
        <v>1184</v>
      </c>
      <c r="M119" s="412" t="s">
        <v>1184</v>
      </c>
      <c r="N119" s="412" t="s">
        <v>1184</v>
      </c>
      <c r="O119" s="1928"/>
      <c r="P119" s="1929"/>
      <c r="Q119" s="412"/>
    </row>
    <row r="120" spans="2:17" s="100" customFormat="1" x14ac:dyDescent="0.25">
      <c r="B120" s="283" t="s">
        <v>1824</v>
      </c>
      <c r="C120" s="283" t="s">
        <v>93</v>
      </c>
      <c r="D120" s="412" t="s">
        <v>234</v>
      </c>
      <c r="E120" s="412">
        <v>45</v>
      </c>
      <c r="F120" s="190" t="s">
        <v>1520</v>
      </c>
      <c r="G120" s="190" t="s">
        <v>1520</v>
      </c>
      <c r="H120" s="190" t="s">
        <v>1520</v>
      </c>
      <c r="I120" s="284" t="s">
        <v>1184</v>
      </c>
      <c r="J120" s="284" t="s">
        <v>1184</v>
      </c>
      <c r="K120" s="412" t="s">
        <v>1184</v>
      </c>
      <c r="L120" s="412" t="s">
        <v>1184</v>
      </c>
      <c r="M120" s="412" t="s">
        <v>1184</v>
      </c>
      <c r="N120" s="412" t="s">
        <v>1184</v>
      </c>
      <c r="O120" s="1928"/>
      <c r="P120" s="1929"/>
      <c r="Q120" s="412"/>
    </row>
    <row r="121" spans="2:17" s="100" customFormat="1" x14ac:dyDescent="0.25">
      <c r="B121" s="283" t="s">
        <v>1824</v>
      </c>
      <c r="C121" s="283" t="s">
        <v>93</v>
      </c>
      <c r="D121" s="412" t="s">
        <v>1844</v>
      </c>
      <c r="E121" s="412">
        <v>45</v>
      </c>
      <c r="F121" s="190" t="s">
        <v>1520</v>
      </c>
      <c r="G121" s="190" t="s">
        <v>1520</v>
      </c>
      <c r="H121" s="190" t="s">
        <v>1520</v>
      </c>
      <c r="I121" s="284" t="s">
        <v>1184</v>
      </c>
      <c r="J121" s="284" t="s">
        <v>1184</v>
      </c>
      <c r="K121" s="412" t="s">
        <v>1184</v>
      </c>
      <c r="L121" s="412" t="s">
        <v>1184</v>
      </c>
      <c r="M121" s="412" t="s">
        <v>1184</v>
      </c>
      <c r="N121" s="412" t="s">
        <v>1184</v>
      </c>
      <c r="O121" s="1928"/>
      <c r="P121" s="1929"/>
      <c r="Q121" s="412"/>
    </row>
    <row r="122" spans="2:17" s="100" customFormat="1" x14ac:dyDescent="0.25">
      <c r="B122" s="283" t="s">
        <v>1824</v>
      </c>
      <c r="C122" s="283" t="s">
        <v>93</v>
      </c>
      <c r="D122" s="412" t="s">
        <v>1845</v>
      </c>
      <c r="E122" s="412">
        <v>45</v>
      </c>
      <c r="F122" s="190" t="s">
        <v>1520</v>
      </c>
      <c r="G122" s="190" t="s">
        <v>1520</v>
      </c>
      <c r="H122" s="190" t="s">
        <v>1520</v>
      </c>
      <c r="I122" s="284" t="s">
        <v>1184</v>
      </c>
      <c r="J122" s="284" t="s">
        <v>1184</v>
      </c>
      <c r="K122" s="412" t="s">
        <v>1184</v>
      </c>
      <c r="L122" s="412" t="s">
        <v>1184</v>
      </c>
      <c r="M122" s="412" t="s">
        <v>1184</v>
      </c>
      <c r="N122" s="412" t="s">
        <v>1184</v>
      </c>
      <c r="O122" s="1928"/>
      <c r="P122" s="1929"/>
      <c r="Q122" s="412"/>
    </row>
    <row r="123" spans="2:17" s="100" customFormat="1" x14ac:dyDescent="0.25">
      <c r="B123" s="283" t="s">
        <v>1824</v>
      </c>
      <c r="C123" s="283" t="s">
        <v>93</v>
      </c>
      <c r="D123" s="412" t="s">
        <v>1846</v>
      </c>
      <c r="E123" s="412">
        <v>48</v>
      </c>
      <c r="F123" s="190" t="s">
        <v>1520</v>
      </c>
      <c r="G123" s="190" t="s">
        <v>1520</v>
      </c>
      <c r="H123" s="190" t="s">
        <v>1520</v>
      </c>
      <c r="I123" s="284" t="s">
        <v>1184</v>
      </c>
      <c r="J123" s="284" t="s">
        <v>1184</v>
      </c>
      <c r="K123" s="412" t="s">
        <v>1184</v>
      </c>
      <c r="L123" s="412" t="s">
        <v>1184</v>
      </c>
      <c r="M123" s="412" t="s">
        <v>1184</v>
      </c>
      <c r="N123" s="412" t="s">
        <v>1184</v>
      </c>
      <c r="O123" s="1928"/>
      <c r="P123" s="1929"/>
      <c r="Q123" s="412"/>
    </row>
    <row r="124" spans="2:17" s="100" customFormat="1" x14ac:dyDescent="0.25">
      <c r="B124" s="283" t="s">
        <v>1824</v>
      </c>
      <c r="C124" s="283" t="s">
        <v>93</v>
      </c>
      <c r="D124" s="412" t="s">
        <v>238</v>
      </c>
      <c r="E124" s="412">
        <v>45</v>
      </c>
      <c r="F124" s="190" t="s">
        <v>1520</v>
      </c>
      <c r="G124" s="190" t="s">
        <v>1520</v>
      </c>
      <c r="H124" s="190" t="s">
        <v>1520</v>
      </c>
      <c r="I124" s="284" t="s">
        <v>1184</v>
      </c>
      <c r="J124" s="284" t="s">
        <v>1184</v>
      </c>
      <c r="K124" s="412" t="s">
        <v>1184</v>
      </c>
      <c r="L124" s="412" t="s">
        <v>1184</v>
      </c>
      <c r="M124" s="412" t="s">
        <v>1184</v>
      </c>
      <c r="N124" s="412" t="s">
        <v>1184</v>
      </c>
      <c r="O124" s="1928"/>
      <c r="P124" s="1929"/>
      <c r="Q124" s="412"/>
    </row>
    <row r="125" spans="2:17" s="100" customFormat="1" x14ac:dyDescent="0.25">
      <c r="B125" s="283" t="s">
        <v>1824</v>
      </c>
      <c r="C125" s="283" t="s">
        <v>93</v>
      </c>
      <c r="D125" s="412" t="s">
        <v>239</v>
      </c>
      <c r="E125" s="412">
        <v>45</v>
      </c>
      <c r="F125" s="190" t="s">
        <v>1520</v>
      </c>
      <c r="G125" s="190" t="s">
        <v>1520</v>
      </c>
      <c r="H125" s="190" t="s">
        <v>1520</v>
      </c>
      <c r="I125" s="284" t="s">
        <v>1184</v>
      </c>
      <c r="J125" s="284" t="s">
        <v>1184</v>
      </c>
      <c r="K125" s="412" t="s">
        <v>1184</v>
      </c>
      <c r="L125" s="412" t="s">
        <v>1184</v>
      </c>
      <c r="M125" s="412" t="s">
        <v>1184</v>
      </c>
      <c r="N125" s="412" t="s">
        <v>1184</v>
      </c>
      <c r="O125" s="1928"/>
      <c r="P125" s="1929"/>
      <c r="Q125" s="412"/>
    </row>
    <row r="126" spans="2:17" s="100" customFormat="1" x14ac:dyDescent="0.25">
      <c r="B126" s="283" t="s">
        <v>1824</v>
      </c>
      <c r="C126" s="283" t="s">
        <v>93</v>
      </c>
      <c r="D126" s="412" t="s">
        <v>240</v>
      </c>
      <c r="E126" s="412">
        <v>45</v>
      </c>
      <c r="F126" s="190" t="s">
        <v>1520</v>
      </c>
      <c r="G126" s="190" t="s">
        <v>1520</v>
      </c>
      <c r="H126" s="190" t="s">
        <v>1520</v>
      </c>
      <c r="I126" s="284" t="s">
        <v>1184</v>
      </c>
      <c r="J126" s="284" t="s">
        <v>1184</v>
      </c>
      <c r="K126" s="412" t="s">
        <v>1184</v>
      </c>
      <c r="L126" s="412" t="s">
        <v>1184</v>
      </c>
      <c r="M126" s="412" t="s">
        <v>1184</v>
      </c>
      <c r="N126" s="412" t="s">
        <v>1184</v>
      </c>
      <c r="O126" s="1928"/>
      <c r="P126" s="1929"/>
      <c r="Q126" s="412"/>
    </row>
    <row r="127" spans="2:17" s="100" customFormat="1" x14ac:dyDescent="0.25">
      <c r="B127" s="283" t="s">
        <v>1824</v>
      </c>
      <c r="C127" s="283" t="s">
        <v>93</v>
      </c>
      <c r="D127" s="412" t="s">
        <v>241</v>
      </c>
      <c r="E127" s="412">
        <v>45</v>
      </c>
      <c r="F127" s="190" t="s">
        <v>1520</v>
      </c>
      <c r="G127" s="190" t="s">
        <v>1520</v>
      </c>
      <c r="H127" s="190" t="s">
        <v>1520</v>
      </c>
      <c r="I127" s="284" t="s">
        <v>1184</v>
      </c>
      <c r="J127" s="284" t="s">
        <v>1184</v>
      </c>
      <c r="K127" s="412" t="s">
        <v>1184</v>
      </c>
      <c r="L127" s="412" t="s">
        <v>1184</v>
      </c>
      <c r="M127" s="412" t="s">
        <v>1184</v>
      </c>
      <c r="N127" s="412" t="s">
        <v>1184</v>
      </c>
      <c r="O127" s="1928"/>
      <c r="P127" s="1929"/>
      <c r="Q127" s="412"/>
    </row>
    <row r="128" spans="2:17" s="100" customFormat="1" ht="30" x14ac:dyDescent="0.25">
      <c r="B128" s="283" t="s">
        <v>1824</v>
      </c>
      <c r="C128" s="283" t="s">
        <v>93</v>
      </c>
      <c r="D128" s="412" t="s">
        <v>1847</v>
      </c>
      <c r="E128" s="412">
        <v>51</v>
      </c>
      <c r="F128" s="190" t="s">
        <v>1520</v>
      </c>
      <c r="G128" s="190" t="s">
        <v>1520</v>
      </c>
      <c r="H128" s="190" t="s">
        <v>1520</v>
      </c>
      <c r="I128" s="284" t="s">
        <v>1184</v>
      </c>
      <c r="J128" s="284" t="s">
        <v>1184</v>
      </c>
      <c r="K128" s="412" t="s">
        <v>1184</v>
      </c>
      <c r="L128" s="412" t="s">
        <v>1184</v>
      </c>
      <c r="M128" s="412" t="s">
        <v>1184</v>
      </c>
      <c r="N128" s="412" t="s">
        <v>1184</v>
      </c>
      <c r="O128" s="1928"/>
      <c r="P128" s="1929"/>
      <c r="Q128" s="412"/>
    </row>
    <row r="129" spans="2:17" s="100" customFormat="1" x14ac:dyDescent="0.25">
      <c r="B129" s="283" t="s">
        <v>1824</v>
      </c>
      <c r="C129" s="283" t="s">
        <v>93</v>
      </c>
      <c r="D129" s="412" t="s">
        <v>1848</v>
      </c>
      <c r="E129" s="412">
        <v>51</v>
      </c>
      <c r="F129" s="190" t="s">
        <v>1520</v>
      </c>
      <c r="G129" s="190" t="s">
        <v>1520</v>
      </c>
      <c r="H129" s="190" t="s">
        <v>1520</v>
      </c>
      <c r="I129" s="284" t="s">
        <v>1184</v>
      </c>
      <c r="J129" s="284" t="s">
        <v>1184</v>
      </c>
      <c r="K129" s="412" t="s">
        <v>1184</v>
      </c>
      <c r="L129" s="412" t="s">
        <v>1184</v>
      </c>
      <c r="M129" s="412" t="s">
        <v>1184</v>
      </c>
      <c r="N129" s="412" t="s">
        <v>1184</v>
      </c>
      <c r="O129" s="1928"/>
      <c r="P129" s="1929"/>
      <c r="Q129" s="412"/>
    </row>
    <row r="130" spans="2:17" s="100" customFormat="1" ht="30" x14ac:dyDescent="0.25">
      <c r="B130" s="283" t="s">
        <v>1824</v>
      </c>
      <c r="C130" s="283" t="s">
        <v>93</v>
      </c>
      <c r="D130" s="412" t="s">
        <v>1849</v>
      </c>
      <c r="E130" s="412">
        <v>51</v>
      </c>
      <c r="F130" s="190" t="s">
        <v>1520</v>
      </c>
      <c r="G130" s="190" t="s">
        <v>1520</v>
      </c>
      <c r="H130" s="190" t="s">
        <v>1520</v>
      </c>
      <c r="I130" s="284" t="s">
        <v>1184</v>
      </c>
      <c r="J130" s="284" t="s">
        <v>1184</v>
      </c>
      <c r="K130" s="412" t="s">
        <v>1184</v>
      </c>
      <c r="L130" s="412" t="s">
        <v>1184</v>
      </c>
      <c r="M130" s="412" t="s">
        <v>1184</v>
      </c>
      <c r="N130" s="412" t="s">
        <v>1184</v>
      </c>
      <c r="O130" s="1928"/>
      <c r="P130" s="1929"/>
      <c r="Q130" s="412"/>
    </row>
    <row r="131" spans="2:17" s="100" customFormat="1" x14ac:dyDescent="0.25">
      <c r="B131" s="283" t="s">
        <v>1824</v>
      </c>
      <c r="C131" s="283" t="s">
        <v>93</v>
      </c>
      <c r="D131" s="412" t="s">
        <v>1850</v>
      </c>
      <c r="E131" s="412">
        <v>51</v>
      </c>
      <c r="F131" s="190" t="s">
        <v>1520</v>
      </c>
      <c r="G131" s="190" t="s">
        <v>1520</v>
      </c>
      <c r="H131" s="190" t="s">
        <v>1520</v>
      </c>
      <c r="I131" s="284" t="s">
        <v>1184</v>
      </c>
      <c r="J131" s="284" t="s">
        <v>1184</v>
      </c>
      <c r="K131" s="412" t="s">
        <v>1184</v>
      </c>
      <c r="L131" s="412" t="s">
        <v>1184</v>
      </c>
      <c r="M131" s="412" t="s">
        <v>1184</v>
      </c>
      <c r="N131" s="412" t="s">
        <v>1184</v>
      </c>
      <c r="O131" s="1928"/>
      <c r="P131" s="1929"/>
      <c r="Q131" s="412"/>
    </row>
    <row r="132" spans="2:17" s="100" customFormat="1" x14ac:dyDescent="0.25">
      <c r="B132" s="283" t="s">
        <v>1824</v>
      </c>
      <c r="C132" s="283" t="s">
        <v>93</v>
      </c>
      <c r="D132" s="412" t="s">
        <v>1851</v>
      </c>
      <c r="E132" s="412">
        <v>51</v>
      </c>
      <c r="F132" s="190" t="s">
        <v>1520</v>
      </c>
      <c r="G132" s="190" t="s">
        <v>1520</v>
      </c>
      <c r="H132" s="190" t="s">
        <v>1520</v>
      </c>
      <c r="I132" s="284" t="s">
        <v>1184</v>
      </c>
      <c r="J132" s="284" t="s">
        <v>1184</v>
      </c>
      <c r="K132" s="412" t="s">
        <v>1184</v>
      </c>
      <c r="L132" s="412" t="s">
        <v>1184</v>
      </c>
      <c r="M132" s="412" t="s">
        <v>1184</v>
      </c>
      <c r="N132" s="412" t="s">
        <v>1184</v>
      </c>
      <c r="O132" s="1928"/>
      <c r="P132" s="1929"/>
      <c r="Q132" s="412"/>
    </row>
    <row r="133" spans="2:17" s="100" customFormat="1" x14ac:dyDescent="0.25">
      <c r="B133" s="283" t="s">
        <v>1824</v>
      </c>
      <c r="C133" s="283" t="s">
        <v>93</v>
      </c>
      <c r="D133" s="412" t="s">
        <v>1852</v>
      </c>
      <c r="E133" s="412">
        <v>51</v>
      </c>
      <c r="F133" s="190" t="s">
        <v>1520</v>
      </c>
      <c r="G133" s="190" t="s">
        <v>1520</v>
      </c>
      <c r="H133" s="190" t="s">
        <v>1520</v>
      </c>
      <c r="I133" s="284" t="s">
        <v>1184</v>
      </c>
      <c r="J133" s="284" t="s">
        <v>1184</v>
      </c>
      <c r="K133" s="412" t="s">
        <v>1184</v>
      </c>
      <c r="L133" s="412" t="s">
        <v>1184</v>
      </c>
      <c r="M133" s="412" t="s">
        <v>1184</v>
      </c>
      <c r="N133" s="412" t="s">
        <v>1184</v>
      </c>
      <c r="O133" s="1928"/>
      <c r="P133" s="1929"/>
      <c r="Q133" s="412"/>
    </row>
    <row r="134" spans="2:17" s="100" customFormat="1" x14ac:dyDescent="0.25">
      <c r="B134" s="283" t="s">
        <v>1824</v>
      </c>
      <c r="C134" s="283" t="s">
        <v>93</v>
      </c>
      <c r="D134" s="412"/>
      <c r="E134" s="412">
        <v>51</v>
      </c>
      <c r="F134" s="190" t="s">
        <v>1520</v>
      </c>
      <c r="G134" s="190" t="s">
        <v>1520</v>
      </c>
      <c r="H134" s="190" t="s">
        <v>1520</v>
      </c>
      <c r="I134" s="284" t="s">
        <v>1184</v>
      </c>
      <c r="J134" s="284" t="s">
        <v>1184</v>
      </c>
      <c r="K134" s="412" t="s">
        <v>1184</v>
      </c>
      <c r="L134" s="412" t="s">
        <v>1184</v>
      </c>
      <c r="M134" s="412" t="s">
        <v>1184</v>
      </c>
      <c r="N134" s="412" t="s">
        <v>1184</v>
      </c>
      <c r="O134" s="1928"/>
      <c r="P134" s="1929"/>
      <c r="Q134" s="412"/>
    </row>
    <row r="135" spans="2:17" s="100" customFormat="1" ht="30" x14ac:dyDescent="0.25">
      <c r="B135" s="283" t="s">
        <v>1824</v>
      </c>
      <c r="C135" s="283" t="s">
        <v>93</v>
      </c>
      <c r="D135" s="412" t="s">
        <v>1853</v>
      </c>
      <c r="E135" s="412">
        <v>51</v>
      </c>
      <c r="F135" s="190" t="s">
        <v>1520</v>
      </c>
      <c r="G135" s="190" t="s">
        <v>1520</v>
      </c>
      <c r="H135" s="190" t="s">
        <v>1520</v>
      </c>
      <c r="I135" s="284" t="s">
        <v>1184</v>
      </c>
      <c r="J135" s="284" t="s">
        <v>1184</v>
      </c>
      <c r="K135" s="412" t="s">
        <v>1184</v>
      </c>
      <c r="L135" s="412" t="s">
        <v>1184</v>
      </c>
      <c r="M135" s="412" t="s">
        <v>1184</v>
      </c>
      <c r="N135" s="412" t="s">
        <v>1184</v>
      </c>
      <c r="O135" s="1928"/>
      <c r="P135" s="1929"/>
      <c r="Q135" s="412"/>
    </row>
    <row r="136" spans="2:17" s="100" customFormat="1" ht="30" x14ac:dyDescent="0.25">
      <c r="B136" s="283" t="s">
        <v>1824</v>
      </c>
      <c r="C136" s="283" t="s">
        <v>93</v>
      </c>
      <c r="D136" s="412" t="s">
        <v>1854</v>
      </c>
      <c r="E136" s="412">
        <v>51</v>
      </c>
      <c r="F136" s="190" t="s">
        <v>1520</v>
      </c>
      <c r="G136" s="190" t="s">
        <v>1520</v>
      </c>
      <c r="H136" s="190" t="s">
        <v>1520</v>
      </c>
      <c r="I136" s="284" t="s">
        <v>1184</v>
      </c>
      <c r="J136" s="284" t="s">
        <v>1184</v>
      </c>
      <c r="K136" s="412" t="s">
        <v>1184</v>
      </c>
      <c r="L136" s="412" t="s">
        <v>1184</v>
      </c>
      <c r="M136" s="412" t="s">
        <v>1184</v>
      </c>
      <c r="N136" s="412" t="s">
        <v>1184</v>
      </c>
      <c r="O136" s="1928"/>
      <c r="P136" s="1929"/>
      <c r="Q136" s="412"/>
    </row>
    <row r="137" spans="2:17" s="100" customFormat="1" ht="30" x14ac:dyDescent="0.25">
      <c r="B137" s="283" t="s">
        <v>1824</v>
      </c>
      <c r="C137" s="283" t="s">
        <v>93</v>
      </c>
      <c r="D137" s="412" t="s">
        <v>1854</v>
      </c>
      <c r="E137" s="412">
        <v>51</v>
      </c>
      <c r="F137" s="190" t="s">
        <v>1520</v>
      </c>
      <c r="G137" s="190" t="s">
        <v>1520</v>
      </c>
      <c r="H137" s="190" t="s">
        <v>1520</v>
      </c>
      <c r="I137" s="284" t="s">
        <v>1184</v>
      </c>
      <c r="J137" s="284" t="s">
        <v>1184</v>
      </c>
      <c r="K137" s="412" t="s">
        <v>1184</v>
      </c>
      <c r="L137" s="412" t="s">
        <v>1184</v>
      </c>
      <c r="M137" s="412" t="s">
        <v>1184</v>
      </c>
      <c r="N137" s="412" t="s">
        <v>1184</v>
      </c>
      <c r="O137" s="1928"/>
      <c r="P137" s="1929"/>
      <c r="Q137" s="412"/>
    </row>
    <row r="138" spans="2:17" s="100" customFormat="1" x14ac:dyDescent="0.25">
      <c r="B138" s="283" t="s">
        <v>1824</v>
      </c>
      <c r="C138" s="283" t="s">
        <v>93</v>
      </c>
      <c r="D138" s="412" t="s">
        <v>1855</v>
      </c>
      <c r="E138" s="412">
        <v>51</v>
      </c>
      <c r="F138" s="190" t="s">
        <v>1520</v>
      </c>
      <c r="G138" s="190" t="s">
        <v>1520</v>
      </c>
      <c r="H138" s="190" t="s">
        <v>1520</v>
      </c>
      <c r="I138" s="284" t="s">
        <v>1184</v>
      </c>
      <c r="J138" s="284" t="s">
        <v>1184</v>
      </c>
      <c r="K138" s="412" t="s">
        <v>1184</v>
      </c>
      <c r="L138" s="412" t="s">
        <v>1184</v>
      </c>
      <c r="M138" s="412" t="s">
        <v>1184</v>
      </c>
      <c r="N138" s="412" t="s">
        <v>1184</v>
      </c>
      <c r="O138" s="1928"/>
      <c r="P138" s="1929"/>
      <c r="Q138" s="412"/>
    </row>
    <row r="139" spans="2:17" s="100" customFormat="1" x14ac:dyDescent="0.25">
      <c r="B139" s="283" t="s">
        <v>1824</v>
      </c>
      <c r="C139" s="283" t="s">
        <v>93</v>
      </c>
      <c r="D139" s="412"/>
      <c r="E139" s="412">
        <v>300</v>
      </c>
      <c r="F139" s="190" t="s">
        <v>1520</v>
      </c>
      <c r="G139" s="190" t="s">
        <v>1520</v>
      </c>
      <c r="H139" s="190" t="s">
        <v>1520</v>
      </c>
      <c r="I139" s="284" t="s">
        <v>1184</v>
      </c>
      <c r="J139" s="284" t="s">
        <v>1184</v>
      </c>
      <c r="K139" s="412" t="s">
        <v>1184</v>
      </c>
      <c r="L139" s="412" t="s">
        <v>1184</v>
      </c>
      <c r="M139" s="412" t="s">
        <v>1184</v>
      </c>
      <c r="N139" s="412" t="s">
        <v>1184</v>
      </c>
      <c r="O139" s="1928"/>
      <c r="P139" s="1929"/>
      <c r="Q139" s="412"/>
    </row>
    <row r="140" spans="2:17" s="100" customFormat="1" x14ac:dyDescent="0.25">
      <c r="B140" s="283" t="s">
        <v>1824</v>
      </c>
      <c r="C140" s="283" t="s">
        <v>93</v>
      </c>
      <c r="D140" s="412" t="s">
        <v>1856</v>
      </c>
      <c r="E140" s="412">
        <v>51</v>
      </c>
      <c r="F140" s="190" t="s">
        <v>1520</v>
      </c>
      <c r="G140" s="190" t="s">
        <v>1520</v>
      </c>
      <c r="H140" s="190" t="s">
        <v>1520</v>
      </c>
      <c r="I140" s="284" t="s">
        <v>1184</v>
      </c>
      <c r="J140" s="284" t="s">
        <v>1184</v>
      </c>
      <c r="K140" s="412" t="s">
        <v>1184</v>
      </c>
      <c r="L140" s="412" t="s">
        <v>1184</v>
      </c>
      <c r="M140" s="412" t="s">
        <v>1184</v>
      </c>
      <c r="N140" s="412" t="s">
        <v>1184</v>
      </c>
      <c r="O140" s="1928"/>
      <c r="P140" s="1929"/>
      <c r="Q140" s="412"/>
    </row>
    <row r="141" spans="2:17" s="100" customFormat="1" ht="30" x14ac:dyDescent="0.25">
      <c r="B141" s="283" t="s">
        <v>1824</v>
      </c>
      <c r="C141" s="283" t="s">
        <v>93</v>
      </c>
      <c r="D141" s="412" t="s">
        <v>1857</v>
      </c>
      <c r="E141" s="412">
        <v>51</v>
      </c>
      <c r="F141" s="190" t="s">
        <v>1520</v>
      </c>
      <c r="G141" s="190" t="s">
        <v>1520</v>
      </c>
      <c r="H141" s="190" t="s">
        <v>1520</v>
      </c>
      <c r="I141" s="284" t="s">
        <v>1184</v>
      </c>
      <c r="J141" s="284" t="s">
        <v>1184</v>
      </c>
      <c r="K141" s="412" t="s">
        <v>1184</v>
      </c>
      <c r="L141" s="412" t="s">
        <v>1184</v>
      </c>
      <c r="M141" s="412" t="s">
        <v>1184</v>
      </c>
      <c r="N141" s="412" t="s">
        <v>1184</v>
      </c>
      <c r="O141" s="1928"/>
      <c r="P141" s="1929"/>
      <c r="Q141" s="412"/>
    </row>
    <row r="142" spans="2:17" s="100" customFormat="1" x14ac:dyDescent="0.25">
      <c r="B142" s="283" t="s">
        <v>1824</v>
      </c>
      <c r="C142" s="283" t="s">
        <v>93</v>
      </c>
      <c r="D142" s="412" t="s">
        <v>1858</v>
      </c>
      <c r="E142" s="412">
        <v>50</v>
      </c>
      <c r="F142" s="190" t="s">
        <v>1520</v>
      </c>
      <c r="G142" s="190" t="s">
        <v>1520</v>
      </c>
      <c r="H142" s="190" t="s">
        <v>1520</v>
      </c>
      <c r="I142" s="284" t="s">
        <v>1184</v>
      </c>
      <c r="J142" s="284" t="s">
        <v>1184</v>
      </c>
      <c r="K142" s="412" t="s">
        <v>1184</v>
      </c>
      <c r="L142" s="412" t="s">
        <v>1184</v>
      </c>
      <c r="M142" s="412" t="s">
        <v>1184</v>
      </c>
      <c r="N142" s="412" t="s">
        <v>1184</v>
      </c>
      <c r="O142" s="1928"/>
      <c r="P142" s="1929"/>
      <c r="Q142" s="412"/>
    </row>
    <row r="143" spans="2:17" s="100" customFormat="1" x14ac:dyDescent="0.25">
      <c r="B143" s="283" t="s">
        <v>1824</v>
      </c>
      <c r="C143" s="283" t="s">
        <v>93</v>
      </c>
      <c r="D143" s="412" t="s">
        <v>1859</v>
      </c>
      <c r="E143" s="412">
        <v>51</v>
      </c>
      <c r="F143" s="190" t="s">
        <v>1520</v>
      </c>
      <c r="G143" s="190" t="s">
        <v>1520</v>
      </c>
      <c r="H143" s="190" t="s">
        <v>1520</v>
      </c>
      <c r="I143" s="284" t="s">
        <v>1184</v>
      </c>
      <c r="J143" s="284" t="s">
        <v>1184</v>
      </c>
      <c r="K143" s="412" t="s">
        <v>1184</v>
      </c>
      <c r="L143" s="412" t="s">
        <v>1184</v>
      </c>
      <c r="M143" s="412" t="s">
        <v>1184</v>
      </c>
      <c r="N143" s="412" t="s">
        <v>1184</v>
      </c>
      <c r="O143" s="1928"/>
      <c r="P143" s="1929"/>
      <c r="Q143" s="412"/>
    </row>
    <row r="144" spans="2:17" s="100" customFormat="1" ht="30" x14ac:dyDescent="0.25">
      <c r="B144" s="283" t="s">
        <v>1824</v>
      </c>
      <c r="C144" s="283" t="s">
        <v>93</v>
      </c>
      <c r="D144" s="412" t="s">
        <v>1860</v>
      </c>
      <c r="E144" s="412">
        <v>51</v>
      </c>
      <c r="F144" s="190" t="s">
        <v>1520</v>
      </c>
      <c r="G144" s="190" t="s">
        <v>1520</v>
      </c>
      <c r="H144" s="190" t="s">
        <v>1520</v>
      </c>
      <c r="I144" s="284" t="s">
        <v>1184</v>
      </c>
      <c r="J144" s="284" t="s">
        <v>1184</v>
      </c>
      <c r="K144" s="412" t="s">
        <v>1184</v>
      </c>
      <c r="L144" s="412" t="s">
        <v>1184</v>
      </c>
      <c r="M144" s="412" t="s">
        <v>1184</v>
      </c>
      <c r="N144" s="412" t="s">
        <v>1184</v>
      </c>
      <c r="O144" s="1928"/>
      <c r="P144" s="1929"/>
      <c r="Q144" s="412"/>
    </row>
    <row r="145" spans="2:17" s="100" customFormat="1" x14ac:dyDescent="0.25">
      <c r="B145" s="283" t="s">
        <v>1824</v>
      </c>
      <c r="C145" s="283" t="s">
        <v>93</v>
      </c>
      <c r="D145" s="412" t="s">
        <v>1861</v>
      </c>
      <c r="E145" s="412">
        <v>51</v>
      </c>
      <c r="F145" s="190" t="s">
        <v>1520</v>
      </c>
      <c r="G145" s="190" t="s">
        <v>1520</v>
      </c>
      <c r="H145" s="190" t="s">
        <v>1520</v>
      </c>
      <c r="I145" s="284" t="s">
        <v>1184</v>
      </c>
      <c r="J145" s="284" t="s">
        <v>1184</v>
      </c>
      <c r="K145" s="412" t="s">
        <v>1184</v>
      </c>
      <c r="L145" s="412" t="s">
        <v>1184</v>
      </c>
      <c r="M145" s="412" t="s">
        <v>1184</v>
      </c>
      <c r="N145" s="412" t="s">
        <v>1184</v>
      </c>
      <c r="O145" s="1928"/>
      <c r="P145" s="1929"/>
      <c r="Q145" s="412"/>
    </row>
    <row r="146" spans="2:17" s="100" customFormat="1" x14ac:dyDescent="0.25">
      <c r="B146" s="283" t="s">
        <v>1824</v>
      </c>
      <c r="C146" s="283" t="s">
        <v>93</v>
      </c>
      <c r="D146" s="412" t="s">
        <v>1862</v>
      </c>
      <c r="E146" s="412">
        <v>51</v>
      </c>
      <c r="F146" s="190" t="s">
        <v>1520</v>
      </c>
      <c r="G146" s="190" t="s">
        <v>1520</v>
      </c>
      <c r="H146" s="190" t="s">
        <v>1520</v>
      </c>
      <c r="I146" s="284" t="s">
        <v>1184</v>
      </c>
      <c r="J146" s="284" t="s">
        <v>1184</v>
      </c>
      <c r="K146" s="412" t="s">
        <v>1184</v>
      </c>
      <c r="L146" s="412" t="s">
        <v>1184</v>
      </c>
      <c r="M146" s="412" t="s">
        <v>1184</v>
      </c>
      <c r="N146" s="412" t="s">
        <v>1184</v>
      </c>
      <c r="O146" s="1928"/>
      <c r="P146" s="1929"/>
      <c r="Q146" s="412"/>
    </row>
    <row r="147" spans="2:17" s="100" customFormat="1" x14ac:dyDescent="0.25">
      <c r="B147" s="283" t="s">
        <v>1824</v>
      </c>
      <c r="C147" s="283" t="s">
        <v>93</v>
      </c>
      <c r="D147" s="412" t="s">
        <v>1863</v>
      </c>
      <c r="E147" s="412">
        <v>51</v>
      </c>
      <c r="F147" s="190" t="s">
        <v>1520</v>
      </c>
      <c r="G147" s="190" t="s">
        <v>1520</v>
      </c>
      <c r="H147" s="190" t="s">
        <v>1520</v>
      </c>
      <c r="I147" s="284" t="s">
        <v>1184</v>
      </c>
      <c r="J147" s="284" t="s">
        <v>1184</v>
      </c>
      <c r="K147" s="412" t="s">
        <v>1184</v>
      </c>
      <c r="L147" s="412" t="s">
        <v>1184</v>
      </c>
      <c r="M147" s="412" t="s">
        <v>1184</v>
      </c>
      <c r="N147" s="412" t="s">
        <v>1184</v>
      </c>
      <c r="O147" s="1928"/>
      <c r="P147" s="1929"/>
      <c r="Q147" s="412"/>
    </row>
    <row r="148" spans="2:17" s="100" customFormat="1" ht="30" x14ac:dyDescent="0.25">
      <c r="B148" s="283" t="s">
        <v>1824</v>
      </c>
      <c r="C148" s="283" t="s">
        <v>93</v>
      </c>
      <c r="D148" s="412" t="s">
        <v>1864</v>
      </c>
      <c r="E148" s="412">
        <v>51</v>
      </c>
      <c r="F148" s="190" t="s">
        <v>1520</v>
      </c>
      <c r="G148" s="190" t="s">
        <v>1520</v>
      </c>
      <c r="H148" s="190" t="s">
        <v>1520</v>
      </c>
      <c r="I148" s="284" t="s">
        <v>1184</v>
      </c>
      <c r="J148" s="284" t="s">
        <v>1184</v>
      </c>
      <c r="K148" s="412" t="s">
        <v>1184</v>
      </c>
      <c r="L148" s="412" t="s">
        <v>1184</v>
      </c>
      <c r="M148" s="412" t="s">
        <v>1184</v>
      </c>
      <c r="N148" s="412" t="s">
        <v>1184</v>
      </c>
      <c r="O148" s="1928"/>
      <c r="P148" s="1929"/>
      <c r="Q148" s="412"/>
    </row>
    <row r="149" spans="2:17" s="100" customFormat="1" x14ac:dyDescent="0.25">
      <c r="B149" s="283" t="s">
        <v>1824</v>
      </c>
      <c r="C149" s="283" t="s">
        <v>93</v>
      </c>
      <c r="D149" s="412" t="s">
        <v>1865</v>
      </c>
      <c r="E149" s="412">
        <v>51</v>
      </c>
      <c r="F149" s="190" t="s">
        <v>1520</v>
      </c>
      <c r="G149" s="190" t="s">
        <v>1520</v>
      </c>
      <c r="H149" s="190" t="s">
        <v>1520</v>
      </c>
      <c r="I149" s="284" t="s">
        <v>1184</v>
      </c>
      <c r="J149" s="284" t="s">
        <v>1184</v>
      </c>
      <c r="K149" s="412" t="s">
        <v>1184</v>
      </c>
      <c r="L149" s="412" t="s">
        <v>1184</v>
      </c>
      <c r="M149" s="412" t="s">
        <v>1184</v>
      </c>
      <c r="N149" s="412" t="s">
        <v>1184</v>
      </c>
      <c r="O149" s="1928"/>
      <c r="P149" s="1929"/>
      <c r="Q149" s="412"/>
    </row>
    <row r="150" spans="2:17" s="100" customFormat="1" x14ac:dyDescent="0.25">
      <c r="B150" s="283" t="s">
        <v>1824</v>
      </c>
      <c r="C150" s="283" t="s">
        <v>93</v>
      </c>
      <c r="D150" s="412" t="s">
        <v>1866</v>
      </c>
      <c r="E150" s="412">
        <v>51</v>
      </c>
      <c r="F150" s="190" t="s">
        <v>1520</v>
      </c>
      <c r="G150" s="190" t="s">
        <v>1520</v>
      </c>
      <c r="H150" s="190" t="s">
        <v>1520</v>
      </c>
      <c r="I150" s="284" t="s">
        <v>1184</v>
      </c>
      <c r="J150" s="284" t="s">
        <v>1184</v>
      </c>
      <c r="K150" s="412" t="s">
        <v>1184</v>
      </c>
      <c r="L150" s="412" t="s">
        <v>1184</v>
      </c>
      <c r="M150" s="412" t="s">
        <v>1184</v>
      </c>
      <c r="N150" s="412" t="s">
        <v>1184</v>
      </c>
      <c r="O150" s="1928"/>
      <c r="P150" s="1929"/>
      <c r="Q150" s="412"/>
    </row>
    <row r="151" spans="2:17" s="100" customFormat="1" x14ac:dyDescent="0.25">
      <c r="B151" s="283" t="s">
        <v>1824</v>
      </c>
      <c r="C151" s="283" t="s">
        <v>93</v>
      </c>
      <c r="D151" s="412" t="s">
        <v>1867</v>
      </c>
      <c r="E151" s="412">
        <v>51</v>
      </c>
      <c r="F151" s="190" t="s">
        <v>1520</v>
      </c>
      <c r="G151" s="190" t="s">
        <v>1520</v>
      </c>
      <c r="H151" s="190" t="s">
        <v>1520</v>
      </c>
      <c r="I151" s="284" t="s">
        <v>1184</v>
      </c>
      <c r="J151" s="284" t="s">
        <v>1184</v>
      </c>
      <c r="K151" s="412" t="s">
        <v>1184</v>
      </c>
      <c r="L151" s="412" t="s">
        <v>1184</v>
      </c>
      <c r="M151" s="412" t="s">
        <v>1184</v>
      </c>
      <c r="N151" s="412" t="s">
        <v>1184</v>
      </c>
      <c r="O151" s="1928"/>
      <c r="P151" s="1929"/>
      <c r="Q151" s="412"/>
    </row>
    <row r="152" spans="2:17" s="100" customFormat="1" x14ac:dyDescent="0.25">
      <c r="B152" s="283" t="s">
        <v>1824</v>
      </c>
      <c r="C152" s="283" t="s">
        <v>93</v>
      </c>
      <c r="D152" s="412" t="s">
        <v>1868</v>
      </c>
      <c r="E152" s="412">
        <v>50</v>
      </c>
      <c r="F152" s="190" t="s">
        <v>1520</v>
      </c>
      <c r="G152" s="190" t="s">
        <v>1520</v>
      </c>
      <c r="H152" s="190" t="s">
        <v>1520</v>
      </c>
      <c r="I152" s="284" t="s">
        <v>1184</v>
      </c>
      <c r="J152" s="284" t="s">
        <v>1184</v>
      </c>
      <c r="K152" s="412" t="s">
        <v>1184</v>
      </c>
      <c r="L152" s="412" t="s">
        <v>1184</v>
      </c>
      <c r="M152" s="412" t="s">
        <v>1184</v>
      </c>
      <c r="N152" s="412" t="s">
        <v>1184</v>
      </c>
      <c r="O152" s="1928"/>
      <c r="P152" s="1929"/>
      <c r="Q152" s="412"/>
    </row>
    <row r="153" spans="2:17" s="100" customFormat="1" x14ac:dyDescent="0.25">
      <c r="B153" s="283" t="s">
        <v>1824</v>
      </c>
      <c r="C153" s="283" t="s">
        <v>93</v>
      </c>
      <c r="D153" s="412" t="s">
        <v>1869</v>
      </c>
      <c r="E153" s="412">
        <v>50</v>
      </c>
      <c r="F153" s="190" t="s">
        <v>1520</v>
      </c>
      <c r="G153" s="190" t="s">
        <v>1520</v>
      </c>
      <c r="H153" s="190" t="s">
        <v>1520</v>
      </c>
      <c r="I153" s="284" t="s">
        <v>1184</v>
      </c>
      <c r="J153" s="284" t="s">
        <v>1184</v>
      </c>
      <c r="K153" s="412" t="s">
        <v>1184</v>
      </c>
      <c r="L153" s="412" t="s">
        <v>1184</v>
      </c>
      <c r="M153" s="412" t="s">
        <v>1184</v>
      </c>
      <c r="N153" s="412" t="s">
        <v>1184</v>
      </c>
      <c r="O153" s="1928"/>
      <c r="P153" s="1929"/>
      <c r="Q153" s="412"/>
    </row>
    <row r="154" spans="2:17" s="100" customFormat="1" x14ac:dyDescent="0.25">
      <c r="B154" s="283" t="s">
        <v>1824</v>
      </c>
      <c r="C154" s="283" t="s">
        <v>93</v>
      </c>
      <c r="D154" s="412" t="s">
        <v>1870</v>
      </c>
      <c r="E154" s="412">
        <v>50</v>
      </c>
      <c r="F154" s="190" t="s">
        <v>1520</v>
      </c>
      <c r="G154" s="190" t="s">
        <v>1520</v>
      </c>
      <c r="H154" s="190" t="s">
        <v>1520</v>
      </c>
      <c r="I154" s="284" t="s">
        <v>1184</v>
      </c>
      <c r="J154" s="284" t="s">
        <v>1184</v>
      </c>
      <c r="K154" s="412" t="s">
        <v>1184</v>
      </c>
      <c r="L154" s="412" t="s">
        <v>1184</v>
      </c>
      <c r="M154" s="412" t="s">
        <v>1184</v>
      </c>
      <c r="N154" s="412" t="s">
        <v>1184</v>
      </c>
      <c r="O154" s="1928"/>
      <c r="P154" s="1929"/>
      <c r="Q154" s="412"/>
    </row>
    <row r="155" spans="2:17" s="100" customFormat="1" x14ac:dyDescent="0.25">
      <c r="B155" s="283" t="s">
        <v>1824</v>
      </c>
      <c r="C155" s="283" t="s">
        <v>93</v>
      </c>
      <c r="D155" s="412" t="s">
        <v>1871</v>
      </c>
      <c r="E155" s="412">
        <v>50</v>
      </c>
      <c r="F155" s="190" t="s">
        <v>1520</v>
      </c>
      <c r="G155" s="190" t="s">
        <v>1520</v>
      </c>
      <c r="H155" s="190" t="s">
        <v>1520</v>
      </c>
      <c r="I155" s="284" t="s">
        <v>1184</v>
      </c>
      <c r="J155" s="284" t="s">
        <v>1184</v>
      </c>
      <c r="K155" s="412" t="s">
        <v>1184</v>
      </c>
      <c r="L155" s="412" t="s">
        <v>1184</v>
      </c>
      <c r="M155" s="412" t="s">
        <v>1184</v>
      </c>
      <c r="N155" s="412" t="s">
        <v>1184</v>
      </c>
      <c r="O155" s="1928"/>
      <c r="P155" s="1929"/>
      <c r="Q155" s="412"/>
    </row>
    <row r="156" spans="2:17" s="100" customFormat="1" x14ac:dyDescent="0.25">
      <c r="B156" s="283" t="s">
        <v>1824</v>
      </c>
      <c r="C156" s="283" t="s">
        <v>93</v>
      </c>
      <c r="D156" s="412"/>
      <c r="E156" s="412">
        <v>50</v>
      </c>
      <c r="F156" s="190" t="s">
        <v>1520</v>
      </c>
      <c r="G156" s="190" t="s">
        <v>1520</v>
      </c>
      <c r="H156" s="190" t="s">
        <v>1520</v>
      </c>
      <c r="I156" s="284" t="s">
        <v>1184</v>
      </c>
      <c r="J156" s="284" t="s">
        <v>1184</v>
      </c>
      <c r="K156" s="412" t="s">
        <v>1184</v>
      </c>
      <c r="L156" s="412" t="s">
        <v>1184</v>
      </c>
      <c r="M156" s="412" t="s">
        <v>1184</v>
      </c>
      <c r="N156" s="412" t="s">
        <v>1184</v>
      </c>
      <c r="O156" s="1928"/>
      <c r="P156" s="1929"/>
      <c r="Q156" s="412"/>
    </row>
    <row r="157" spans="2:17" s="100" customFormat="1" x14ac:dyDescent="0.25">
      <c r="B157" s="283" t="s">
        <v>1824</v>
      </c>
      <c r="C157" s="283" t="s">
        <v>93</v>
      </c>
      <c r="D157" s="412"/>
      <c r="E157" s="412">
        <v>48</v>
      </c>
      <c r="F157" s="190" t="s">
        <v>1520</v>
      </c>
      <c r="G157" s="190" t="s">
        <v>1520</v>
      </c>
      <c r="H157" s="190" t="s">
        <v>1520</v>
      </c>
      <c r="I157" s="284" t="s">
        <v>1184</v>
      </c>
      <c r="J157" s="284" t="s">
        <v>1184</v>
      </c>
      <c r="K157" s="412" t="s">
        <v>1184</v>
      </c>
      <c r="L157" s="412" t="s">
        <v>1184</v>
      </c>
      <c r="M157" s="412" t="s">
        <v>1184</v>
      </c>
      <c r="N157" s="412" t="s">
        <v>1184</v>
      </c>
      <c r="O157" s="1928"/>
      <c r="P157" s="1929"/>
      <c r="Q157" s="412"/>
    </row>
    <row r="158" spans="2:17" s="100" customFormat="1" x14ac:dyDescent="0.25">
      <c r="B158" s="283" t="s">
        <v>1824</v>
      </c>
      <c r="C158" s="283" t="s">
        <v>93</v>
      </c>
      <c r="D158" s="412"/>
      <c r="E158" s="412">
        <v>50</v>
      </c>
      <c r="F158" s="190" t="s">
        <v>1520</v>
      </c>
      <c r="G158" s="190" t="s">
        <v>1520</v>
      </c>
      <c r="H158" s="190" t="s">
        <v>1520</v>
      </c>
      <c r="I158" s="284" t="s">
        <v>1184</v>
      </c>
      <c r="J158" s="284" t="s">
        <v>1184</v>
      </c>
      <c r="K158" s="412" t="s">
        <v>1184</v>
      </c>
      <c r="L158" s="412" t="s">
        <v>1184</v>
      </c>
      <c r="M158" s="412" t="s">
        <v>1184</v>
      </c>
      <c r="N158" s="412" t="s">
        <v>1184</v>
      </c>
      <c r="O158" s="1928"/>
      <c r="P158" s="1929"/>
      <c r="Q158" s="412"/>
    </row>
    <row r="159" spans="2:17" s="100" customFormat="1" x14ac:dyDescent="0.25">
      <c r="B159" s="283" t="s">
        <v>1824</v>
      </c>
      <c r="C159" s="283" t="s">
        <v>93</v>
      </c>
      <c r="D159" s="412" t="s">
        <v>1872</v>
      </c>
      <c r="E159" s="412">
        <v>48</v>
      </c>
      <c r="F159" s="190" t="s">
        <v>1520</v>
      </c>
      <c r="G159" s="190" t="s">
        <v>1520</v>
      </c>
      <c r="H159" s="190" t="s">
        <v>1520</v>
      </c>
      <c r="I159" s="284" t="s">
        <v>1184</v>
      </c>
      <c r="J159" s="284" t="s">
        <v>1184</v>
      </c>
      <c r="K159" s="412" t="s">
        <v>1184</v>
      </c>
      <c r="L159" s="412" t="s">
        <v>1184</v>
      </c>
      <c r="M159" s="412" t="s">
        <v>1184</v>
      </c>
      <c r="N159" s="412" t="s">
        <v>1184</v>
      </c>
      <c r="O159" s="1928"/>
      <c r="P159" s="1929"/>
      <c r="Q159" s="412"/>
    </row>
    <row r="160" spans="2:17" s="100" customFormat="1" x14ac:dyDescent="0.25">
      <c r="B160" s="283" t="s">
        <v>1824</v>
      </c>
      <c r="C160" s="283" t="s">
        <v>93</v>
      </c>
      <c r="D160" s="412" t="s">
        <v>1873</v>
      </c>
      <c r="E160" s="412">
        <v>50</v>
      </c>
      <c r="F160" s="190" t="s">
        <v>1520</v>
      </c>
      <c r="G160" s="190" t="s">
        <v>1520</v>
      </c>
      <c r="H160" s="190" t="s">
        <v>1520</v>
      </c>
      <c r="I160" s="284" t="s">
        <v>1184</v>
      </c>
      <c r="J160" s="284" t="s">
        <v>1184</v>
      </c>
      <c r="K160" s="412" t="s">
        <v>1184</v>
      </c>
      <c r="L160" s="412" t="s">
        <v>1184</v>
      </c>
      <c r="M160" s="412" t="s">
        <v>1184</v>
      </c>
      <c r="N160" s="412" t="s">
        <v>1184</v>
      </c>
      <c r="O160" s="1928"/>
      <c r="P160" s="1929"/>
      <c r="Q160" s="412"/>
    </row>
    <row r="161" spans="2:17" s="100" customFormat="1" ht="30" x14ac:dyDescent="0.25">
      <c r="B161" s="283" t="s">
        <v>1824</v>
      </c>
      <c r="C161" s="283" t="s">
        <v>93</v>
      </c>
      <c r="D161" s="412" t="s">
        <v>1874</v>
      </c>
      <c r="E161" s="412">
        <v>50</v>
      </c>
      <c r="F161" s="190" t="s">
        <v>1520</v>
      </c>
      <c r="G161" s="190" t="s">
        <v>1520</v>
      </c>
      <c r="H161" s="190" t="s">
        <v>1520</v>
      </c>
      <c r="I161" s="284" t="s">
        <v>1184</v>
      </c>
      <c r="J161" s="284" t="s">
        <v>1184</v>
      </c>
      <c r="K161" s="412" t="s">
        <v>1184</v>
      </c>
      <c r="L161" s="412" t="s">
        <v>1184</v>
      </c>
      <c r="M161" s="412" t="s">
        <v>1184</v>
      </c>
      <c r="N161" s="412" t="s">
        <v>1184</v>
      </c>
      <c r="O161" s="1928"/>
      <c r="P161" s="1929"/>
      <c r="Q161" s="412"/>
    </row>
    <row r="162" spans="2:17" s="100" customFormat="1" x14ac:dyDescent="0.25">
      <c r="B162" s="283" t="s">
        <v>1824</v>
      </c>
      <c r="C162" s="283" t="s">
        <v>93</v>
      </c>
      <c r="D162" s="412" t="s">
        <v>1875</v>
      </c>
      <c r="E162" s="412">
        <v>48</v>
      </c>
      <c r="F162" s="190" t="s">
        <v>1520</v>
      </c>
      <c r="G162" s="190" t="s">
        <v>1520</v>
      </c>
      <c r="H162" s="190" t="s">
        <v>1520</v>
      </c>
      <c r="I162" s="284" t="s">
        <v>1184</v>
      </c>
      <c r="J162" s="284" t="s">
        <v>1184</v>
      </c>
      <c r="K162" s="412" t="s">
        <v>1184</v>
      </c>
      <c r="L162" s="412" t="s">
        <v>1184</v>
      </c>
      <c r="M162" s="412" t="s">
        <v>1184</v>
      </c>
      <c r="N162" s="412" t="s">
        <v>1184</v>
      </c>
      <c r="O162" s="1928"/>
      <c r="P162" s="1929"/>
      <c r="Q162" s="412"/>
    </row>
    <row r="163" spans="2:17" s="100" customFormat="1" x14ac:dyDescent="0.25">
      <c r="B163" s="283" t="s">
        <v>1824</v>
      </c>
      <c r="C163" s="283" t="s">
        <v>93</v>
      </c>
      <c r="D163" s="412" t="s">
        <v>1876</v>
      </c>
      <c r="E163" s="412">
        <v>48</v>
      </c>
      <c r="F163" s="190" t="s">
        <v>1520</v>
      </c>
      <c r="G163" s="190" t="s">
        <v>1520</v>
      </c>
      <c r="H163" s="190" t="s">
        <v>1520</v>
      </c>
      <c r="I163" s="284" t="s">
        <v>1184</v>
      </c>
      <c r="J163" s="284" t="s">
        <v>1184</v>
      </c>
      <c r="K163" s="412" t="s">
        <v>1184</v>
      </c>
      <c r="L163" s="412" t="s">
        <v>1184</v>
      </c>
      <c r="M163" s="412" t="s">
        <v>1184</v>
      </c>
      <c r="N163" s="412" t="s">
        <v>1184</v>
      </c>
      <c r="O163" s="1928"/>
      <c r="P163" s="1929"/>
      <c r="Q163" s="412"/>
    </row>
    <row r="164" spans="2:17" s="100" customFormat="1" x14ac:dyDescent="0.25">
      <c r="B164" s="283" t="s">
        <v>1824</v>
      </c>
      <c r="C164" s="283" t="s">
        <v>93</v>
      </c>
      <c r="D164" s="412" t="s">
        <v>1877</v>
      </c>
      <c r="E164" s="412">
        <v>50</v>
      </c>
      <c r="F164" s="190" t="s">
        <v>1520</v>
      </c>
      <c r="G164" s="190" t="s">
        <v>1520</v>
      </c>
      <c r="H164" s="190" t="s">
        <v>1520</v>
      </c>
      <c r="I164" s="284" t="s">
        <v>1184</v>
      </c>
      <c r="J164" s="284" t="s">
        <v>1184</v>
      </c>
      <c r="K164" s="412" t="s">
        <v>1184</v>
      </c>
      <c r="L164" s="412" t="s">
        <v>1184</v>
      </c>
      <c r="M164" s="412" t="s">
        <v>1184</v>
      </c>
      <c r="N164" s="412" t="s">
        <v>1184</v>
      </c>
      <c r="O164" s="1928"/>
      <c r="P164" s="1929"/>
      <c r="Q164" s="412"/>
    </row>
    <row r="165" spans="2:17" s="100" customFormat="1" ht="30" x14ac:dyDescent="0.25">
      <c r="B165" s="283" t="s">
        <v>1824</v>
      </c>
      <c r="C165" s="283" t="s">
        <v>93</v>
      </c>
      <c r="D165" s="412" t="s">
        <v>1878</v>
      </c>
      <c r="E165" s="412">
        <v>50</v>
      </c>
      <c r="F165" s="190" t="s">
        <v>1520</v>
      </c>
      <c r="G165" s="190" t="s">
        <v>1520</v>
      </c>
      <c r="H165" s="190" t="s">
        <v>1520</v>
      </c>
      <c r="I165" s="284" t="s">
        <v>1184</v>
      </c>
      <c r="J165" s="284" t="s">
        <v>1184</v>
      </c>
      <c r="K165" s="412" t="s">
        <v>1184</v>
      </c>
      <c r="L165" s="412" t="s">
        <v>1184</v>
      </c>
      <c r="M165" s="412" t="s">
        <v>1184</v>
      </c>
      <c r="N165" s="412" t="s">
        <v>1184</v>
      </c>
      <c r="O165" s="1928"/>
      <c r="P165" s="1929"/>
      <c r="Q165" s="412"/>
    </row>
    <row r="166" spans="2:17" s="100" customFormat="1" ht="30" x14ac:dyDescent="0.25">
      <c r="B166" s="283" t="s">
        <v>1824</v>
      </c>
      <c r="C166" s="283" t="s">
        <v>93</v>
      </c>
      <c r="D166" s="412" t="s">
        <v>1879</v>
      </c>
      <c r="E166" s="412">
        <v>50</v>
      </c>
      <c r="F166" s="190" t="s">
        <v>1520</v>
      </c>
      <c r="G166" s="190" t="s">
        <v>1520</v>
      </c>
      <c r="H166" s="190" t="s">
        <v>1520</v>
      </c>
      <c r="I166" s="284" t="s">
        <v>1184</v>
      </c>
      <c r="J166" s="284" t="s">
        <v>1184</v>
      </c>
      <c r="K166" s="412" t="s">
        <v>1184</v>
      </c>
      <c r="L166" s="412" t="s">
        <v>1184</v>
      </c>
      <c r="M166" s="412" t="s">
        <v>1184</v>
      </c>
      <c r="N166" s="412" t="s">
        <v>1184</v>
      </c>
      <c r="O166" s="1928"/>
      <c r="P166" s="1929"/>
      <c r="Q166" s="412"/>
    </row>
    <row r="167" spans="2:17" s="100" customFormat="1" x14ac:dyDescent="0.25">
      <c r="B167" s="283" t="s">
        <v>1824</v>
      </c>
      <c r="C167" s="283" t="s">
        <v>93</v>
      </c>
      <c r="D167" s="412" t="s">
        <v>1880</v>
      </c>
      <c r="E167" s="412">
        <v>50</v>
      </c>
      <c r="F167" s="190" t="s">
        <v>1520</v>
      </c>
      <c r="G167" s="190" t="s">
        <v>1520</v>
      </c>
      <c r="H167" s="190" t="s">
        <v>1520</v>
      </c>
      <c r="I167" s="284" t="s">
        <v>1184</v>
      </c>
      <c r="J167" s="284" t="s">
        <v>1184</v>
      </c>
      <c r="K167" s="412" t="s">
        <v>1184</v>
      </c>
      <c r="L167" s="412" t="s">
        <v>1184</v>
      </c>
      <c r="M167" s="412" t="s">
        <v>1184</v>
      </c>
      <c r="N167" s="412" t="s">
        <v>1184</v>
      </c>
      <c r="O167" s="1928"/>
      <c r="P167" s="1929"/>
      <c r="Q167" s="412"/>
    </row>
    <row r="168" spans="2:17" s="100" customFormat="1" ht="30" x14ac:dyDescent="0.25">
      <c r="B168" s="283" t="s">
        <v>1824</v>
      </c>
      <c r="C168" s="283" t="s">
        <v>93</v>
      </c>
      <c r="D168" s="412" t="s">
        <v>1881</v>
      </c>
      <c r="E168" s="412">
        <v>48</v>
      </c>
      <c r="F168" s="190" t="s">
        <v>1520</v>
      </c>
      <c r="G168" s="190" t="s">
        <v>1520</v>
      </c>
      <c r="H168" s="190" t="s">
        <v>1520</v>
      </c>
      <c r="I168" s="284" t="s">
        <v>1184</v>
      </c>
      <c r="J168" s="284" t="s">
        <v>1184</v>
      </c>
      <c r="K168" s="412" t="s">
        <v>1184</v>
      </c>
      <c r="L168" s="412" t="s">
        <v>1184</v>
      </c>
      <c r="M168" s="412" t="s">
        <v>1184</v>
      </c>
      <c r="N168" s="412" t="s">
        <v>1184</v>
      </c>
      <c r="O168" s="1928"/>
      <c r="P168" s="1929"/>
      <c r="Q168" s="412"/>
    </row>
    <row r="169" spans="2:17" s="100" customFormat="1" ht="30" x14ac:dyDescent="0.25">
      <c r="B169" s="283" t="s">
        <v>1824</v>
      </c>
      <c r="C169" s="283" t="s">
        <v>93</v>
      </c>
      <c r="D169" s="412" t="s">
        <v>1882</v>
      </c>
      <c r="E169" s="412">
        <v>50</v>
      </c>
      <c r="F169" s="190" t="s">
        <v>1520</v>
      </c>
      <c r="G169" s="190" t="s">
        <v>1520</v>
      </c>
      <c r="H169" s="190" t="s">
        <v>1520</v>
      </c>
      <c r="I169" s="284" t="s">
        <v>1184</v>
      </c>
      <c r="J169" s="284" t="s">
        <v>1184</v>
      </c>
      <c r="K169" s="412" t="s">
        <v>1184</v>
      </c>
      <c r="L169" s="412" t="s">
        <v>1184</v>
      </c>
      <c r="M169" s="412" t="s">
        <v>1184</v>
      </c>
      <c r="N169" s="412" t="s">
        <v>1184</v>
      </c>
      <c r="O169" s="1928"/>
      <c r="P169" s="1929"/>
      <c r="Q169" s="412"/>
    </row>
    <row r="170" spans="2:17" s="100" customFormat="1" x14ac:dyDescent="0.25">
      <c r="B170" s="283" t="s">
        <v>1824</v>
      </c>
      <c r="C170" s="283" t="s">
        <v>93</v>
      </c>
      <c r="D170" s="412" t="s">
        <v>1883</v>
      </c>
      <c r="E170" s="412">
        <v>50</v>
      </c>
      <c r="F170" s="190" t="s">
        <v>1520</v>
      </c>
      <c r="G170" s="190" t="s">
        <v>1520</v>
      </c>
      <c r="H170" s="190" t="s">
        <v>1520</v>
      </c>
      <c r="I170" s="284" t="s">
        <v>1184</v>
      </c>
      <c r="J170" s="284" t="s">
        <v>1184</v>
      </c>
      <c r="K170" s="412" t="s">
        <v>1184</v>
      </c>
      <c r="L170" s="412" t="s">
        <v>1184</v>
      </c>
      <c r="M170" s="412" t="s">
        <v>1184</v>
      </c>
      <c r="N170" s="412" t="s">
        <v>1184</v>
      </c>
      <c r="O170" s="1928"/>
      <c r="P170" s="1929"/>
      <c r="Q170" s="412"/>
    </row>
    <row r="171" spans="2:17" s="100" customFormat="1" x14ac:dyDescent="0.25">
      <c r="B171" s="283" t="s">
        <v>1824</v>
      </c>
      <c r="C171" s="283" t="s">
        <v>93</v>
      </c>
      <c r="E171" s="412">
        <v>300</v>
      </c>
      <c r="F171" s="190" t="s">
        <v>1520</v>
      </c>
      <c r="G171" s="190" t="s">
        <v>1520</v>
      </c>
      <c r="H171" s="190" t="s">
        <v>1520</v>
      </c>
      <c r="I171" s="284" t="s">
        <v>1184</v>
      </c>
      <c r="J171" s="284" t="s">
        <v>1184</v>
      </c>
      <c r="K171" s="412" t="s">
        <v>1184</v>
      </c>
      <c r="L171" s="412" t="s">
        <v>1184</v>
      </c>
      <c r="M171" s="412" t="s">
        <v>1184</v>
      </c>
      <c r="N171" s="412" t="s">
        <v>1184</v>
      </c>
      <c r="O171" s="1928"/>
      <c r="P171" s="1929"/>
      <c r="Q171" s="412"/>
    </row>
    <row r="172" spans="2:17" s="100" customFormat="1" x14ac:dyDescent="0.25">
      <c r="B172" s="283" t="s">
        <v>1824</v>
      </c>
      <c r="C172" s="283" t="s">
        <v>93</v>
      </c>
      <c r="D172" s="412" t="s">
        <v>1884</v>
      </c>
      <c r="E172" s="109">
        <v>100</v>
      </c>
      <c r="F172" s="190" t="s">
        <v>1520</v>
      </c>
      <c r="G172" s="190" t="s">
        <v>1520</v>
      </c>
      <c r="H172" s="190" t="s">
        <v>1520</v>
      </c>
      <c r="I172" s="284" t="s">
        <v>1184</v>
      </c>
      <c r="J172" s="284" t="s">
        <v>1184</v>
      </c>
      <c r="K172" s="412" t="s">
        <v>1184</v>
      </c>
      <c r="L172" s="412" t="s">
        <v>1184</v>
      </c>
      <c r="M172" s="412" t="s">
        <v>1184</v>
      </c>
      <c r="N172" s="412" t="s">
        <v>1184</v>
      </c>
      <c r="O172" s="1930"/>
      <c r="P172" s="1931"/>
      <c r="Q172" s="109"/>
    </row>
    <row r="173" spans="2:17" s="100" customFormat="1" x14ac:dyDescent="0.25">
      <c r="B173" s="410"/>
      <c r="C173" s="410"/>
      <c r="D173" s="410"/>
      <c r="E173" s="410"/>
      <c r="F173" s="410"/>
      <c r="G173" s="410"/>
      <c r="H173" s="410"/>
      <c r="I173" s="410"/>
      <c r="J173" s="410"/>
      <c r="K173" s="410"/>
      <c r="L173" s="410"/>
      <c r="M173" s="410"/>
      <c r="N173" s="410"/>
      <c r="O173" s="252"/>
      <c r="P173" s="252"/>
      <c r="Q173" s="410"/>
    </row>
    <row r="174" spans="2:17" s="100" customFormat="1" x14ac:dyDescent="0.25">
      <c r="B174" s="100" t="s">
        <v>536</v>
      </c>
    </row>
    <row r="175" spans="2:17" x14ac:dyDescent="0.25">
      <c r="B175" s="1" t="s">
        <v>94</v>
      </c>
    </row>
    <row r="176" spans="2:17" x14ac:dyDescent="0.25">
      <c r="B176" s="1" t="s">
        <v>95</v>
      </c>
    </row>
    <row r="178" spans="2:17" ht="15.75" thickBot="1" x14ac:dyDescent="0.3"/>
    <row r="179" spans="2:17" ht="27" thickBot="1" x14ac:dyDescent="0.3">
      <c r="B179" s="1584" t="s">
        <v>96</v>
      </c>
      <c r="C179" s="1585"/>
      <c r="D179" s="1585"/>
      <c r="E179" s="1585"/>
      <c r="F179" s="1585"/>
      <c r="G179" s="1585"/>
      <c r="H179" s="1585"/>
      <c r="I179" s="1585"/>
      <c r="J179" s="1585"/>
      <c r="K179" s="1585"/>
      <c r="L179" s="1585"/>
      <c r="M179" s="1585"/>
      <c r="N179" s="1586"/>
    </row>
    <row r="181" spans="2:17" ht="75" x14ac:dyDescent="0.25">
      <c r="B181" s="287" t="s">
        <v>97</v>
      </c>
      <c r="C181" s="287" t="s">
        <v>98</v>
      </c>
      <c r="D181" s="287" t="s">
        <v>99</v>
      </c>
      <c r="E181" s="287" t="s">
        <v>100</v>
      </c>
      <c r="F181" s="287" t="s">
        <v>101</v>
      </c>
      <c r="G181" s="287" t="s">
        <v>102</v>
      </c>
      <c r="H181" s="287" t="s">
        <v>103</v>
      </c>
      <c r="I181" s="287" t="s">
        <v>104</v>
      </c>
      <c r="J181" s="1579" t="s">
        <v>105</v>
      </c>
      <c r="K181" s="1580"/>
      <c r="L181" s="1581"/>
      <c r="M181" s="287" t="s">
        <v>106</v>
      </c>
      <c r="N181" s="287" t="s">
        <v>107</v>
      </c>
      <c r="O181" s="287" t="s">
        <v>108</v>
      </c>
      <c r="P181" s="1579" t="s">
        <v>81</v>
      </c>
      <c r="Q181" s="1581"/>
    </row>
    <row r="182" spans="2:17" ht="8.25" customHeight="1" x14ac:dyDescent="0.25">
      <c r="B182" s="51"/>
      <c r="C182" s="182"/>
      <c r="E182" s="281"/>
      <c r="F182" s="281"/>
      <c r="G182" s="281"/>
      <c r="H182" s="281"/>
      <c r="I182" s="282"/>
      <c r="J182" s="332" t="s">
        <v>109</v>
      </c>
      <c r="K182" s="284" t="s">
        <v>110</v>
      </c>
      <c r="L182" s="283" t="s">
        <v>111</v>
      </c>
      <c r="M182" s="51"/>
      <c r="N182" s="51"/>
      <c r="O182" s="51"/>
      <c r="P182" s="1609"/>
      <c r="Q182" s="1609"/>
    </row>
    <row r="183" spans="2:17" ht="103.5" customHeight="1" x14ac:dyDescent="0.25">
      <c r="B183" s="182" t="s">
        <v>1614</v>
      </c>
      <c r="C183" s="192"/>
      <c r="D183" s="154" t="s">
        <v>1618</v>
      </c>
      <c r="E183" s="154" t="s">
        <v>1617</v>
      </c>
      <c r="F183" s="281"/>
      <c r="G183" s="281"/>
      <c r="H183" s="281"/>
      <c r="I183" s="282"/>
      <c r="J183" s="332"/>
      <c r="K183" s="283"/>
      <c r="L183" s="283"/>
      <c r="M183" s="51"/>
      <c r="N183" s="51"/>
      <c r="O183" s="51"/>
      <c r="P183" s="1613" t="s">
        <v>1686</v>
      </c>
      <c r="Q183" s="1613"/>
    </row>
    <row r="184" spans="2:17" ht="135" x14ac:dyDescent="0.25">
      <c r="B184" s="182" t="s">
        <v>1615</v>
      </c>
      <c r="C184" s="192"/>
      <c r="D184" s="182" t="s">
        <v>1616</v>
      </c>
      <c r="E184" s="182" t="s">
        <v>1619</v>
      </c>
      <c r="F184" s="281"/>
      <c r="G184" s="281"/>
      <c r="H184" s="281"/>
      <c r="I184" s="282"/>
      <c r="J184" s="332"/>
      <c r="K184" s="283"/>
      <c r="L184" s="283"/>
      <c r="M184" s="51"/>
      <c r="N184" s="51"/>
      <c r="O184" s="51"/>
      <c r="P184" s="1613" t="s">
        <v>1620</v>
      </c>
      <c r="Q184" s="1613"/>
    </row>
    <row r="185" spans="2:17" ht="83.25" customHeight="1" x14ac:dyDescent="0.25">
      <c r="B185" s="182" t="s">
        <v>1622</v>
      </c>
      <c r="C185" s="192" t="s">
        <v>133</v>
      </c>
      <c r="D185" s="182" t="s">
        <v>1621</v>
      </c>
      <c r="E185" s="182">
        <v>50954819</v>
      </c>
      <c r="F185" s="182" t="s">
        <v>129</v>
      </c>
      <c r="G185" s="182" t="s">
        <v>1630</v>
      </c>
      <c r="H185" s="416">
        <v>39933</v>
      </c>
      <c r="I185" s="284">
        <v>131806</v>
      </c>
      <c r="J185" s="182" t="s">
        <v>1631</v>
      </c>
      <c r="K185" s="284"/>
      <c r="L185" s="284"/>
      <c r="M185" s="154" t="s">
        <v>19</v>
      </c>
      <c r="N185" s="154" t="s">
        <v>20</v>
      </c>
      <c r="O185" s="154" t="s">
        <v>19</v>
      </c>
      <c r="P185" s="1714" t="s">
        <v>1632</v>
      </c>
      <c r="Q185" s="1715"/>
    </row>
    <row r="186" spans="2:17" ht="152.25" customHeight="1" x14ac:dyDescent="0.25">
      <c r="B186" s="182" t="s">
        <v>1622</v>
      </c>
      <c r="C186" s="192" t="s">
        <v>1624</v>
      </c>
      <c r="D186" s="182" t="s">
        <v>1625</v>
      </c>
      <c r="E186" s="182">
        <v>13270590</v>
      </c>
      <c r="F186" s="182" t="s">
        <v>986</v>
      </c>
      <c r="G186" s="182" t="s">
        <v>1641</v>
      </c>
      <c r="H186" s="416">
        <v>40628</v>
      </c>
      <c r="I186" s="284" t="s">
        <v>1520</v>
      </c>
      <c r="J186" s="182" t="s">
        <v>1642</v>
      </c>
      <c r="K186" s="284" t="s">
        <v>1643</v>
      </c>
      <c r="L186" s="284" t="s">
        <v>1644</v>
      </c>
      <c r="M186" s="154" t="s">
        <v>19</v>
      </c>
      <c r="N186" s="154" t="s">
        <v>20</v>
      </c>
      <c r="O186" s="154" t="s">
        <v>19</v>
      </c>
      <c r="P186" s="1714" t="s">
        <v>1645</v>
      </c>
      <c r="Q186" s="1715"/>
    </row>
    <row r="187" spans="2:17" ht="105" x14ac:dyDescent="0.25">
      <c r="B187" s="182" t="s">
        <v>1623</v>
      </c>
      <c r="C187" s="192" t="s">
        <v>141</v>
      </c>
      <c r="D187" s="182" t="s">
        <v>1634</v>
      </c>
      <c r="E187" s="182">
        <v>1102823674</v>
      </c>
      <c r="F187" s="182" t="s">
        <v>129</v>
      </c>
      <c r="G187" s="182" t="s">
        <v>1633</v>
      </c>
      <c r="H187" s="416">
        <v>40851</v>
      </c>
      <c r="I187" s="284">
        <v>130704</v>
      </c>
      <c r="J187" s="182" t="s">
        <v>1636</v>
      </c>
      <c r="K187" s="284" t="s">
        <v>1635</v>
      </c>
      <c r="L187" s="284" t="s">
        <v>155</v>
      </c>
      <c r="M187" s="154" t="s">
        <v>19</v>
      </c>
      <c r="N187" s="154" t="s">
        <v>19</v>
      </c>
      <c r="O187" s="154" t="s">
        <v>19</v>
      </c>
      <c r="P187" s="1714" t="s">
        <v>1637</v>
      </c>
      <c r="Q187" s="1715"/>
    </row>
    <row r="188" spans="2:17" ht="105" x14ac:dyDescent="0.25">
      <c r="B188" s="182" t="s">
        <v>1623</v>
      </c>
      <c r="C188" s="192" t="s">
        <v>141</v>
      </c>
      <c r="D188" s="182" t="s">
        <v>1627</v>
      </c>
      <c r="E188" s="182">
        <v>25890647</v>
      </c>
      <c r="F188" s="182" t="s">
        <v>129</v>
      </c>
      <c r="G188" s="182"/>
      <c r="H188" s="416">
        <v>39751</v>
      </c>
      <c r="I188" s="284">
        <v>110115</v>
      </c>
      <c r="J188" s="182" t="s">
        <v>1640</v>
      </c>
      <c r="K188" s="284" t="s">
        <v>1639</v>
      </c>
      <c r="L188" s="284" t="s">
        <v>155</v>
      </c>
      <c r="M188" s="154" t="s">
        <v>19</v>
      </c>
      <c r="N188" s="154" t="s">
        <v>19</v>
      </c>
      <c r="O188" s="154" t="s">
        <v>19</v>
      </c>
      <c r="P188" s="1714" t="s">
        <v>1638</v>
      </c>
      <c r="Q188" s="1715"/>
    </row>
    <row r="189" spans="2:17" ht="84.75" customHeight="1" x14ac:dyDescent="0.25">
      <c r="B189" s="182" t="s">
        <v>1623</v>
      </c>
      <c r="C189" s="192" t="s">
        <v>141</v>
      </c>
      <c r="D189" s="182" t="s">
        <v>1628</v>
      </c>
      <c r="E189" s="182">
        <v>1067891459</v>
      </c>
      <c r="F189" s="182" t="s">
        <v>129</v>
      </c>
      <c r="G189" s="182" t="s">
        <v>282</v>
      </c>
      <c r="H189" s="416">
        <v>41577</v>
      </c>
      <c r="I189" s="284" t="s">
        <v>1184</v>
      </c>
      <c r="J189" s="182" t="s">
        <v>1184</v>
      </c>
      <c r="K189" s="284" t="s">
        <v>1184</v>
      </c>
      <c r="L189" s="284" t="s">
        <v>1644</v>
      </c>
      <c r="M189" s="154" t="s">
        <v>19</v>
      </c>
      <c r="N189" s="154" t="s">
        <v>20</v>
      </c>
      <c r="O189" s="154" t="s">
        <v>19</v>
      </c>
      <c r="P189" s="1714" t="s">
        <v>1646</v>
      </c>
      <c r="Q189" s="1715"/>
    </row>
    <row r="190" spans="2:17" ht="101.25" customHeight="1" x14ac:dyDescent="0.25">
      <c r="B190" s="182" t="s">
        <v>1623</v>
      </c>
      <c r="C190" s="192" t="s">
        <v>1626</v>
      </c>
      <c r="D190" s="182" t="s">
        <v>1629</v>
      </c>
      <c r="E190" s="182">
        <v>78034751</v>
      </c>
      <c r="F190" s="182" t="s">
        <v>1647</v>
      </c>
      <c r="G190" s="182" t="s">
        <v>275</v>
      </c>
      <c r="H190" s="182" t="s">
        <v>1520</v>
      </c>
      <c r="I190" s="284" t="s">
        <v>1520</v>
      </c>
      <c r="J190" s="182"/>
      <c r="K190" s="284"/>
      <c r="L190" s="284"/>
      <c r="M190" s="154"/>
      <c r="N190" s="154"/>
      <c r="O190" s="154"/>
      <c r="P190" s="1714" t="s">
        <v>1648</v>
      </c>
      <c r="Q190" s="1715"/>
    </row>
    <row r="191" spans="2:17" ht="85.5" customHeight="1" x14ac:dyDescent="0.25">
      <c r="B191" s="182" t="s">
        <v>1649</v>
      </c>
      <c r="C191" s="184" t="s">
        <v>133</v>
      </c>
      <c r="D191" s="182" t="s">
        <v>1653</v>
      </c>
      <c r="E191" s="182">
        <v>1102794923</v>
      </c>
      <c r="F191" s="182" t="s">
        <v>1661</v>
      </c>
      <c r="G191" s="182" t="s">
        <v>1469</v>
      </c>
      <c r="H191" s="416">
        <v>39437</v>
      </c>
      <c r="I191" s="284" t="s">
        <v>1662</v>
      </c>
      <c r="J191" s="182" t="s">
        <v>1520</v>
      </c>
      <c r="K191" s="284" t="s">
        <v>1520</v>
      </c>
      <c r="L191" s="284" t="s">
        <v>1520</v>
      </c>
      <c r="M191" s="154" t="s">
        <v>19</v>
      </c>
      <c r="N191" s="154" t="s">
        <v>20</v>
      </c>
      <c r="O191" s="154" t="s">
        <v>19</v>
      </c>
      <c r="P191" s="1714" t="s">
        <v>1663</v>
      </c>
      <c r="Q191" s="1715"/>
    </row>
    <row r="192" spans="2:17" ht="180" x14ac:dyDescent="0.25">
      <c r="B192" s="182" t="s">
        <v>1650</v>
      </c>
      <c r="C192" s="184" t="s">
        <v>133</v>
      </c>
      <c r="D192" s="182" t="s">
        <v>1654</v>
      </c>
      <c r="E192" s="182">
        <v>28680879</v>
      </c>
      <c r="F192" s="182" t="s">
        <v>986</v>
      </c>
      <c r="G192" s="182" t="s">
        <v>1670</v>
      </c>
      <c r="H192" s="416">
        <v>33893</v>
      </c>
      <c r="I192" s="284" t="s">
        <v>1520</v>
      </c>
      <c r="J192" s="182" t="s">
        <v>1671</v>
      </c>
      <c r="K192" s="284" t="s">
        <v>1672</v>
      </c>
      <c r="L192" s="412" t="s">
        <v>1184</v>
      </c>
      <c r="M192" s="154" t="s">
        <v>19</v>
      </c>
      <c r="N192" s="154" t="s">
        <v>20</v>
      </c>
      <c r="O192" s="154" t="s">
        <v>19</v>
      </c>
      <c r="P192" s="1714" t="s">
        <v>1673</v>
      </c>
      <c r="Q192" s="1715"/>
    </row>
    <row r="193" spans="2:17" ht="60" x14ac:dyDescent="0.25">
      <c r="B193" s="182" t="s">
        <v>1650</v>
      </c>
      <c r="C193" s="184" t="s">
        <v>1652</v>
      </c>
      <c r="D193" s="182" t="s">
        <v>1655</v>
      </c>
      <c r="E193" s="182">
        <v>1053782449</v>
      </c>
      <c r="F193" s="182" t="s">
        <v>1681</v>
      </c>
      <c r="G193" s="182" t="s">
        <v>1682</v>
      </c>
      <c r="H193" s="416">
        <v>41012</v>
      </c>
      <c r="I193" s="284" t="s">
        <v>1520</v>
      </c>
      <c r="J193" s="182" t="s">
        <v>1683</v>
      </c>
      <c r="K193" s="284" t="s">
        <v>1684</v>
      </c>
      <c r="L193" s="284" t="s">
        <v>1184</v>
      </c>
      <c r="M193" s="154" t="s">
        <v>19</v>
      </c>
      <c r="N193" s="154" t="s">
        <v>20</v>
      </c>
      <c r="O193" s="154" t="s">
        <v>19</v>
      </c>
      <c r="P193" s="1714" t="s">
        <v>1685</v>
      </c>
      <c r="Q193" s="1715"/>
    </row>
    <row r="194" spans="2:17" ht="30" x14ac:dyDescent="0.25">
      <c r="B194" s="182" t="s">
        <v>1651</v>
      </c>
      <c r="C194" s="184" t="s">
        <v>141</v>
      </c>
      <c r="D194" s="182" t="s">
        <v>1656</v>
      </c>
      <c r="E194" s="182">
        <v>1067845749</v>
      </c>
      <c r="F194" s="182" t="s">
        <v>129</v>
      </c>
      <c r="G194" s="182" t="s">
        <v>1541</v>
      </c>
      <c r="H194" s="416">
        <v>40724</v>
      </c>
      <c r="I194" s="284">
        <v>127922</v>
      </c>
      <c r="J194" s="182" t="s">
        <v>1664</v>
      </c>
      <c r="K194" s="284" t="s">
        <v>1665</v>
      </c>
      <c r="L194" s="284" t="s">
        <v>155</v>
      </c>
      <c r="M194" s="154" t="s">
        <v>19</v>
      </c>
      <c r="N194" s="154" t="s">
        <v>19</v>
      </c>
      <c r="O194" s="154" t="s">
        <v>19</v>
      </c>
      <c r="P194" s="1714" t="s">
        <v>1666</v>
      </c>
      <c r="Q194" s="1715"/>
    </row>
    <row r="195" spans="2:17" ht="75" x14ac:dyDescent="0.25">
      <c r="B195" s="182" t="s">
        <v>1651</v>
      </c>
      <c r="C195" s="184" t="s">
        <v>141</v>
      </c>
      <c r="D195" s="182" t="s">
        <v>1657</v>
      </c>
      <c r="E195" s="182">
        <v>1067895521</v>
      </c>
      <c r="F195" s="182" t="s">
        <v>129</v>
      </c>
      <c r="G195" s="182" t="s">
        <v>282</v>
      </c>
      <c r="H195" s="416">
        <v>41789</v>
      </c>
      <c r="I195" s="284">
        <v>143608</v>
      </c>
      <c r="J195" s="182" t="s">
        <v>1667</v>
      </c>
      <c r="K195" s="284" t="s">
        <v>1668</v>
      </c>
      <c r="L195" s="284" t="s">
        <v>1669</v>
      </c>
      <c r="M195" s="154" t="s">
        <v>19</v>
      </c>
      <c r="N195" s="154" t="s">
        <v>1184</v>
      </c>
      <c r="O195" s="154" t="s">
        <v>19</v>
      </c>
      <c r="P195" s="1714" t="s">
        <v>1888</v>
      </c>
      <c r="Q195" s="1715"/>
    </row>
    <row r="196" spans="2:17" ht="45" x14ac:dyDescent="0.25">
      <c r="B196" s="182" t="s">
        <v>1651</v>
      </c>
      <c r="C196" s="184" t="s">
        <v>141</v>
      </c>
      <c r="D196" s="182" t="s">
        <v>1658</v>
      </c>
      <c r="E196" s="182">
        <v>25879477</v>
      </c>
      <c r="F196" s="182" t="s">
        <v>986</v>
      </c>
      <c r="G196" s="182" t="s">
        <v>1541</v>
      </c>
      <c r="H196" s="416">
        <v>39933</v>
      </c>
      <c r="I196" s="284" t="s">
        <v>1520</v>
      </c>
      <c r="J196" s="182" t="s">
        <v>318</v>
      </c>
      <c r="K196" s="284" t="s">
        <v>791</v>
      </c>
      <c r="L196" s="284" t="s">
        <v>155</v>
      </c>
      <c r="M196" s="154" t="s">
        <v>19</v>
      </c>
      <c r="N196" s="154" t="s">
        <v>19</v>
      </c>
      <c r="O196" s="154" t="s">
        <v>19</v>
      </c>
      <c r="P196" s="1714" t="s">
        <v>1674</v>
      </c>
      <c r="Q196" s="1715"/>
    </row>
    <row r="197" spans="2:17" ht="75" customHeight="1" x14ac:dyDescent="0.25">
      <c r="B197" s="182" t="s">
        <v>1651</v>
      </c>
      <c r="C197" s="184" t="s">
        <v>141</v>
      </c>
      <c r="D197" s="182" t="s">
        <v>1675</v>
      </c>
      <c r="E197" s="182">
        <v>64695320</v>
      </c>
      <c r="F197" s="182" t="s">
        <v>129</v>
      </c>
      <c r="G197" s="182" t="s">
        <v>1676</v>
      </c>
      <c r="H197" s="182" t="s">
        <v>1677</v>
      </c>
      <c r="I197" s="284" t="s">
        <v>1184</v>
      </c>
      <c r="J197" s="182" t="s">
        <v>1679</v>
      </c>
      <c r="K197" s="284" t="s">
        <v>1680</v>
      </c>
      <c r="L197" s="284" t="s">
        <v>155</v>
      </c>
      <c r="M197" s="154" t="s">
        <v>19</v>
      </c>
      <c r="N197" s="154" t="s">
        <v>20</v>
      </c>
      <c r="O197" s="154" t="s">
        <v>19</v>
      </c>
      <c r="P197" s="1714" t="s">
        <v>1678</v>
      </c>
      <c r="Q197" s="1715"/>
    </row>
    <row r="198" spans="2:17" ht="135" x14ac:dyDescent="0.25">
      <c r="B198" s="182" t="s">
        <v>1651</v>
      </c>
      <c r="C198" s="184" t="s">
        <v>141</v>
      </c>
      <c r="D198" s="182" t="s">
        <v>1659</v>
      </c>
      <c r="E198" s="182">
        <v>1067284142</v>
      </c>
      <c r="F198" s="182" t="s">
        <v>129</v>
      </c>
      <c r="G198" s="182" t="s">
        <v>1541</v>
      </c>
      <c r="H198" s="416">
        <v>40962</v>
      </c>
      <c r="I198" s="284">
        <v>127188</v>
      </c>
      <c r="J198" s="182" t="s">
        <v>1688</v>
      </c>
      <c r="K198" s="284" t="s">
        <v>1687</v>
      </c>
      <c r="L198" s="284" t="s">
        <v>155</v>
      </c>
      <c r="M198" s="154" t="s">
        <v>19</v>
      </c>
      <c r="N198" s="154" t="s">
        <v>19</v>
      </c>
      <c r="O198" s="154" t="s">
        <v>19</v>
      </c>
      <c r="P198" s="1714" t="s">
        <v>1689</v>
      </c>
      <c r="Q198" s="1715"/>
    </row>
    <row r="199" spans="2:17" ht="77.25" customHeight="1" x14ac:dyDescent="0.25">
      <c r="B199" s="182" t="s">
        <v>1651</v>
      </c>
      <c r="C199" s="184" t="s">
        <v>1693</v>
      </c>
      <c r="D199" s="182" t="s">
        <v>1660</v>
      </c>
      <c r="E199" s="182">
        <v>78762788</v>
      </c>
      <c r="F199" s="182" t="s">
        <v>129</v>
      </c>
      <c r="G199" s="182" t="s">
        <v>1690</v>
      </c>
      <c r="H199" s="416">
        <v>41194</v>
      </c>
      <c r="I199" s="284" t="s">
        <v>1184</v>
      </c>
      <c r="J199" s="182" t="s">
        <v>1691</v>
      </c>
      <c r="K199" s="284" t="s">
        <v>1692</v>
      </c>
      <c r="L199" s="284" t="s">
        <v>155</v>
      </c>
      <c r="M199" s="154" t="s">
        <v>19</v>
      </c>
      <c r="N199" s="154" t="s">
        <v>20</v>
      </c>
      <c r="O199" s="154" t="s">
        <v>20</v>
      </c>
      <c r="P199" s="1714" t="s">
        <v>1694</v>
      </c>
      <c r="Q199" s="1715"/>
    </row>
    <row r="200" spans="2:17" ht="105" customHeight="1" x14ac:dyDescent="0.25">
      <c r="B200" s="182" t="s">
        <v>1695</v>
      </c>
      <c r="C200" s="184" t="s">
        <v>133</v>
      </c>
      <c r="D200" s="182" t="s">
        <v>1699</v>
      </c>
      <c r="E200" s="182">
        <v>25801542</v>
      </c>
      <c r="F200" s="182" t="s">
        <v>1728</v>
      </c>
      <c r="G200" s="182" t="s">
        <v>136</v>
      </c>
      <c r="H200" s="416">
        <v>39799</v>
      </c>
      <c r="I200" s="284" t="s">
        <v>1520</v>
      </c>
      <c r="J200" s="182" t="s">
        <v>1184</v>
      </c>
      <c r="K200" s="284" t="s">
        <v>1184</v>
      </c>
      <c r="L200" s="284" t="s">
        <v>1184</v>
      </c>
      <c r="M200" s="154" t="s">
        <v>19</v>
      </c>
      <c r="N200" s="154" t="s">
        <v>20</v>
      </c>
      <c r="O200" s="154" t="s">
        <v>19</v>
      </c>
      <c r="P200" s="1714" t="s">
        <v>1729</v>
      </c>
      <c r="Q200" s="1715"/>
    </row>
    <row r="201" spans="2:17" ht="165" customHeight="1" x14ac:dyDescent="0.25">
      <c r="B201" s="182" t="s">
        <v>1695</v>
      </c>
      <c r="C201" s="184" t="s">
        <v>133</v>
      </c>
      <c r="D201" s="182" t="s">
        <v>1700</v>
      </c>
      <c r="E201" s="182">
        <v>34994467</v>
      </c>
      <c r="F201" s="182" t="s">
        <v>1681</v>
      </c>
      <c r="G201" s="182" t="s">
        <v>143</v>
      </c>
      <c r="H201" s="416">
        <v>36869</v>
      </c>
      <c r="I201" s="284" t="s">
        <v>1520</v>
      </c>
      <c r="J201" s="182" t="s">
        <v>1184</v>
      </c>
      <c r="K201" s="284" t="s">
        <v>1184</v>
      </c>
      <c r="L201" s="284" t="s">
        <v>1184</v>
      </c>
      <c r="M201" s="154" t="s">
        <v>19</v>
      </c>
      <c r="N201" s="154" t="s">
        <v>20</v>
      </c>
      <c r="O201" s="154" t="s">
        <v>19</v>
      </c>
      <c r="P201" s="1714" t="s">
        <v>1736</v>
      </c>
      <c r="Q201" s="1715"/>
    </row>
    <row r="202" spans="2:17" ht="165" x14ac:dyDescent="0.25">
      <c r="B202" s="182" t="s">
        <v>1695</v>
      </c>
      <c r="C202" s="184" t="s">
        <v>133</v>
      </c>
      <c r="D202" s="182" t="s">
        <v>1742</v>
      </c>
      <c r="E202" s="182">
        <v>50996033</v>
      </c>
      <c r="F202" s="182" t="s">
        <v>129</v>
      </c>
      <c r="G202" s="182" t="s">
        <v>1541</v>
      </c>
      <c r="H202" s="416">
        <v>40024</v>
      </c>
      <c r="I202" s="284">
        <v>124372</v>
      </c>
      <c r="J202" s="182" t="s">
        <v>1743</v>
      </c>
      <c r="K202" s="284" t="s">
        <v>1184</v>
      </c>
      <c r="L202" s="284" t="s">
        <v>1184</v>
      </c>
      <c r="M202" s="154" t="s">
        <v>19</v>
      </c>
      <c r="N202" s="154" t="s">
        <v>20</v>
      </c>
      <c r="O202" s="154" t="s">
        <v>19</v>
      </c>
      <c r="P202" s="1714" t="s">
        <v>1744</v>
      </c>
      <c r="Q202" s="1715"/>
    </row>
    <row r="203" spans="2:17" ht="240" x14ac:dyDescent="0.25">
      <c r="B203" s="182" t="s">
        <v>1695</v>
      </c>
      <c r="C203" s="184" t="s">
        <v>133</v>
      </c>
      <c r="D203" s="182" t="s">
        <v>1701</v>
      </c>
      <c r="E203" s="182">
        <v>34996044</v>
      </c>
      <c r="F203" s="182" t="s">
        <v>986</v>
      </c>
      <c r="G203" s="182" t="s">
        <v>1751</v>
      </c>
      <c r="H203" s="416">
        <v>34793</v>
      </c>
      <c r="I203" s="284" t="s">
        <v>1520</v>
      </c>
      <c r="J203" s="182" t="s">
        <v>1752</v>
      </c>
      <c r="K203" s="284"/>
      <c r="L203" s="284" t="s">
        <v>1184</v>
      </c>
      <c r="M203" s="154" t="s">
        <v>19</v>
      </c>
      <c r="N203" s="154" t="s">
        <v>20</v>
      </c>
      <c r="O203" s="154" t="s">
        <v>19</v>
      </c>
      <c r="P203" s="1714" t="s">
        <v>1887</v>
      </c>
      <c r="Q203" s="1715"/>
    </row>
    <row r="204" spans="2:17" ht="90.75" customHeight="1" x14ac:dyDescent="0.25">
      <c r="B204" s="182" t="s">
        <v>1695</v>
      </c>
      <c r="C204" s="184" t="s">
        <v>133</v>
      </c>
      <c r="D204" s="182" t="s">
        <v>1702</v>
      </c>
      <c r="E204" s="182">
        <v>50939136</v>
      </c>
      <c r="F204" s="182" t="s">
        <v>1760</v>
      </c>
      <c r="G204" s="182" t="s">
        <v>136</v>
      </c>
      <c r="H204" s="416">
        <v>38700</v>
      </c>
      <c r="I204" s="284" t="s">
        <v>1520</v>
      </c>
      <c r="J204" s="182" t="s">
        <v>1761</v>
      </c>
      <c r="K204" s="284" t="s">
        <v>1762</v>
      </c>
      <c r="L204" s="284" t="s">
        <v>1184</v>
      </c>
      <c r="M204" s="154" t="s">
        <v>19</v>
      </c>
      <c r="N204" s="154" t="s">
        <v>20</v>
      </c>
      <c r="O204" s="154" t="s">
        <v>19</v>
      </c>
      <c r="P204" s="1714" t="s">
        <v>1763</v>
      </c>
      <c r="Q204" s="1715"/>
    </row>
    <row r="205" spans="2:17" ht="45" x14ac:dyDescent="0.25">
      <c r="B205" s="182" t="s">
        <v>1695</v>
      </c>
      <c r="C205" s="184" t="s">
        <v>133</v>
      </c>
      <c r="D205" s="182" t="s">
        <v>1703</v>
      </c>
      <c r="E205" s="182">
        <v>30568327</v>
      </c>
      <c r="F205" s="182" t="s">
        <v>986</v>
      </c>
      <c r="G205" s="182" t="s">
        <v>1751</v>
      </c>
      <c r="H205" s="416">
        <v>34362</v>
      </c>
      <c r="I205" s="284" t="s">
        <v>1520</v>
      </c>
      <c r="J205" s="182" t="s">
        <v>1769</v>
      </c>
      <c r="K205" s="182" t="s">
        <v>1768</v>
      </c>
      <c r="L205" s="284" t="s">
        <v>155</v>
      </c>
      <c r="M205" s="154" t="s">
        <v>19</v>
      </c>
      <c r="N205" s="154" t="s">
        <v>19</v>
      </c>
      <c r="O205" s="154" t="s">
        <v>19</v>
      </c>
      <c r="P205" s="1714" t="s">
        <v>1770</v>
      </c>
      <c r="Q205" s="1715"/>
    </row>
    <row r="206" spans="2:17" ht="384" customHeight="1" x14ac:dyDescent="0.25">
      <c r="B206" s="182" t="s">
        <v>1695</v>
      </c>
      <c r="C206" s="184" t="s">
        <v>133</v>
      </c>
      <c r="D206" s="182" t="s">
        <v>1704</v>
      </c>
      <c r="E206" s="182">
        <v>25913092</v>
      </c>
      <c r="F206" s="182" t="s">
        <v>986</v>
      </c>
      <c r="G206" s="182" t="s">
        <v>1751</v>
      </c>
      <c r="H206" s="182" t="s">
        <v>1777</v>
      </c>
      <c r="I206" s="284" t="s">
        <v>1520</v>
      </c>
      <c r="J206" s="182" t="s">
        <v>1778</v>
      </c>
      <c r="K206" s="284" t="s">
        <v>1779</v>
      </c>
      <c r="L206" s="284" t="s">
        <v>1184</v>
      </c>
      <c r="M206" s="154"/>
      <c r="N206" s="154"/>
      <c r="O206" s="154"/>
      <c r="P206" s="1714" t="s">
        <v>1780</v>
      </c>
      <c r="Q206" s="1715"/>
    </row>
    <row r="207" spans="2:17" ht="162.75" customHeight="1" x14ac:dyDescent="0.25">
      <c r="B207" s="182" t="s">
        <v>1695</v>
      </c>
      <c r="C207" s="184" t="s">
        <v>133</v>
      </c>
      <c r="D207" s="182" t="s">
        <v>1705</v>
      </c>
      <c r="E207" s="182">
        <v>71254347</v>
      </c>
      <c r="F207" s="182" t="s">
        <v>129</v>
      </c>
      <c r="G207" s="182" t="s">
        <v>1676</v>
      </c>
      <c r="H207" s="416">
        <v>40530</v>
      </c>
      <c r="I207" s="284">
        <v>119119</v>
      </c>
      <c r="J207" s="182" t="s">
        <v>1787</v>
      </c>
      <c r="K207" s="427">
        <v>38518</v>
      </c>
      <c r="L207" s="284" t="s">
        <v>1184</v>
      </c>
      <c r="M207" s="154" t="s">
        <v>19</v>
      </c>
      <c r="N207" s="154" t="s">
        <v>1184</v>
      </c>
      <c r="O207" s="154" t="s">
        <v>19</v>
      </c>
      <c r="P207" s="1714" t="s">
        <v>1788</v>
      </c>
      <c r="Q207" s="1715"/>
    </row>
    <row r="208" spans="2:17" ht="133.5" customHeight="1" x14ac:dyDescent="0.25">
      <c r="B208" s="182" t="s">
        <v>1695</v>
      </c>
      <c r="C208" s="184" t="s">
        <v>133</v>
      </c>
      <c r="D208" s="182" t="s">
        <v>1706</v>
      </c>
      <c r="E208" s="182">
        <v>23249429</v>
      </c>
      <c r="F208" s="182" t="s">
        <v>129</v>
      </c>
      <c r="G208" s="182" t="s">
        <v>1795</v>
      </c>
      <c r="H208" s="416">
        <v>38107</v>
      </c>
      <c r="I208" s="284" t="s">
        <v>1184</v>
      </c>
      <c r="J208" s="182" t="s">
        <v>1797</v>
      </c>
      <c r="K208" s="284" t="s">
        <v>1796</v>
      </c>
      <c r="L208" s="284" t="s">
        <v>1184</v>
      </c>
      <c r="M208" s="154" t="s">
        <v>19</v>
      </c>
      <c r="N208" s="154" t="s">
        <v>1184</v>
      </c>
      <c r="O208" s="154" t="s">
        <v>19</v>
      </c>
      <c r="P208" s="1714" t="s">
        <v>1798</v>
      </c>
      <c r="Q208" s="1715"/>
    </row>
    <row r="209" spans="2:17" ht="177" customHeight="1" x14ac:dyDescent="0.25">
      <c r="B209" s="182" t="s">
        <v>1695</v>
      </c>
      <c r="C209" s="184" t="s">
        <v>133</v>
      </c>
      <c r="D209" s="182" t="s">
        <v>1707</v>
      </c>
      <c r="E209" s="182">
        <v>55234009</v>
      </c>
      <c r="F209" s="182" t="s">
        <v>129</v>
      </c>
      <c r="G209" s="182" t="s">
        <v>1805</v>
      </c>
      <c r="H209" s="416">
        <v>39562</v>
      </c>
      <c r="I209" s="284">
        <v>118325</v>
      </c>
      <c r="J209" s="182"/>
      <c r="K209" s="284"/>
      <c r="L209" s="284"/>
      <c r="M209" s="154"/>
      <c r="N209" s="154"/>
      <c r="O209" s="154"/>
      <c r="P209" s="1714" t="s">
        <v>1806</v>
      </c>
      <c r="Q209" s="1715"/>
    </row>
    <row r="210" spans="2:17" ht="180" x14ac:dyDescent="0.25">
      <c r="B210" s="182" t="s">
        <v>1695</v>
      </c>
      <c r="C210" s="184" t="s">
        <v>1696</v>
      </c>
      <c r="D210" s="182" t="s">
        <v>1708</v>
      </c>
      <c r="E210" s="182">
        <v>30669589</v>
      </c>
      <c r="F210" s="182" t="s">
        <v>129</v>
      </c>
      <c r="G210" s="182" t="s">
        <v>318</v>
      </c>
      <c r="H210" s="416">
        <v>38443</v>
      </c>
      <c r="I210" s="284">
        <v>103954</v>
      </c>
      <c r="J210" s="182" t="s">
        <v>1814</v>
      </c>
      <c r="K210" s="284"/>
      <c r="L210" s="284" t="s">
        <v>1184</v>
      </c>
      <c r="M210" s="154" t="s">
        <v>19</v>
      </c>
      <c r="N210" s="154" t="s">
        <v>1184</v>
      </c>
      <c r="O210" s="154" t="s">
        <v>19</v>
      </c>
      <c r="P210" s="1714" t="s">
        <v>1815</v>
      </c>
      <c r="Q210" s="1715"/>
    </row>
    <row r="211" spans="2:17" ht="90" x14ac:dyDescent="0.25">
      <c r="B211" s="182" t="s">
        <v>1697</v>
      </c>
      <c r="C211" s="184" t="s">
        <v>141</v>
      </c>
      <c r="D211" s="182" t="s">
        <v>1730</v>
      </c>
      <c r="E211" s="182"/>
      <c r="F211" s="182" t="s">
        <v>129</v>
      </c>
      <c r="G211" s="182" t="s">
        <v>282</v>
      </c>
      <c r="H211" s="416">
        <v>41759</v>
      </c>
      <c r="I211" s="284">
        <v>144883</v>
      </c>
      <c r="J211" s="182" t="s">
        <v>1731</v>
      </c>
      <c r="K211" s="284" t="s">
        <v>1732</v>
      </c>
      <c r="L211" s="412" t="s">
        <v>155</v>
      </c>
      <c r="M211" s="154" t="s">
        <v>19</v>
      </c>
      <c r="N211" s="154" t="s">
        <v>19</v>
      </c>
      <c r="O211" s="154" t="s">
        <v>19</v>
      </c>
      <c r="P211" s="1714" t="s">
        <v>1733</v>
      </c>
      <c r="Q211" s="1715"/>
    </row>
    <row r="212" spans="2:17" ht="150" x14ac:dyDescent="0.25">
      <c r="B212" s="182" t="s">
        <v>1697</v>
      </c>
      <c r="C212" s="184" t="s">
        <v>141</v>
      </c>
      <c r="D212" s="182" t="s">
        <v>1709</v>
      </c>
      <c r="E212" s="182"/>
      <c r="F212" s="182" t="s">
        <v>1681</v>
      </c>
      <c r="G212" s="182" t="s">
        <v>143</v>
      </c>
      <c r="H212" s="416">
        <v>41081</v>
      </c>
      <c r="I212" s="284" t="s">
        <v>1520</v>
      </c>
      <c r="J212" s="182" t="s">
        <v>1734</v>
      </c>
      <c r="K212" s="284" t="s">
        <v>1735</v>
      </c>
      <c r="L212" s="284" t="s">
        <v>155</v>
      </c>
      <c r="M212" s="154" t="s">
        <v>19</v>
      </c>
      <c r="N212" s="154" t="s">
        <v>20</v>
      </c>
      <c r="O212" s="154" t="s">
        <v>19</v>
      </c>
      <c r="P212" s="1714" t="s">
        <v>1887</v>
      </c>
      <c r="Q212" s="1715"/>
    </row>
    <row r="213" spans="2:17" ht="75" x14ac:dyDescent="0.25">
      <c r="B213" s="182" t="s">
        <v>1697</v>
      </c>
      <c r="C213" s="184" t="s">
        <v>141</v>
      </c>
      <c r="D213" s="182" t="s">
        <v>1710</v>
      </c>
      <c r="E213" s="182">
        <v>1067853993</v>
      </c>
      <c r="F213" s="182" t="s">
        <v>129</v>
      </c>
      <c r="G213" s="182" t="s">
        <v>318</v>
      </c>
      <c r="H213" s="416">
        <v>39871</v>
      </c>
      <c r="I213" s="284">
        <v>108902</v>
      </c>
      <c r="J213" s="182" t="s">
        <v>1738</v>
      </c>
      <c r="K213" s="284" t="s">
        <v>1739</v>
      </c>
      <c r="L213" s="284" t="s">
        <v>1184</v>
      </c>
      <c r="M213" s="154" t="s">
        <v>19</v>
      </c>
      <c r="N213" s="154" t="s">
        <v>1184</v>
      </c>
      <c r="O213" s="154" t="s">
        <v>19</v>
      </c>
      <c r="P213" s="1714" t="s">
        <v>1737</v>
      </c>
      <c r="Q213" s="1715"/>
    </row>
    <row r="214" spans="2:17" ht="90" x14ac:dyDescent="0.25">
      <c r="B214" s="182" t="s">
        <v>1697</v>
      </c>
      <c r="C214" s="184" t="s">
        <v>141</v>
      </c>
      <c r="D214" s="182" t="s">
        <v>1711</v>
      </c>
      <c r="E214" s="182">
        <v>25788015</v>
      </c>
      <c r="F214" s="182" t="s">
        <v>129</v>
      </c>
      <c r="G214" s="182" t="s">
        <v>1541</v>
      </c>
      <c r="H214" s="416">
        <v>39751</v>
      </c>
      <c r="I214" s="284">
        <v>108922</v>
      </c>
      <c r="J214" s="182" t="s">
        <v>1740</v>
      </c>
      <c r="K214" s="284" t="s">
        <v>1741</v>
      </c>
      <c r="L214" s="284" t="s">
        <v>155</v>
      </c>
      <c r="M214" s="154" t="s">
        <v>19</v>
      </c>
      <c r="N214" s="154" t="s">
        <v>1184</v>
      </c>
      <c r="O214" s="154" t="s">
        <v>19</v>
      </c>
      <c r="P214" s="1714" t="s">
        <v>1889</v>
      </c>
      <c r="Q214" s="1715"/>
    </row>
    <row r="215" spans="2:17" ht="185.25" customHeight="1" x14ac:dyDescent="0.25">
      <c r="B215" s="182" t="s">
        <v>1697</v>
      </c>
      <c r="C215" s="184" t="s">
        <v>141</v>
      </c>
      <c r="D215" s="182" t="s">
        <v>1712</v>
      </c>
      <c r="E215" s="182">
        <v>1067869093</v>
      </c>
      <c r="F215" s="182" t="s">
        <v>129</v>
      </c>
      <c r="G215" s="182" t="s">
        <v>282</v>
      </c>
      <c r="H215" s="416" t="s">
        <v>1745</v>
      </c>
      <c r="I215" s="284" t="s">
        <v>1184</v>
      </c>
      <c r="J215" s="182"/>
      <c r="K215" s="284"/>
      <c r="L215" s="284"/>
      <c r="M215" s="154" t="s">
        <v>19</v>
      </c>
      <c r="N215" s="154" t="s">
        <v>1184</v>
      </c>
      <c r="O215" s="154" t="s">
        <v>19</v>
      </c>
      <c r="P215" s="1714" t="s">
        <v>1746</v>
      </c>
      <c r="Q215" s="1715"/>
    </row>
    <row r="216" spans="2:17" ht="60" x14ac:dyDescent="0.25">
      <c r="B216" s="182" t="s">
        <v>1697</v>
      </c>
      <c r="C216" s="184" t="s">
        <v>141</v>
      </c>
      <c r="D216" s="182" t="s">
        <v>1747</v>
      </c>
      <c r="E216" s="182">
        <v>1067866610</v>
      </c>
      <c r="F216" s="182" t="s">
        <v>129</v>
      </c>
      <c r="G216" s="182" t="s">
        <v>282</v>
      </c>
      <c r="H216" s="182">
        <v>130706</v>
      </c>
      <c r="I216" s="427">
        <v>41054</v>
      </c>
      <c r="J216" s="182" t="s">
        <v>1748</v>
      </c>
      <c r="K216" s="284" t="s">
        <v>1749</v>
      </c>
      <c r="L216" s="284" t="s">
        <v>155</v>
      </c>
      <c r="M216" s="154" t="s">
        <v>19</v>
      </c>
      <c r="N216" s="154" t="s">
        <v>1184</v>
      </c>
      <c r="O216" s="154" t="s">
        <v>19</v>
      </c>
      <c r="P216" s="1714" t="s">
        <v>1750</v>
      </c>
      <c r="Q216" s="1715"/>
    </row>
    <row r="217" spans="2:17" ht="60" x14ac:dyDescent="0.25">
      <c r="B217" s="182" t="s">
        <v>1697</v>
      </c>
      <c r="C217" s="184" t="s">
        <v>141</v>
      </c>
      <c r="D217" s="182" t="s">
        <v>1713</v>
      </c>
      <c r="E217" s="182">
        <v>1066735035</v>
      </c>
      <c r="F217" s="182" t="s">
        <v>129</v>
      </c>
      <c r="G217" s="182" t="s">
        <v>1676</v>
      </c>
      <c r="H217" s="182" t="s">
        <v>1753</v>
      </c>
      <c r="I217" s="284" t="s">
        <v>1520</v>
      </c>
      <c r="J217" s="182" t="s">
        <v>1754</v>
      </c>
      <c r="K217" s="284" t="s">
        <v>1755</v>
      </c>
      <c r="L217" s="284" t="s">
        <v>155</v>
      </c>
      <c r="M217" s="154" t="s">
        <v>19</v>
      </c>
      <c r="N217" s="154" t="s">
        <v>19</v>
      </c>
      <c r="O217" s="154" t="s">
        <v>19</v>
      </c>
      <c r="P217" s="1714" t="s">
        <v>1756</v>
      </c>
      <c r="Q217" s="1715"/>
    </row>
    <row r="218" spans="2:17" ht="265.5" customHeight="1" x14ac:dyDescent="0.25">
      <c r="B218" s="182" t="s">
        <v>1697</v>
      </c>
      <c r="C218" s="184" t="s">
        <v>141</v>
      </c>
      <c r="D218" s="182" t="s">
        <v>1714</v>
      </c>
      <c r="E218" s="182">
        <v>25809599</v>
      </c>
      <c r="F218" s="182" t="s">
        <v>129</v>
      </c>
      <c r="G218" s="182" t="s">
        <v>1676</v>
      </c>
      <c r="H218" s="416">
        <v>38892</v>
      </c>
      <c r="I218" s="284" t="s">
        <v>1184</v>
      </c>
      <c r="J218" s="182" t="s">
        <v>1757</v>
      </c>
      <c r="K218" s="284" t="s">
        <v>1758</v>
      </c>
      <c r="L218" s="284" t="s">
        <v>155</v>
      </c>
      <c r="M218" s="154" t="s">
        <v>19</v>
      </c>
      <c r="N218" s="154" t="s">
        <v>19</v>
      </c>
      <c r="O218" s="154" t="s">
        <v>19</v>
      </c>
      <c r="P218" s="1714" t="s">
        <v>1759</v>
      </c>
      <c r="Q218" s="1715"/>
    </row>
    <row r="219" spans="2:17" ht="131.25" customHeight="1" x14ac:dyDescent="0.25">
      <c r="B219" s="182" t="s">
        <v>1697</v>
      </c>
      <c r="C219" s="184" t="s">
        <v>141</v>
      </c>
      <c r="D219" s="182" t="s">
        <v>1715</v>
      </c>
      <c r="E219" s="182">
        <v>1102828379</v>
      </c>
      <c r="F219" s="182" t="s">
        <v>129</v>
      </c>
      <c r="G219" s="182" t="s">
        <v>282</v>
      </c>
      <c r="H219" s="416">
        <v>41418</v>
      </c>
      <c r="I219" s="284">
        <v>139210</v>
      </c>
      <c r="J219" s="182" t="s">
        <v>1764</v>
      </c>
      <c r="K219" s="284" t="s">
        <v>1765</v>
      </c>
      <c r="L219" s="284" t="s">
        <v>155</v>
      </c>
      <c r="M219" s="154" t="s">
        <v>19</v>
      </c>
      <c r="N219" s="154" t="s">
        <v>19</v>
      </c>
      <c r="O219" s="154" t="s">
        <v>19</v>
      </c>
      <c r="P219" s="1714" t="s">
        <v>1766</v>
      </c>
      <c r="Q219" s="1715"/>
    </row>
    <row r="220" spans="2:17" ht="255.75" customHeight="1" x14ac:dyDescent="0.25">
      <c r="B220" s="182" t="s">
        <v>1697</v>
      </c>
      <c r="C220" s="184" t="s">
        <v>141</v>
      </c>
      <c r="D220" s="182" t="s">
        <v>1716</v>
      </c>
      <c r="E220" s="182">
        <v>50848060</v>
      </c>
      <c r="F220" s="182" t="s">
        <v>986</v>
      </c>
      <c r="G220" s="182" t="s">
        <v>1541</v>
      </c>
      <c r="H220" s="416">
        <v>33886</v>
      </c>
      <c r="I220" s="284" t="s">
        <v>1520</v>
      </c>
      <c r="J220" s="182" t="s">
        <v>1767</v>
      </c>
      <c r="K220" s="284"/>
      <c r="L220" s="284" t="s">
        <v>1184</v>
      </c>
      <c r="M220" s="154" t="s">
        <v>19</v>
      </c>
      <c r="N220" s="154" t="s">
        <v>1184</v>
      </c>
      <c r="O220" s="154" t="s">
        <v>19</v>
      </c>
      <c r="P220" s="1714" t="s">
        <v>1886</v>
      </c>
      <c r="Q220" s="1715"/>
    </row>
    <row r="221" spans="2:17" ht="217.5" customHeight="1" x14ac:dyDescent="0.25">
      <c r="B221" s="182" t="s">
        <v>1697</v>
      </c>
      <c r="C221" s="184" t="s">
        <v>141</v>
      </c>
      <c r="D221" s="182" t="s">
        <v>1717</v>
      </c>
      <c r="E221" s="182">
        <v>1067905012</v>
      </c>
      <c r="F221" s="182" t="s">
        <v>129</v>
      </c>
      <c r="G221" s="182" t="s">
        <v>1541</v>
      </c>
      <c r="H221" s="182" t="s">
        <v>1753</v>
      </c>
      <c r="I221" s="284" t="s">
        <v>1520</v>
      </c>
      <c r="J221" s="182" t="s">
        <v>1771</v>
      </c>
      <c r="K221" s="284" t="s">
        <v>1184</v>
      </c>
      <c r="L221" s="284" t="s">
        <v>1184</v>
      </c>
      <c r="M221" s="154" t="s">
        <v>19</v>
      </c>
      <c r="N221" s="154" t="s">
        <v>1184</v>
      </c>
      <c r="O221" s="154" t="s">
        <v>19</v>
      </c>
      <c r="P221" s="1714" t="s">
        <v>1772</v>
      </c>
      <c r="Q221" s="1715"/>
    </row>
    <row r="222" spans="2:17" ht="105" x14ac:dyDescent="0.25">
      <c r="B222" s="182" t="s">
        <v>1697</v>
      </c>
      <c r="C222" s="184" t="s">
        <v>141</v>
      </c>
      <c r="D222" s="182" t="s">
        <v>1718</v>
      </c>
      <c r="E222" s="182">
        <v>50920134</v>
      </c>
      <c r="F222" s="182" t="s">
        <v>129</v>
      </c>
      <c r="G222" s="182" t="s">
        <v>318</v>
      </c>
      <c r="H222" s="416">
        <v>38337</v>
      </c>
      <c r="I222" s="284" t="s">
        <v>1773</v>
      </c>
      <c r="J222" s="182" t="s">
        <v>1774</v>
      </c>
      <c r="K222" s="284" t="s">
        <v>1775</v>
      </c>
      <c r="L222" s="284" t="s">
        <v>155</v>
      </c>
      <c r="M222" s="154" t="s">
        <v>19</v>
      </c>
      <c r="N222" s="154" t="s">
        <v>19</v>
      </c>
      <c r="O222" s="154" t="s">
        <v>19</v>
      </c>
      <c r="P222" s="1714" t="s">
        <v>1776</v>
      </c>
      <c r="Q222" s="1715"/>
    </row>
    <row r="223" spans="2:17" ht="75" x14ac:dyDescent="0.25">
      <c r="B223" s="182" t="s">
        <v>1697</v>
      </c>
      <c r="C223" s="184" t="s">
        <v>141</v>
      </c>
      <c r="D223" s="182" t="s">
        <v>1719</v>
      </c>
      <c r="E223" s="182">
        <v>1067841819</v>
      </c>
      <c r="F223" s="182" t="s">
        <v>129</v>
      </c>
      <c r="G223" s="182" t="s">
        <v>1541</v>
      </c>
      <c r="H223" s="416">
        <v>40689</v>
      </c>
      <c r="I223" s="284">
        <v>122579</v>
      </c>
      <c r="J223" s="182" t="s">
        <v>1781</v>
      </c>
      <c r="K223" s="284" t="s">
        <v>1782</v>
      </c>
      <c r="L223" s="284" t="s">
        <v>155</v>
      </c>
      <c r="M223" s="154" t="s">
        <v>19</v>
      </c>
      <c r="N223" s="154" t="s">
        <v>19</v>
      </c>
      <c r="O223" s="154" t="s">
        <v>19</v>
      </c>
      <c r="P223" s="1714" t="s">
        <v>1783</v>
      </c>
      <c r="Q223" s="1715"/>
    </row>
    <row r="224" spans="2:17" ht="75" x14ac:dyDescent="0.25">
      <c r="B224" s="182" t="s">
        <v>1697</v>
      </c>
      <c r="C224" s="184" t="s">
        <v>141</v>
      </c>
      <c r="D224" s="182" t="s">
        <v>1720</v>
      </c>
      <c r="E224" s="182">
        <v>1067856977</v>
      </c>
      <c r="F224" s="182" t="s">
        <v>129</v>
      </c>
      <c r="G224" s="182" t="s">
        <v>1541</v>
      </c>
      <c r="H224" s="416">
        <v>40143</v>
      </c>
      <c r="I224" s="284">
        <v>114808</v>
      </c>
      <c r="J224" s="182" t="s">
        <v>1784</v>
      </c>
      <c r="K224" s="284" t="s">
        <v>1785</v>
      </c>
      <c r="L224" s="284" t="s">
        <v>155</v>
      </c>
      <c r="M224" s="154" t="s">
        <v>19</v>
      </c>
      <c r="N224" s="154" t="s">
        <v>19</v>
      </c>
      <c r="O224" s="154" t="s">
        <v>19</v>
      </c>
      <c r="P224" s="1714" t="s">
        <v>1786</v>
      </c>
      <c r="Q224" s="1715"/>
    </row>
    <row r="225" spans="2:17" ht="75" x14ac:dyDescent="0.25">
      <c r="B225" s="182" t="s">
        <v>1697</v>
      </c>
      <c r="C225" s="184" t="s">
        <v>141</v>
      </c>
      <c r="D225" s="182" t="s">
        <v>1721</v>
      </c>
      <c r="E225" s="182">
        <v>50915759</v>
      </c>
      <c r="F225" s="182" t="s">
        <v>129</v>
      </c>
      <c r="G225" s="182" t="s">
        <v>1541</v>
      </c>
      <c r="H225" s="416">
        <v>40528</v>
      </c>
      <c r="I225" s="284">
        <v>124800</v>
      </c>
      <c r="J225" s="182" t="s">
        <v>1789</v>
      </c>
      <c r="K225" s="284" t="s">
        <v>1790</v>
      </c>
      <c r="L225" s="284" t="s">
        <v>155</v>
      </c>
      <c r="M225" s="154" t="s">
        <v>19</v>
      </c>
      <c r="N225" s="154" t="s">
        <v>19</v>
      </c>
      <c r="O225" s="154" t="s">
        <v>19</v>
      </c>
      <c r="P225" s="1714" t="s">
        <v>1791</v>
      </c>
      <c r="Q225" s="1715"/>
    </row>
    <row r="226" spans="2:17" ht="115.5" customHeight="1" x14ac:dyDescent="0.25">
      <c r="B226" s="182" t="s">
        <v>1697</v>
      </c>
      <c r="C226" s="184" t="s">
        <v>141</v>
      </c>
      <c r="D226" s="182" t="s">
        <v>1722</v>
      </c>
      <c r="E226" s="182">
        <v>64701396</v>
      </c>
      <c r="F226" s="182" t="s">
        <v>986</v>
      </c>
      <c r="G226" s="182" t="s">
        <v>1359</v>
      </c>
      <c r="H226" s="416">
        <v>39388</v>
      </c>
      <c r="I226" s="284" t="s">
        <v>1520</v>
      </c>
      <c r="J226" s="182" t="s">
        <v>1792</v>
      </c>
      <c r="K226" s="284" t="s">
        <v>1793</v>
      </c>
      <c r="L226" s="284" t="s">
        <v>1184</v>
      </c>
      <c r="M226" s="154" t="s">
        <v>19</v>
      </c>
      <c r="N226" s="154" t="s">
        <v>1184</v>
      </c>
      <c r="O226" s="154" t="s">
        <v>19</v>
      </c>
      <c r="P226" s="1714" t="s">
        <v>1794</v>
      </c>
      <c r="Q226" s="1715"/>
    </row>
    <row r="227" spans="2:17" ht="156.75" customHeight="1" x14ac:dyDescent="0.25">
      <c r="B227" s="182" t="s">
        <v>1697</v>
      </c>
      <c r="C227" s="184" t="s">
        <v>141</v>
      </c>
      <c r="D227" s="182" t="s">
        <v>1723</v>
      </c>
      <c r="E227" s="182">
        <v>50930785</v>
      </c>
      <c r="F227" s="182" t="s">
        <v>129</v>
      </c>
      <c r="G227" s="182" t="s">
        <v>282</v>
      </c>
      <c r="H227" s="416">
        <v>41502</v>
      </c>
      <c r="I227" s="284">
        <v>144043</v>
      </c>
      <c r="J227" s="182" t="s">
        <v>1799</v>
      </c>
      <c r="K227" s="284" t="s">
        <v>1800</v>
      </c>
      <c r="L227" s="284" t="s">
        <v>1184</v>
      </c>
      <c r="M227" s="154" t="s">
        <v>19</v>
      </c>
      <c r="N227" s="154" t="s">
        <v>1184</v>
      </c>
      <c r="O227" s="154" t="s">
        <v>19</v>
      </c>
      <c r="P227" s="1714" t="s">
        <v>1801</v>
      </c>
      <c r="Q227" s="1715"/>
    </row>
    <row r="228" spans="2:17" ht="200.25" customHeight="1" x14ac:dyDescent="0.25">
      <c r="B228" s="182" t="s">
        <v>1697</v>
      </c>
      <c r="C228" s="184" t="s">
        <v>141</v>
      </c>
      <c r="D228" s="182" t="s">
        <v>1724</v>
      </c>
      <c r="E228" s="182">
        <v>1118805379</v>
      </c>
      <c r="F228" s="182" t="s">
        <v>986</v>
      </c>
      <c r="G228" s="182" t="s">
        <v>1802</v>
      </c>
      <c r="H228" s="416">
        <v>40256</v>
      </c>
      <c r="I228" s="284" t="s">
        <v>1520</v>
      </c>
      <c r="J228" s="182" t="s">
        <v>1803</v>
      </c>
      <c r="K228" s="284" t="s">
        <v>1184</v>
      </c>
      <c r="L228" s="284" t="s">
        <v>1184</v>
      </c>
      <c r="M228" s="154" t="s">
        <v>19</v>
      </c>
      <c r="N228" s="154" t="s">
        <v>1184</v>
      </c>
      <c r="O228" s="154" t="s">
        <v>19</v>
      </c>
      <c r="P228" s="1714" t="s">
        <v>1804</v>
      </c>
      <c r="Q228" s="1715"/>
    </row>
    <row r="229" spans="2:17" ht="60" x14ac:dyDescent="0.25">
      <c r="B229" s="182" t="s">
        <v>1697</v>
      </c>
      <c r="C229" s="184" t="s">
        <v>141</v>
      </c>
      <c r="D229" s="182" t="s">
        <v>1807</v>
      </c>
      <c r="E229" s="182">
        <v>1068664189</v>
      </c>
      <c r="F229" s="182" t="s">
        <v>129</v>
      </c>
      <c r="G229" s="182" t="s">
        <v>282</v>
      </c>
      <c r="H229" s="416">
        <v>41789</v>
      </c>
      <c r="I229" s="284">
        <v>144882</v>
      </c>
      <c r="J229" s="182" t="s">
        <v>1808</v>
      </c>
      <c r="K229" s="284" t="s">
        <v>1809</v>
      </c>
      <c r="L229" s="284" t="s">
        <v>155</v>
      </c>
      <c r="M229" s="154" t="s">
        <v>19</v>
      </c>
      <c r="N229" s="154" t="s">
        <v>19</v>
      </c>
      <c r="O229" s="154" t="s">
        <v>19</v>
      </c>
      <c r="P229" s="1714" t="s">
        <v>1810</v>
      </c>
      <c r="Q229" s="1715"/>
    </row>
    <row r="230" spans="2:17" ht="138.75" customHeight="1" x14ac:dyDescent="0.25">
      <c r="B230" s="182" t="s">
        <v>1697</v>
      </c>
      <c r="C230" s="184" t="s">
        <v>141</v>
      </c>
      <c r="D230" s="182" t="s">
        <v>1725</v>
      </c>
      <c r="E230" s="182">
        <v>1007367735</v>
      </c>
      <c r="F230" s="182" t="s">
        <v>129</v>
      </c>
      <c r="G230" s="182" t="s">
        <v>282</v>
      </c>
      <c r="H230" s="182" t="s">
        <v>1811</v>
      </c>
      <c r="I230" s="284" t="s">
        <v>1520</v>
      </c>
      <c r="J230" s="182" t="s">
        <v>742</v>
      </c>
      <c r="K230" s="284" t="s">
        <v>1812</v>
      </c>
      <c r="L230" s="284" t="s">
        <v>1184</v>
      </c>
      <c r="M230" s="154" t="s">
        <v>19</v>
      </c>
      <c r="N230" s="154" t="s">
        <v>1184</v>
      </c>
      <c r="O230" s="154" t="s">
        <v>19</v>
      </c>
      <c r="P230" s="1714" t="s">
        <v>1813</v>
      </c>
      <c r="Q230" s="1715"/>
    </row>
    <row r="231" spans="2:17" ht="117" customHeight="1" x14ac:dyDescent="0.25">
      <c r="B231" s="182" t="s">
        <v>1697</v>
      </c>
      <c r="C231" s="184" t="s">
        <v>141</v>
      </c>
      <c r="D231" s="182" t="s">
        <v>1726</v>
      </c>
      <c r="E231" s="182">
        <v>1053793474</v>
      </c>
      <c r="F231" s="182" t="s">
        <v>1681</v>
      </c>
      <c r="G231" s="182" t="s">
        <v>1777</v>
      </c>
      <c r="H231" s="416">
        <v>41263</v>
      </c>
      <c r="I231" s="284" t="s">
        <v>1520</v>
      </c>
      <c r="J231" s="182" t="s">
        <v>1817</v>
      </c>
      <c r="K231" s="284" t="s">
        <v>1818</v>
      </c>
      <c r="L231" s="284" t="s">
        <v>155</v>
      </c>
      <c r="M231" s="154" t="s">
        <v>19</v>
      </c>
      <c r="N231" s="154" t="s">
        <v>1184</v>
      </c>
      <c r="O231" s="154" t="s">
        <v>19</v>
      </c>
      <c r="P231" s="1714" t="s">
        <v>1816</v>
      </c>
      <c r="Q231" s="1715"/>
    </row>
    <row r="232" spans="2:17" ht="120" x14ac:dyDescent="0.25">
      <c r="B232" s="182" t="s">
        <v>1697</v>
      </c>
      <c r="C232" s="184" t="s">
        <v>1698</v>
      </c>
      <c r="D232" s="182" t="s">
        <v>1727</v>
      </c>
      <c r="E232" s="182">
        <v>50920198</v>
      </c>
      <c r="F232" s="182" t="s">
        <v>129</v>
      </c>
      <c r="G232" s="182" t="s">
        <v>282</v>
      </c>
      <c r="H232" s="416">
        <v>40595</v>
      </c>
      <c r="I232" s="284">
        <v>123070</v>
      </c>
      <c r="J232" s="182" t="s">
        <v>1820</v>
      </c>
      <c r="K232" s="284" t="s">
        <v>1821</v>
      </c>
      <c r="L232" s="284" t="s">
        <v>155</v>
      </c>
      <c r="M232" s="154" t="s">
        <v>19</v>
      </c>
      <c r="N232" s="154" t="s">
        <v>19</v>
      </c>
      <c r="O232" s="154" t="s">
        <v>19</v>
      </c>
      <c r="P232" s="1714" t="s">
        <v>1819</v>
      </c>
      <c r="Q232" s="1715"/>
    </row>
    <row r="233" spans="2:17" x14ac:dyDescent="0.25">
      <c r="B233" s="182"/>
      <c r="C233" s="182"/>
      <c r="D233" s="182"/>
      <c r="E233" s="182"/>
      <c r="F233" s="182"/>
      <c r="G233" s="182"/>
      <c r="H233" s="182"/>
      <c r="I233" s="284"/>
      <c r="J233" s="182"/>
      <c r="K233" s="284"/>
      <c r="L233" s="284"/>
      <c r="M233" s="154"/>
      <c r="N233" s="154"/>
      <c r="O233" s="154"/>
      <c r="P233" s="1714"/>
      <c r="Q233" s="1715"/>
    </row>
    <row r="234" spans="2:17" x14ac:dyDescent="0.25">
      <c r="B234" s="182"/>
      <c r="C234" s="182"/>
      <c r="D234" s="182"/>
      <c r="E234" s="182"/>
      <c r="F234" s="182"/>
      <c r="G234" s="182"/>
      <c r="H234" s="182"/>
      <c r="I234" s="284"/>
      <c r="J234" s="182"/>
      <c r="K234" s="284"/>
      <c r="L234" s="284"/>
      <c r="M234" s="154"/>
      <c r="N234" s="154"/>
      <c r="O234" s="154"/>
      <c r="P234" s="1714"/>
      <c r="Q234" s="1715"/>
    </row>
    <row r="235" spans="2:17" x14ac:dyDescent="0.25">
      <c r="B235" s="193"/>
      <c r="C235" s="193"/>
      <c r="D235" s="193"/>
      <c r="E235" s="193"/>
      <c r="F235" s="193"/>
      <c r="G235" s="193"/>
      <c r="H235" s="193"/>
      <c r="I235" s="411"/>
      <c r="J235" s="193"/>
      <c r="K235" s="411"/>
      <c r="L235" s="411"/>
      <c r="M235" s="417"/>
      <c r="N235" s="417"/>
      <c r="O235" s="417"/>
      <c r="P235" s="44"/>
      <c r="Q235" s="44"/>
    </row>
    <row r="236" spans="2:17" x14ac:dyDescent="0.25">
      <c r="B236" s="193"/>
      <c r="C236" s="193"/>
      <c r="D236" s="193"/>
      <c r="E236" s="193"/>
      <c r="F236" s="193"/>
      <c r="G236" s="193"/>
      <c r="H236" s="193"/>
      <c r="I236" s="411"/>
      <c r="J236" s="193"/>
      <c r="K236" s="411"/>
      <c r="L236" s="411"/>
      <c r="M236" s="417"/>
      <c r="N236" s="417"/>
      <c r="O236" s="417"/>
      <c r="P236" s="44"/>
      <c r="Q236" s="44"/>
    </row>
    <row r="238" spans="2:17" ht="15.75" thickBot="1" x14ac:dyDescent="0.3"/>
    <row r="239" spans="2:17" ht="27" thickBot="1" x14ac:dyDescent="0.3">
      <c r="B239" s="1584" t="s">
        <v>158</v>
      </c>
      <c r="C239" s="1585"/>
      <c r="D239" s="1585"/>
      <c r="E239" s="1585"/>
      <c r="F239" s="1585"/>
      <c r="G239" s="1585"/>
      <c r="H239" s="1585"/>
      <c r="I239" s="1585"/>
      <c r="J239" s="1585"/>
      <c r="K239" s="1585"/>
      <c r="L239" s="1585"/>
      <c r="M239" s="1585"/>
      <c r="N239" s="1586"/>
    </row>
    <row r="242" spans="1:26" ht="30" x14ac:dyDescent="0.25">
      <c r="B242" s="114" t="s">
        <v>18</v>
      </c>
      <c r="C242" s="114" t="s">
        <v>159</v>
      </c>
      <c r="D242" s="1579" t="s">
        <v>81</v>
      </c>
      <c r="E242" s="1581"/>
    </row>
    <row r="243" spans="1:26" x14ac:dyDescent="0.25">
      <c r="B243" s="154" t="s">
        <v>160</v>
      </c>
      <c r="C243" s="155" t="s">
        <v>22</v>
      </c>
      <c r="D243" s="1609"/>
      <c r="E243" s="1609"/>
    </row>
    <row r="246" spans="1:26" ht="26.25" x14ac:dyDescent="0.25">
      <c r="B246" s="1562" t="s">
        <v>161</v>
      </c>
      <c r="C246" s="1563"/>
      <c r="D246" s="1563"/>
      <c r="E246" s="1563"/>
      <c r="F246" s="1563"/>
      <c r="G246" s="1563"/>
      <c r="H246" s="1563"/>
      <c r="I246" s="1563"/>
      <c r="J246" s="1563"/>
      <c r="K246" s="1563"/>
      <c r="L246" s="1563"/>
      <c r="M246" s="1563"/>
      <c r="N246" s="1563"/>
      <c r="O246" s="1563"/>
      <c r="P246" s="1563"/>
    </row>
    <row r="248" spans="1:26" ht="15.75" thickBot="1" x14ac:dyDescent="0.3"/>
    <row r="249" spans="1:26" ht="27" thickBot="1" x14ac:dyDescent="0.3">
      <c r="B249" s="1584" t="s">
        <v>162</v>
      </c>
      <c r="C249" s="1585"/>
      <c r="D249" s="1585"/>
      <c r="E249" s="1585"/>
      <c r="F249" s="1585"/>
      <c r="G249" s="1585"/>
      <c r="H249" s="1585"/>
      <c r="I249" s="1585"/>
      <c r="J249" s="1585"/>
      <c r="K249" s="1585"/>
      <c r="L249" s="1585"/>
      <c r="M249" s="1585"/>
      <c r="N249" s="1586"/>
    </row>
    <row r="251" spans="1:26" ht="15.75" thickBot="1" x14ac:dyDescent="0.3">
      <c r="M251" s="58"/>
      <c r="N251" s="58"/>
    </row>
    <row r="252" spans="1:26" s="3" customFormat="1" ht="60" x14ac:dyDescent="0.25">
      <c r="B252" s="156" t="s">
        <v>34</v>
      </c>
      <c r="C252" s="156" t="s">
        <v>35</v>
      </c>
      <c r="D252" s="156" t="s">
        <v>36</v>
      </c>
      <c r="E252" s="156" t="s">
        <v>37</v>
      </c>
      <c r="F252" s="156" t="s">
        <v>38</v>
      </c>
      <c r="G252" s="156" t="s">
        <v>39</v>
      </c>
      <c r="H252" s="156" t="s">
        <v>40</v>
      </c>
      <c r="I252" s="156" t="s">
        <v>41</v>
      </c>
      <c r="J252" s="156" t="s">
        <v>42</v>
      </c>
      <c r="K252" s="156" t="s">
        <v>43</v>
      </c>
      <c r="L252" s="156" t="s">
        <v>44</v>
      </c>
      <c r="M252" s="158" t="s">
        <v>45</v>
      </c>
      <c r="N252" s="156" t="s">
        <v>46</v>
      </c>
      <c r="O252" s="156" t="s">
        <v>47</v>
      </c>
      <c r="P252" s="159" t="s">
        <v>48</v>
      </c>
      <c r="Q252" s="159" t="s">
        <v>49</v>
      </c>
    </row>
    <row r="253" spans="1:26" s="76" customFormat="1" x14ac:dyDescent="0.25">
      <c r="A253" s="62">
        <v>1</v>
      </c>
      <c r="B253" s="77" t="s">
        <v>1822</v>
      </c>
      <c r="C253" s="79"/>
      <c r="D253" s="77"/>
      <c r="E253" s="164"/>
      <c r="F253" s="165"/>
      <c r="G253" s="311"/>
      <c r="H253" s="312"/>
      <c r="I253" s="167"/>
      <c r="J253" s="167"/>
      <c r="K253" s="167"/>
      <c r="L253" s="167"/>
      <c r="M253" s="313"/>
      <c r="N253" s="313">
        <f>+M253*G253</f>
        <v>0</v>
      </c>
      <c r="O253" s="171"/>
      <c r="P253" s="171"/>
      <c r="Q253" s="74"/>
      <c r="R253" s="75"/>
      <c r="S253" s="75"/>
      <c r="T253" s="75"/>
      <c r="U253" s="75"/>
      <c r="V253" s="75"/>
      <c r="W253" s="75"/>
      <c r="X253" s="75"/>
      <c r="Y253" s="75"/>
      <c r="Z253" s="75"/>
    </row>
    <row r="254" spans="1:26" s="76" customFormat="1" x14ac:dyDescent="0.25">
      <c r="A254" s="62">
        <f>+A253+1</f>
        <v>2</v>
      </c>
      <c r="B254" s="77"/>
      <c r="C254" s="79"/>
      <c r="D254" s="77"/>
      <c r="E254" s="164"/>
      <c r="F254" s="165"/>
      <c r="G254" s="165"/>
      <c r="H254" s="165"/>
      <c r="I254" s="167"/>
      <c r="J254" s="167"/>
      <c r="K254" s="167"/>
      <c r="L254" s="167"/>
      <c r="M254" s="313"/>
      <c r="N254" s="313"/>
      <c r="O254" s="171"/>
      <c r="P254" s="171"/>
      <c r="Q254" s="74"/>
      <c r="R254" s="75"/>
      <c r="S254" s="75"/>
      <c r="T254" s="75"/>
      <c r="U254" s="75"/>
      <c r="V254" s="75"/>
      <c r="W254" s="75"/>
      <c r="X254" s="75"/>
      <c r="Y254" s="75"/>
      <c r="Z254" s="75"/>
    </row>
    <row r="255" spans="1:26" s="76" customFormat="1" x14ac:dyDescent="0.25">
      <c r="A255" s="62">
        <f t="shared" ref="A255:A260" si="1">+A254+1</f>
        <v>3</v>
      </c>
      <c r="B255" s="77"/>
      <c r="C255" s="79"/>
      <c r="D255" s="77"/>
      <c r="E255" s="164"/>
      <c r="F255" s="165"/>
      <c r="G255" s="165"/>
      <c r="H255" s="165"/>
      <c r="I255" s="167"/>
      <c r="J255" s="167"/>
      <c r="K255" s="167"/>
      <c r="L255" s="167"/>
      <c r="M255" s="313"/>
      <c r="N255" s="313"/>
      <c r="O255" s="171"/>
      <c r="P255" s="171"/>
      <c r="Q255" s="74"/>
      <c r="R255" s="75"/>
      <c r="S255" s="75"/>
      <c r="T255" s="75"/>
      <c r="U255" s="75"/>
      <c r="V255" s="75"/>
      <c r="W255" s="75"/>
      <c r="X255" s="75"/>
      <c r="Y255" s="75"/>
      <c r="Z255" s="75"/>
    </row>
    <row r="256" spans="1:26" s="76" customFormat="1" x14ac:dyDescent="0.25">
      <c r="A256" s="62">
        <f t="shared" si="1"/>
        <v>4</v>
      </c>
      <c r="B256" s="77"/>
      <c r="C256" s="79"/>
      <c r="D256" s="77"/>
      <c r="E256" s="164"/>
      <c r="F256" s="165"/>
      <c r="G256" s="165"/>
      <c r="H256" s="165"/>
      <c r="I256" s="167"/>
      <c r="J256" s="167"/>
      <c r="K256" s="167"/>
      <c r="L256" s="167"/>
      <c r="M256" s="313"/>
      <c r="N256" s="313"/>
      <c r="O256" s="171"/>
      <c r="P256" s="171"/>
      <c r="Q256" s="74"/>
      <c r="R256" s="75"/>
      <c r="S256" s="75"/>
      <c r="T256" s="75"/>
      <c r="U256" s="75"/>
      <c r="V256" s="75"/>
      <c r="W256" s="75"/>
      <c r="X256" s="75"/>
      <c r="Y256" s="75"/>
      <c r="Z256" s="75"/>
    </row>
    <row r="257" spans="1:26" s="76" customFormat="1" x14ac:dyDescent="0.25">
      <c r="A257" s="62">
        <f t="shared" si="1"/>
        <v>5</v>
      </c>
      <c r="B257" s="77"/>
      <c r="C257" s="79"/>
      <c r="D257" s="77"/>
      <c r="E257" s="164"/>
      <c r="F257" s="165"/>
      <c r="G257" s="165"/>
      <c r="H257" s="165"/>
      <c r="I257" s="167"/>
      <c r="J257" s="167"/>
      <c r="K257" s="167"/>
      <c r="L257" s="167"/>
      <c r="M257" s="313"/>
      <c r="N257" s="313"/>
      <c r="O257" s="171"/>
      <c r="P257" s="171"/>
      <c r="Q257" s="74"/>
      <c r="R257" s="75"/>
      <c r="S257" s="75"/>
      <c r="T257" s="75"/>
      <c r="U257" s="75"/>
      <c r="V257" s="75"/>
      <c r="W257" s="75"/>
      <c r="X257" s="75"/>
      <c r="Y257" s="75"/>
      <c r="Z257" s="75"/>
    </row>
    <row r="258" spans="1:26" s="76" customFormat="1" x14ac:dyDescent="0.25">
      <c r="A258" s="62">
        <f t="shared" si="1"/>
        <v>6</v>
      </c>
      <c r="B258" s="77"/>
      <c r="C258" s="79"/>
      <c r="D258" s="77"/>
      <c r="E258" s="164"/>
      <c r="F258" s="165"/>
      <c r="G258" s="165"/>
      <c r="H258" s="165"/>
      <c r="I258" s="167"/>
      <c r="J258" s="167"/>
      <c r="K258" s="167"/>
      <c r="L258" s="167"/>
      <c r="M258" s="313"/>
      <c r="N258" s="313"/>
      <c r="O258" s="171"/>
      <c r="P258" s="171"/>
      <c r="Q258" s="74"/>
      <c r="R258" s="75"/>
      <c r="S258" s="75"/>
      <c r="T258" s="75"/>
      <c r="U258" s="75"/>
      <c r="V258" s="75"/>
      <c r="W258" s="75"/>
      <c r="X258" s="75"/>
      <c r="Y258" s="75"/>
      <c r="Z258" s="75"/>
    </row>
    <row r="259" spans="1:26" s="76" customFormat="1" x14ac:dyDescent="0.25">
      <c r="A259" s="62">
        <f t="shared" si="1"/>
        <v>7</v>
      </c>
      <c r="B259" s="77"/>
      <c r="C259" s="79"/>
      <c r="D259" s="77"/>
      <c r="E259" s="164"/>
      <c r="F259" s="165"/>
      <c r="G259" s="165"/>
      <c r="H259" s="165"/>
      <c r="I259" s="167"/>
      <c r="J259" s="167"/>
      <c r="K259" s="167"/>
      <c r="L259" s="167"/>
      <c r="M259" s="313"/>
      <c r="N259" s="313"/>
      <c r="O259" s="171"/>
      <c r="P259" s="171"/>
      <c r="Q259" s="74"/>
      <c r="R259" s="75"/>
      <c r="S259" s="75"/>
      <c r="T259" s="75"/>
      <c r="U259" s="75"/>
      <c r="V259" s="75"/>
      <c r="W259" s="75"/>
      <c r="X259" s="75"/>
      <c r="Y259" s="75"/>
      <c r="Z259" s="75"/>
    </row>
    <row r="260" spans="1:26" s="76" customFormat="1" x14ac:dyDescent="0.25">
      <c r="A260" s="62">
        <f t="shared" si="1"/>
        <v>8</v>
      </c>
      <c r="B260" s="77"/>
      <c r="C260" s="79"/>
      <c r="D260" s="77"/>
      <c r="E260" s="164"/>
      <c r="F260" s="165"/>
      <c r="G260" s="165"/>
      <c r="H260" s="165"/>
      <c r="I260" s="167"/>
      <c r="J260" s="167"/>
      <c r="K260" s="167"/>
      <c r="L260" s="167"/>
      <c r="M260" s="313"/>
      <c r="N260" s="313"/>
      <c r="O260" s="171"/>
      <c r="P260" s="171"/>
      <c r="Q260" s="74"/>
      <c r="R260" s="75"/>
      <c r="S260" s="75"/>
      <c r="T260" s="75"/>
      <c r="U260" s="75"/>
      <c r="V260" s="75"/>
      <c r="W260" s="75"/>
      <c r="X260" s="75"/>
      <c r="Y260" s="75"/>
      <c r="Z260" s="75"/>
    </row>
    <row r="261" spans="1:26" s="76" customFormat="1" x14ac:dyDescent="0.25">
      <c r="A261" s="62"/>
      <c r="B261" s="163" t="s">
        <v>29</v>
      </c>
      <c r="C261" s="79"/>
      <c r="D261" s="77"/>
      <c r="E261" s="164"/>
      <c r="F261" s="165"/>
      <c r="G261" s="165"/>
      <c r="H261" s="165"/>
      <c r="I261" s="167"/>
      <c r="J261" s="167"/>
      <c r="K261" s="169">
        <f>SUM(K253:K260)</f>
        <v>0</v>
      </c>
      <c r="L261" s="169">
        <f>SUM(L253:L260)</f>
        <v>0</v>
      </c>
      <c r="M261" s="168">
        <f>SUM(M253:M260)</f>
        <v>0</v>
      </c>
      <c r="N261" s="169">
        <f>SUM(N253:N260)</f>
        <v>0</v>
      </c>
      <c r="O261" s="171"/>
      <c r="P261" s="171"/>
      <c r="Q261" s="88"/>
    </row>
    <row r="262" spans="1:26" x14ac:dyDescent="0.25">
      <c r="B262" s="100"/>
      <c r="C262" s="100"/>
      <c r="D262" s="100"/>
      <c r="E262" s="102"/>
      <c r="F262" s="100"/>
      <c r="G262" s="100"/>
      <c r="H262" s="100"/>
      <c r="I262" s="100"/>
      <c r="J262" s="100"/>
      <c r="K262" s="100"/>
      <c r="L262" s="100"/>
      <c r="M262" s="100"/>
      <c r="N262" s="100"/>
      <c r="O262" s="100"/>
      <c r="P262" s="100"/>
    </row>
    <row r="263" spans="1:26" ht="18.75" x14ac:dyDescent="0.25">
      <c r="B263" s="106" t="s">
        <v>163</v>
      </c>
      <c r="C263" s="172">
        <f>+K261</f>
        <v>0</v>
      </c>
      <c r="H263" s="110"/>
      <c r="I263" s="110"/>
      <c r="J263" s="110"/>
      <c r="K263" s="110"/>
      <c r="L263" s="110"/>
      <c r="M263" s="110"/>
      <c r="N263" s="100"/>
      <c r="O263" s="100"/>
      <c r="P263" s="100"/>
    </row>
    <row r="265" spans="1:26" ht="15.75" thickBot="1" x14ac:dyDescent="0.3"/>
    <row r="266" spans="1:26" ht="30.75" thickBot="1" x14ac:dyDescent="0.3">
      <c r="B266" s="237" t="s">
        <v>175</v>
      </c>
      <c r="C266" s="200" t="s">
        <v>176</v>
      </c>
      <c r="D266" s="237" t="s">
        <v>28</v>
      </c>
      <c r="E266" s="200" t="s">
        <v>402</v>
      </c>
    </row>
    <row r="267" spans="1:26" x14ac:dyDescent="0.25">
      <c r="B267" s="239" t="s">
        <v>403</v>
      </c>
      <c r="C267" s="241">
        <v>20</v>
      </c>
      <c r="D267" s="241"/>
      <c r="E267" s="1610">
        <f>+D267+D268+D269</f>
        <v>0</v>
      </c>
    </row>
    <row r="268" spans="1:26" x14ac:dyDescent="0.25">
      <c r="B268" s="239" t="s">
        <v>404</v>
      </c>
      <c r="C268" s="299">
        <v>30</v>
      </c>
      <c r="D268" s="155">
        <v>0</v>
      </c>
      <c r="E268" s="1602"/>
    </row>
    <row r="269" spans="1:26" ht="15.75" thickBot="1" x14ac:dyDescent="0.3">
      <c r="B269" s="239" t="s">
        <v>405</v>
      </c>
      <c r="C269" s="243">
        <v>40</v>
      </c>
      <c r="D269" s="243">
        <v>0</v>
      </c>
      <c r="E269" s="1611"/>
    </row>
    <row r="271" spans="1:26" ht="15.75" thickBot="1" x14ac:dyDescent="0.3"/>
    <row r="272" spans="1:26" ht="27" thickBot="1" x14ac:dyDescent="0.3">
      <c r="B272" s="1584" t="s">
        <v>164</v>
      </c>
      <c r="C272" s="1585"/>
      <c r="D272" s="1585"/>
      <c r="E272" s="1585"/>
      <c r="F272" s="1585"/>
      <c r="G272" s="1585"/>
      <c r="H272" s="1585"/>
      <c r="I272" s="1585"/>
      <c r="J272" s="1585"/>
      <c r="K272" s="1585"/>
      <c r="L272" s="1585"/>
      <c r="M272" s="1585"/>
      <c r="N272" s="1586"/>
    </row>
    <row r="274" spans="2:17" ht="75" x14ac:dyDescent="0.25">
      <c r="B274" s="287" t="s">
        <v>97</v>
      </c>
      <c r="C274" s="287" t="s">
        <v>98</v>
      </c>
      <c r="D274" s="287" t="s">
        <v>99</v>
      </c>
      <c r="E274" s="287" t="s">
        <v>100</v>
      </c>
      <c r="F274" s="287" t="s">
        <v>101</v>
      </c>
      <c r="G274" s="287" t="s">
        <v>102</v>
      </c>
      <c r="H274" s="287" t="s">
        <v>103</v>
      </c>
      <c r="I274" s="287" t="s">
        <v>104</v>
      </c>
      <c r="J274" s="1579" t="s">
        <v>105</v>
      </c>
      <c r="K274" s="1580"/>
      <c r="L274" s="1581"/>
      <c r="M274" s="287" t="s">
        <v>106</v>
      </c>
      <c r="N274" s="287" t="s">
        <v>107</v>
      </c>
      <c r="O274" s="287" t="s">
        <v>108</v>
      </c>
      <c r="P274" s="1579" t="s">
        <v>81</v>
      </c>
      <c r="Q274" s="1581"/>
    </row>
    <row r="275" spans="2:17" ht="30" x14ac:dyDescent="0.25">
      <c r="B275" s="182" t="s">
        <v>1044</v>
      </c>
      <c r="C275" s="182"/>
      <c r="D275" s="281"/>
      <c r="E275" s="281"/>
      <c r="F275" s="281"/>
      <c r="G275" s="281"/>
      <c r="H275" s="281"/>
      <c r="I275" s="282"/>
      <c r="J275" s="332" t="s">
        <v>109</v>
      </c>
      <c r="K275" s="284" t="s">
        <v>110</v>
      </c>
      <c r="L275" s="283" t="s">
        <v>111</v>
      </c>
      <c r="M275" s="51"/>
      <c r="N275" s="51"/>
      <c r="O275" s="51"/>
      <c r="P275" s="1629" t="s">
        <v>1823</v>
      </c>
      <c r="Q275" s="1630"/>
    </row>
    <row r="276" spans="2:17" x14ac:dyDescent="0.25">
      <c r="B276" s="182" t="s">
        <v>1583</v>
      </c>
      <c r="C276" s="182"/>
      <c r="D276" s="281"/>
      <c r="E276" s="281"/>
      <c r="F276" s="281"/>
      <c r="G276" s="281"/>
      <c r="H276" s="281"/>
      <c r="I276" s="282"/>
      <c r="J276" s="332"/>
      <c r="K276" s="284"/>
      <c r="L276" s="283"/>
      <c r="M276" s="51"/>
      <c r="N276" s="51"/>
      <c r="O276" s="51"/>
      <c r="P276" s="1724"/>
      <c r="Q276" s="1765"/>
    </row>
    <row r="277" spans="2:17" x14ac:dyDescent="0.25">
      <c r="B277" s="182" t="s">
        <v>1589</v>
      </c>
      <c r="C277" s="182"/>
      <c r="D277" s="281"/>
      <c r="E277" s="281"/>
      <c r="F277" s="281"/>
      <c r="G277" s="281"/>
      <c r="H277" s="281"/>
      <c r="I277" s="282"/>
      <c r="J277" s="332"/>
      <c r="K277" s="283"/>
      <c r="L277" s="283"/>
      <c r="M277" s="51"/>
      <c r="N277" s="51"/>
      <c r="O277" s="51"/>
      <c r="P277" s="1631"/>
      <c r="Q277" s="1632"/>
    </row>
    <row r="280" spans="2:17" ht="15.75" thickBot="1" x14ac:dyDescent="0.3"/>
    <row r="281" spans="2:17" ht="30" x14ac:dyDescent="0.25">
      <c r="B281" s="55" t="s">
        <v>18</v>
      </c>
      <c r="C281" s="55" t="s">
        <v>175</v>
      </c>
      <c r="D281" s="287" t="s">
        <v>176</v>
      </c>
      <c r="E281" s="55" t="s">
        <v>28</v>
      </c>
      <c r="F281" s="200" t="s">
        <v>177</v>
      </c>
      <c r="G281" s="201"/>
    </row>
    <row r="282" spans="2:17" ht="108" x14ac:dyDescent="0.2">
      <c r="B282" s="1734" t="s">
        <v>178</v>
      </c>
      <c r="C282" s="202" t="s">
        <v>179</v>
      </c>
      <c r="D282" s="155">
        <v>25</v>
      </c>
      <c r="E282" s="155"/>
      <c r="F282" s="1735">
        <f>+E282+E283+E284</f>
        <v>0</v>
      </c>
      <c r="G282" s="203"/>
    </row>
    <row r="283" spans="2:17" ht="96" x14ac:dyDescent="0.2">
      <c r="B283" s="1734"/>
      <c r="C283" s="202" t="s">
        <v>180</v>
      </c>
      <c r="D283" s="192">
        <v>25</v>
      </c>
      <c r="E283" s="155"/>
      <c r="F283" s="1736"/>
      <c r="G283" s="203"/>
    </row>
    <row r="284" spans="2:17" ht="60" x14ac:dyDescent="0.2">
      <c r="B284" s="1734"/>
      <c r="C284" s="202" t="s">
        <v>181</v>
      </c>
      <c r="D284" s="155">
        <v>10</v>
      </c>
      <c r="E284" s="155"/>
      <c r="F284" s="1737"/>
      <c r="G284" s="203"/>
    </row>
    <row r="285" spans="2:17" x14ac:dyDescent="0.25">
      <c r="C285"/>
    </row>
    <row r="288" spans="2:17" x14ac:dyDescent="0.25">
      <c r="B288" s="47" t="s">
        <v>182</v>
      </c>
    </row>
    <row r="291" spans="2:5" x14ac:dyDescent="0.25">
      <c r="B291" s="49" t="s">
        <v>18</v>
      </c>
      <c r="C291" s="49" t="s">
        <v>27</v>
      </c>
      <c r="D291" s="55" t="s">
        <v>28</v>
      </c>
      <c r="E291" s="55" t="s">
        <v>29</v>
      </c>
    </row>
    <row r="292" spans="2:5" ht="28.5" x14ac:dyDescent="0.25">
      <c r="B292" s="56" t="s">
        <v>183</v>
      </c>
      <c r="C292" s="257">
        <v>40</v>
      </c>
      <c r="D292" s="155">
        <f>+E267</f>
        <v>0</v>
      </c>
      <c r="E292" s="1566">
        <f>+D292+D293</f>
        <v>0</v>
      </c>
    </row>
    <row r="293" spans="2:5" ht="42.75" x14ac:dyDescent="0.25">
      <c r="B293" s="56" t="s">
        <v>184</v>
      </c>
      <c r="C293" s="257">
        <v>60</v>
      </c>
      <c r="D293" s="155">
        <f>+F282</f>
        <v>0</v>
      </c>
      <c r="E293" s="1567"/>
    </row>
  </sheetData>
  <sheetProtection sheet="1" objects="1" scenarios="1" formatCells="0" formatColumns="0" formatRows="0" insertColumns="0" insertRows="0" insertHyperlinks="0" deleteColumns="0" deleteRows="0"/>
  <autoFilter ref="B181:Q232">
    <filterColumn colId="8" showButton="0"/>
    <filterColumn colId="9" showButton="0"/>
    <filterColumn colId="14" showButton="0"/>
  </autoFilter>
  <mergeCells count="89">
    <mergeCell ref="M72:N72"/>
    <mergeCell ref="C9:N9"/>
    <mergeCell ref="C10:E10"/>
    <mergeCell ref="B14:C21"/>
    <mergeCell ref="B22:C22"/>
    <mergeCell ref="E67:E68"/>
    <mergeCell ref="E55:E56"/>
    <mergeCell ref="E61:E62"/>
    <mergeCell ref="B2:P2"/>
    <mergeCell ref="B4:P4"/>
    <mergeCell ref="C6:N6"/>
    <mergeCell ref="C7:N7"/>
    <mergeCell ref="C8:N8"/>
    <mergeCell ref="P188:Q188"/>
    <mergeCell ref="P189:Q189"/>
    <mergeCell ref="P190:Q190"/>
    <mergeCell ref="P191:Q191"/>
    <mergeCell ref="P202:Q202"/>
    <mergeCell ref="P198:Q198"/>
    <mergeCell ref="P199:Q199"/>
    <mergeCell ref="P200:Q200"/>
    <mergeCell ref="P201:Q201"/>
    <mergeCell ref="B246:P246"/>
    <mergeCell ref="P215:Q215"/>
    <mergeCell ref="P204:Q204"/>
    <mergeCell ref="P205:Q205"/>
    <mergeCell ref="P206:Q206"/>
    <mergeCell ref="P207:Q207"/>
    <mergeCell ref="P208:Q208"/>
    <mergeCell ref="P209:Q209"/>
    <mergeCell ref="P210:Q210"/>
    <mergeCell ref="P211:Q211"/>
    <mergeCell ref="P212:Q212"/>
    <mergeCell ref="P227:Q227"/>
    <mergeCell ref="P187:Q187"/>
    <mergeCell ref="B249:N249"/>
    <mergeCell ref="E267:E269"/>
    <mergeCell ref="B272:N272"/>
    <mergeCell ref="J274:L274"/>
    <mergeCell ref="P274:Q274"/>
    <mergeCell ref="B239:N239"/>
    <mergeCell ref="D242:E242"/>
    <mergeCell ref="D243:E243"/>
    <mergeCell ref="P203:Q203"/>
    <mergeCell ref="P192:Q192"/>
    <mergeCell ref="P193:Q193"/>
    <mergeCell ref="P194:Q194"/>
    <mergeCell ref="P195:Q195"/>
    <mergeCell ref="P196:Q196"/>
    <mergeCell ref="P197:Q197"/>
    <mergeCell ref="O95:P95"/>
    <mergeCell ref="B179:N179"/>
    <mergeCell ref="P184:Q184"/>
    <mergeCell ref="P185:Q185"/>
    <mergeCell ref="P186:Q186"/>
    <mergeCell ref="P182:Q182"/>
    <mergeCell ref="P183:Q183"/>
    <mergeCell ref="B86:B87"/>
    <mergeCell ref="C86:C87"/>
    <mergeCell ref="D86:E86"/>
    <mergeCell ref="P225:Q225"/>
    <mergeCell ref="P226:Q226"/>
    <mergeCell ref="O96:P172"/>
    <mergeCell ref="P213:Q213"/>
    <mergeCell ref="P214:Q214"/>
    <mergeCell ref="P216:Q216"/>
    <mergeCell ref="P217:Q217"/>
    <mergeCell ref="P218:Q218"/>
    <mergeCell ref="P219:Q219"/>
    <mergeCell ref="J181:L181"/>
    <mergeCell ref="P181:Q181"/>
    <mergeCell ref="C90:N90"/>
    <mergeCell ref="B92:N92"/>
    <mergeCell ref="B282:B284"/>
    <mergeCell ref="F282:F284"/>
    <mergeCell ref="E292:E293"/>
    <mergeCell ref="P220:Q220"/>
    <mergeCell ref="P221:Q221"/>
    <mergeCell ref="P222:Q222"/>
    <mergeCell ref="P223:Q223"/>
    <mergeCell ref="P224:Q224"/>
    <mergeCell ref="P275:Q277"/>
    <mergeCell ref="P234:Q234"/>
    <mergeCell ref="P228:Q228"/>
    <mergeCell ref="P229:Q229"/>
    <mergeCell ref="P230:Q230"/>
    <mergeCell ref="P231:Q231"/>
    <mergeCell ref="P232:Q232"/>
    <mergeCell ref="P233:Q233"/>
  </mergeCells>
  <dataValidations disablePrompts="1" count="2">
    <dataValidation type="list" allowBlank="1" showInputMessage="1" showErrorMessage="1" sqref="WVE983209 A65705 IS65705 SO65705 ACK65705 AMG65705 AWC65705 BFY65705 BPU65705 BZQ65705 CJM65705 CTI65705 DDE65705 DNA65705 DWW65705 EGS65705 EQO65705 FAK65705 FKG65705 FUC65705 GDY65705 GNU65705 GXQ65705 HHM65705 HRI65705 IBE65705 ILA65705 IUW65705 JES65705 JOO65705 JYK65705 KIG65705 KSC65705 LBY65705 LLU65705 LVQ65705 MFM65705 MPI65705 MZE65705 NJA65705 NSW65705 OCS65705 OMO65705 OWK65705 PGG65705 PQC65705 PZY65705 QJU65705 QTQ65705 RDM65705 RNI65705 RXE65705 SHA65705 SQW65705 TAS65705 TKO65705 TUK65705 UEG65705 UOC65705 UXY65705 VHU65705 VRQ65705 WBM65705 WLI65705 WVE65705 A131241 IS131241 SO131241 ACK131241 AMG131241 AWC131241 BFY131241 BPU131241 BZQ131241 CJM131241 CTI131241 DDE131241 DNA131241 DWW131241 EGS131241 EQO131241 FAK131241 FKG131241 FUC131241 GDY131241 GNU131241 GXQ131241 HHM131241 HRI131241 IBE131241 ILA131241 IUW131241 JES131241 JOO131241 JYK131241 KIG131241 KSC131241 LBY131241 LLU131241 LVQ131241 MFM131241 MPI131241 MZE131241 NJA131241 NSW131241 OCS131241 OMO131241 OWK131241 PGG131241 PQC131241 PZY131241 QJU131241 QTQ131241 RDM131241 RNI131241 RXE131241 SHA131241 SQW131241 TAS131241 TKO131241 TUK131241 UEG131241 UOC131241 UXY131241 VHU131241 VRQ131241 WBM131241 WLI131241 WVE131241 A196777 IS196777 SO196777 ACK196777 AMG196777 AWC196777 BFY196777 BPU196777 BZQ196777 CJM196777 CTI196777 DDE196777 DNA196777 DWW196777 EGS196777 EQO196777 FAK196777 FKG196777 FUC196777 GDY196777 GNU196777 GXQ196777 HHM196777 HRI196777 IBE196777 ILA196777 IUW196777 JES196777 JOO196777 JYK196777 KIG196777 KSC196777 LBY196777 LLU196777 LVQ196777 MFM196777 MPI196777 MZE196777 NJA196777 NSW196777 OCS196777 OMO196777 OWK196777 PGG196777 PQC196777 PZY196777 QJU196777 QTQ196777 RDM196777 RNI196777 RXE196777 SHA196777 SQW196777 TAS196777 TKO196777 TUK196777 UEG196777 UOC196777 UXY196777 VHU196777 VRQ196777 WBM196777 WLI196777 WVE196777 A262313 IS262313 SO262313 ACK262313 AMG262313 AWC262313 BFY262313 BPU262313 BZQ262313 CJM262313 CTI262313 DDE262313 DNA262313 DWW262313 EGS262313 EQO262313 FAK262313 FKG262313 FUC262313 GDY262313 GNU262313 GXQ262313 HHM262313 HRI262313 IBE262313 ILA262313 IUW262313 JES262313 JOO262313 JYK262313 KIG262313 KSC262313 LBY262313 LLU262313 LVQ262313 MFM262313 MPI262313 MZE262313 NJA262313 NSW262313 OCS262313 OMO262313 OWK262313 PGG262313 PQC262313 PZY262313 QJU262313 QTQ262313 RDM262313 RNI262313 RXE262313 SHA262313 SQW262313 TAS262313 TKO262313 TUK262313 UEG262313 UOC262313 UXY262313 VHU262313 VRQ262313 WBM262313 WLI262313 WVE262313 A327849 IS327849 SO327849 ACK327849 AMG327849 AWC327849 BFY327849 BPU327849 BZQ327849 CJM327849 CTI327849 DDE327849 DNA327849 DWW327849 EGS327849 EQO327849 FAK327849 FKG327849 FUC327849 GDY327849 GNU327849 GXQ327849 HHM327849 HRI327849 IBE327849 ILA327849 IUW327849 JES327849 JOO327849 JYK327849 KIG327849 KSC327849 LBY327849 LLU327849 LVQ327849 MFM327849 MPI327849 MZE327849 NJA327849 NSW327849 OCS327849 OMO327849 OWK327849 PGG327849 PQC327849 PZY327849 QJU327849 QTQ327849 RDM327849 RNI327849 RXE327849 SHA327849 SQW327849 TAS327849 TKO327849 TUK327849 UEG327849 UOC327849 UXY327849 VHU327849 VRQ327849 WBM327849 WLI327849 WVE327849 A393385 IS393385 SO393385 ACK393385 AMG393385 AWC393385 BFY393385 BPU393385 BZQ393385 CJM393385 CTI393385 DDE393385 DNA393385 DWW393385 EGS393385 EQO393385 FAK393385 FKG393385 FUC393385 GDY393385 GNU393385 GXQ393385 HHM393385 HRI393385 IBE393385 ILA393385 IUW393385 JES393385 JOO393385 JYK393385 KIG393385 KSC393385 LBY393385 LLU393385 LVQ393385 MFM393385 MPI393385 MZE393385 NJA393385 NSW393385 OCS393385 OMO393385 OWK393385 PGG393385 PQC393385 PZY393385 QJU393385 QTQ393385 RDM393385 RNI393385 RXE393385 SHA393385 SQW393385 TAS393385 TKO393385 TUK393385 UEG393385 UOC393385 UXY393385 VHU393385 VRQ393385 WBM393385 WLI393385 WVE393385 A458921 IS458921 SO458921 ACK458921 AMG458921 AWC458921 BFY458921 BPU458921 BZQ458921 CJM458921 CTI458921 DDE458921 DNA458921 DWW458921 EGS458921 EQO458921 FAK458921 FKG458921 FUC458921 GDY458921 GNU458921 GXQ458921 HHM458921 HRI458921 IBE458921 ILA458921 IUW458921 JES458921 JOO458921 JYK458921 KIG458921 KSC458921 LBY458921 LLU458921 LVQ458921 MFM458921 MPI458921 MZE458921 NJA458921 NSW458921 OCS458921 OMO458921 OWK458921 PGG458921 PQC458921 PZY458921 QJU458921 QTQ458921 RDM458921 RNI458921 RXE458921 SHA458921 SQW458921 TAS458921 TKO458921 TUK458921 UEG458921 UOC458921 UXY458921 VHU458921 VRQ458921 WBM458921 WLI458921 WVE458921 A524457 IS524457 SO524457 ACK524457 AMG524457 AWC524457 BFY524457 BPU524457 BZQ524457 CJM524457 CTI524457 DDE524457 DNA524457 DWW524457 EGS524457 EQO524457 FAK524457 FKG524457 FUC524457 GDY524457 GNU524457 GXQ524457 HHM524457 HRI524457 IBE524457 ILA524457 IUW524457 JES524457 JOO524457 JYK524457 KIG524457 KSC524457 LBY524457 LLU524457 LVQ524457 MFM524457 MPI524457 MZE524457 NJA524457 NSW524457 OCS524457 OMO524457 OWK524457 PGG524457 PQC524457 PZY524457 QJU524457 QTQ524457 RDM524457 RNI524457 RXE524457 SHA524457 SQW524457 TAS524457 TKO524457 TUK524457 UEG524457 UOC524457 UXY524457 VHU524457 VRQ524457 WBM524457 WLI524457 WVE524457 A589993 IS589993 SO589993 ACK589993 AMG589993 AWC589993 BFY589993 BPU589993 BZQ589993 CJM589993 CTI589993 DDE589993 DNA589993 DWW589993 EGS589993 EQO589993 FAK589993 FKG589993 FUC589993 GDY589993 GNU589993 GXQ589993 HHM589993 HRI589993 IBE589993 ILA589993 IUW589993 JES589993 JOO589993 JYK589993 KIG589993 KSC589993 LBY589993 LLU589993 LVQ589993 MFM589993 MPI589993 MZE589993 NJA589993 NSW589993 OCS589993 OMO589993 OWK589993 PGG589993 PQC589993 PZY589993 QJU589993 QTQ589993 RDM589993 RNI589993 RXE589993 SHA589993 SQW589993 TAS589993 TKO589993 TUK589993 UEG589993 UOC589993 UXY589993 VHU589993 VRQ589993 WBM589993 WLI589993 WVE589993 A655529 IS655529 SO655529 ACK655529 AMG655529 AWC655529 BFY655529 BPU655529 BZQ655529 CJM655529 CTI655529 DDE655529 DNA655529 DWW655529 EGS655529 EQO655529 FAK655529 FKG655529 FUC655529 GDY655529 GNU655529 GXQ655529 HHM655529 HRI655529 IBE655529 ILA655529 IUW655529 JES655529 JOO655529 JYK655529 KIG655529 KSC655529 LBY655529 LLU655529 LVQ655529 MFM655529 MPI655529 MZE655529 NJA655529 NSW655529 OCS655529 OMO655529 OWK655529 PGG655529 PQC655529 PZY655529 QJU655529 QTQ655529 RDM655529 RNI655529 RXE655529 SHA655529 SQW655529 TAS655529 TKO655529 TUK655529 UEG655529 UOC655529 UXY655529 VHU655529 VRQ655529 WBM655529 WLI655529 WVE655529 A721065 IS721065 SO721065 ACK721065 AMG721065 AWC721065 BFY721065 BPU721065 BZQ721065 CJM721065 CTI721065 DDE721065 DNA721065 DWW721065 EGS721065 EQO721065 FAK721065 FKG721065 FUC721065 GDY721065 GNU721065 GXQ721065 HHM721065 HRI721065 IBE721065 ILA721065 IUW721065 JES721065 JOO721065 JYK721065 KIG721065 KSC721065 LBY721065 LLU721065 LVQ721065 MFM721065 MPI721065 MZE721065 NJA721065 NSW721065 OCS721065 OMO721065 OWK721065 PGG721065 PQC721065 PZY721065 QJU721065 QTQ721065 RDM721065 RNI721065 RXE721065 SHA721065 SQW721065 TAS721065 TKO721065 TUK721065 UEG721065 UOC721065 UXY721065 VHU721065 VRQ721065 WBM721065 WLI721065 WVE721065 A786601 IS786601 SO786601 ACK786601 AMG786601 AWC786601 BFY786601 BPU786601 BZQ786601 CJM786601 CTI786601 DDE786601 DNA786601 DWW786601 EGS786601 EQO786601 FAK786601 FKG786601 FUC786601 GDY786601 GNU786601 GXQ786601 HHM786601 HRI786601 IBE786601 ILA786601 IUW786601 JES786601 JOO786601 JYK786601 KIG786601 KSC786601 LBY786601 LLU786601 LVQ786601 MFM786601 MPI786601 MZE786601 NJA786601 NSW786601 OCS786601 OMO786601 OWK786601 PGG786601 PQC786601 PZY786601 QJU786601 QTQ786601 RDM786601 RNI786601 RXE786601 SHA786601 SQW786601 TAS786601 TKO786601 TUK786601 UEG786601 UOC786601 UXY786601 VHU786601 VRQ786601 WBM786601 WLI786601 WVE786601 A852137 IS852137 SO852137 ACK852137 AMG852137 AWC852137 BFY852137 BPU852137 BZQ852137 CJM852137 CTI852137 DDE852137 DNA852137 DWW852137 EGS852137 EQO852137 FAK852137 FKG852137 FUC852137 GDY852137 GNU852137 GXQ852137 HHM852137 HRI852137 IBE852137 ILA852137 IUW852137 JES852137 JOO852137 JYK852137 KIG852137 KSC852137 LBY852137 LLU852137 LVQ852137 MFM852137 MPI852137 MZE852137 NJA852137 NSW852137 OCS852137 OMO852137 OWK852137 PGG852137 PQC852137 PZY852137 QJU852137 QTQ852137 RDM852137 RNI852137 RXE852137 SHA852137 SQW852137 TAS852137 TKO852137 TUK852137 UEG852137 UOC852137 UXY852137 VHU852137 VRQ852137 WBM852137 WLI852137 WVE852137 A917673 IS917673 SO917673 ACK917673 AMG917673 AWC917673 BFY917673 BPU917673 BZQ917673 CJM917673 CTI917673 DDE917673 DNA917673 DWW917673 EGS917673 EQO917673 FAK917673 FKG917673 FUC917673 GDY917673 GNU917673 GXQ917673 HHM917673 HRI917673 IBE917673 ILA917673 IUW917673 JES917673 JOO917673 JYK917673 KIG917673 KSC917673 LBY917673 LLU917673 LVQ917673 MFM917673 MPI917673 MZE917673 NJA917673 NSW917673 OCS917673 OMO917673 OWK917673 PGG917673 PQC917673 PZY917673 QJU917673 QTQ917673 RDM917673 RNI917673 RXE917673 SHA917673 SQW917673 TAS917673 TKO917673 TUK917673 UEG917673 UOC917673 UXY917673 VHU917673 VRQ917673 WBM917673 WLI917673 WVE917673 A983209 IS983209 SO983209 ACK983209 AMG983209 AWC983209 BFY983209 BPU983209 BZQ983209 CJM983209 CTI983209 DDE983209 DNA983209 DWW983209 EGS983209 EQO983209 FAK983209 FKG983209 FUC983209 GDY983209 GNU983209 GXQ983209 HHM983209 HRI983209 IBE983209 ILA983209 IUW983209 JES983209 JOO983209 JYK983209 KIG983209 KSC983209 LBY983209 LLU983209 LVQ983209 MFM983209 MPI983209 MZE983209 NJA983209 NSW983209 OCS983209 OMO983209 OWK983209 PGG983209 PQC983209 PZY983209 QJU983209 QTQ983209 RDM983209 RNI983209 RXE983209 SHA983209 SQW983209 TAS983209 TKO983209 TUK983209 UEG983209 UOC983209 UXY983209 VHU983209 VRQ983209 WBM983209 WLI983209 A24:A71 IS24:IS71 SO24:SO71 ACK24:ACK71 AMG24:AMG71 AWC24:AWC71 BFY24:BFY71 BPU24:BPU71 BZQ24:BZQ71 CJM24:CJM71 CTI24:CTI71 DDE24:DDE71 DNA24:DNA71 DWW24:DWW71 EGS24:EGS71 EQO24:EQO71 FAK24:FAK71 FKG24:FKG71 FUC24:FUC71 GDY24:GDY71 GNU24:GNU71 GXQ24:GXQ71 HHM24:HHM71 HRI24:HRI71 IBE24:IBE71 ILA24:ILA71 IUW24:IUW71 JES24:JES71 JOO24:JOO71 JYK24:JYK71 KIG24:KIG71 KSC24:KSC71 LBY24:LBY71 LLU24:LLU71 LVQ24:LVQ71 MFM24:MFM71 MPI24:MPI71 MZE24:MZE71 NJA24:NJA71 NSW24:NSW71 OCS24:OCS71 OMO24:OMO71 OWK24:OWK71 PGG24:PGG71 PQC24:PQC71 PZY24:PZY71 QJU24:QJU71 QTQ24:QTQ71 RDM24:RDM71 RNI24:RNI71 RXE24:RXE71 SHA24:SHA71 SQW24:SQW71 TAS24:TAS71 TKO24:TKO71 TUK24:TUK71 UEG24:UEG71 UOC24:UOC71 UXY24:UXY71 VHU24:VHU71 VRQ24:VRQ71 WBM24:WBM71 WLI24:WLI71 WVE24:WVE71">
      <formula1>"1,2,3,4,5"</formula1>
    </dataValidation>
    <dataValidation type="decimal" allowBlank="1" showInputMessage="1" showErrorMessage="1" sqref="WVH983209 WLL983209 C65705 IV65705 SR65705 ACN65705 AMJ65705 AWF65705 BGB65705 BPX65705 BZT65705 CJP65705 CTL65705 DDH65705 DND65705 DWZ65705 EGV65705 EQR65705 FAN65705 FKJ65705 FUF65705 GEB65705 GNX65705 GXT65705 HHP65705 HRL65705 IBH65705 ILD65705 IUZ65705 JEV65705 JOR65705 JYN65705 KIJ65705 KSF65705 LCB65705 LLX65705 LVT65705 MFP65705 MPL65705 MZH65705 NJD65705 NSZ65705 OCV65705 OMR65705 OWN65705 PGJ65705 PQF65705 QAB65705 QJX65705 QTT65705 RDP65705 RNL65705 RXH65705 SHD65705 SQZ65705 TAV65705 TKR65705 TUN65705 UEJ65705 UOF65705 UYB65705 VHX65705 VRT65705 WBP65705 WLL65705 WVH65705 C131241 IV131241 SR131241 ACN131241 AMJ131241 AWF131241 BGB131241 BPX131241 BZT131241 CJP131241 CTL131241 DDH131241 DND131241 DWZ131241 EGV131241 EQR131241 FAN131241 FKJ131241 FUF131241 GEB131241 GNX131241 GXT131241 HHP131241 HRL131241 IBH131241 ILD131241 IUZ131241 JEV131241 JOR131241 JYN131241 KIJ131241 KSF131241 LCB131241 LLX131241 LVT131241 MFP131241 MPL131241 MZH131241 NJD131241 NSZ131241 OCV131241 OMR131241 OWN131241 PGJ131241 PQF131241 QAB131241 QJX131241 QTT131241 RDP131241 RNL131241 RXH131241 SHD131241 SQZ131241 TAV131241 TKR131241 TUN131241 UEJ131241 UOF131241 UYB131241 VHX131241 VRT131241 WBP131241 WLL131241 WVH131241 C196777 IV196777 SR196777 ACN196777 AMJ196777 AWF196777 BGB196777 BPX196777 BZT196777 CJP196777 CTL196777 DDH196777 DND196777 DWZ196777 EGV196777 EQR196777 FAN196777 FKJ196777 FUF196777 GEB196777 GNX196777 GXT196777 HHP196777 HRL196777 IBH196777 ILD196777 IUZ196777 JEV196777 JOR196777 JYN196777 KIJ196777 KSF196777 LCB196777 LLX196777 LVT196777 MFP196777 MPL196777 MZH196777 NJD196777 NSZ196777 OCV196777 OMR196777 OWN196777 PGJ196777 PQF196777 QAB196777 QJX196777 QTT196777 RDP196777 RNL196777 RXH196777 SHD196777 SQZ196777 TAV196777 TKR196777 TUN196777 UEJ196777 UOF196777 UYB196777 VHX196777 VRT196777 WBP196777 WLL196777 WVH196777 C262313 IV262313 SR262313 ACN262313 AMJ262313 AWF262313 BGB262313 BPX262313 BZT262313 CJP262313 CTL262313 DDH262313 DND262313 DWZ262313 EGV262313 EQR262313 FAN262313 FKJ262313 FUF262313 GEB262313 GNX262313 GXT262313 HHP262313 HRL262313 IBH262313 ILD262313 IUZ262313 JEV262313 JOR262313 JYN262313 KIJ262313 KSF262313 LCB262313 LLX262313 LVT262313 MFP262313 MPL262313 MZH262313 NJD262313 NSZ262313 OCV262313 OMR262313 OWN262313 PGJ262313 PQF262313 QAB262313 QJX262313 QTT262313 RDP262313 RNL262313 RXH262313 SHD262313 SQZ262313 TAV262313 TKR262313 TUN262313 UEJ262313 UOF262313 UYB262313 VHX262313 VRT262313 WBP262313 WLL262313 WVH262313 C327849 IV327849 SR327849 ACN327849 AMJ327849 AWF327849 BGB327849 BPX327849 BZT327849 CJP327849 CTL327849 DDH327849 DND327849 DWZ327849 EGV327849 EQR327849 FAN327849 FKJ327849 FUF327849 GEB327849 GNX327849 GXT327849 HHP327849 HRL327849 IBH327849 ILD327849 IUZ327849 JEV327849 JOR327849 JYN327849 KIJ327849 KSF327849 LCB327849 LLX327849 LVT327849 MFP327849 MPL327849 MZH327849 NJD327849 NSZ327849 OCV327849 OMR327849 OWN327849 PGJ327849 PQF327849 QAB327849 QJX327849 QTT327849 RDP327849 RNL327849 RXH327849 SHD327849 SQZ327849 TAV327849 TKR327849 TUN327849 UEJ327849 UOF327849 UYB327849 VHX327849 VRT327849 WBP327849 WLL327849 WVH327849 C393385 IV393385 SR393385 ACN393385 AMJ393385 AWF393385 BGB393385 BPX393385 BZT393385 CJP393385 CTL393385 DDH393385 DND393385 DWZ393385 EGV393385 EQR393385 FAN393385 FKJ393385 FUF393385 GEB393385 GNX393385 GXT393385 HHP393385 HRL393385 IBH393385 ILD393385 IUZ393385 JEV393385 JOR393385 JYN393385 KIJ393385 KSF393385 LCB393385 LLX393385 LVT393385 MFP393385 MPL393385 MZH393385 NJD393385 NSZ393385 OCV393385 OMR393385 OWN393385 PGJ393385 PQF393385 QAB393385 QJX393385 QTT393385 RDP393385 RNL393385 RXH393385 SHD393385 SQZ393385 TAV393385 TKR393385 TUN393385 UEJ393385 UOF393385 UYB393385 VHX393385 VRT393385 WBP393385 WLL393385 WVH393385 C458921 IV458921 SR458921 ACN458921 AMJ458921 AWF458921 BGB458921 BPX458921 BZT458921 CJP458921 CTL458921 DDH458921 DND458921 DWZ458921 EGV458921 EQR458921 FAN458921 FKJ458921 FUF458921 GEB458921 GNX458921 GXT458921 HHP458921 HRL458921 IBH458921 ILD458921 IUZ458921 JEV458921 JOR458921 JYN458921 KIJ458921 KSF458921 LCB458921 LLX458921 LVT458921 MFP458921 MPL458921 MZH458921 NJD458921 NSZ458921 OCV458921 OMR458921 OWN458921 PGJ458921 PQF458921 QAB458921 QJX458921 QTT458921 RDP458921 RNL458921 RXH458921 SHD458921 SQZ458921 TAV458921 TKR458921 TUN458921 UEJ458921 UOF458921 UYB458921 VHX458921 VRT458921 WBP458921 WLL458921 WVH458921 C524457 IV524457 SR524457 ACN524457 AMJ524457 AWF524457 BGB524457 BPX524457 BZT524457 CJP524457 CTL524457 DDH524457 DND524457 DWZ524457 EGV524457 EQR524457 FAN524457 FKJ524457 FUF524457 GEB524457 GNX524457 GXT524457 HHP524457 HRL524457 IBH524457 ILD524457 IUZ524457 JEV524457 JOR524457 JYN524457 KIJ524457 KSF524457 LCB524457 LLX524457 LVT524457 MFP524457 MPL524457 MZH524457 NJD524457 NSZ524457 OCV524457 OMR524457 OWN524457 PGJ524457 PQF524457 QAB524457 QJX524457 QTT524457 RDP524457 RNL524457 RXH524457 SHD524457 SQZ524457 TAV524457 TKR524457 TUN524457 UEJ524457 UOF524457 UYB524457 VHX524457 VRT524457 WBP524457 WLL524457 WVH524457 C589993 IV589993 SR589993 ACN589993 AMJ589993 AWF589993 BGB589993 BPX589993 BZT589993 CJP589993 CTL589993 DDH589993 DND589993 DWZ589993 EGV589993 EQR589993 FAN589993 FKJ589993 FUF589993 GEB589993 GNX589993 GXT589993 HHP589993 HRL589993 IBH589993 ILD589993 IUZ589993 JEV589993 JOR589993 JYN589993 KIJ589993 KSF589993 LCB589993 LLX589993 LVT589993 MFP589993 MPL589993 MZH589993 NJD589993 NSZ589993 OCV589993 OMR589993 OWN589993 PGJ589993 PQF589993 QAB589993 QJX589993 QTT589993 RDP589993 RNL589993 RXH589993 SHD589993 SQZ589993 TAV589993 TKR589993 TUN589993 UEJ589993 UOF589993 UYB589993 VHX589993 VRT589993 WBP589993 WLL589993 WVH589993 C655529 IV655529 SR655529 ACN655529 AMJ655529 AWF655529 BGB655529 BPX655529 BZT655529 CJP655529 CTL655529 DDH655529 DND655529 DWZ655529 EGV655529 EQR655529 FAN655529 FKJ655529 FUF655529 GEB655529 GNX655529 GXT655529 HHP655529 HRL655529 IBH655529 ILD655529 IUZ655529 JEV655529 JOR655529 JYN655529 KIJ655529 KSF655529 LCB655529 LLX655529 LVT655529 MFP655529 MPL655529 MZH655529 NJD655529 NSZ655529 OCV655529 OMR655529 OWN655529 PGJ655529 PQF655529 QAB655529 QJX655529 QTT655529 RDP655529 RNL655529 RXH655529 SHD655529 SQZ655529 TAV655529 TKR655529 TUN655529 UEJ655529 UOF655529 UYB655529 VHX655529 VRT655529 WBP655529 WLL655529 WVH655529 C721065 IV721065 SR721065 ACN721065 AMJ721065 AWF721065 BGB721065 BPX721065 BZT721065 CJP721065 CTL721065 DDH721065 DND721065 DWZ721065 EGV721065 EQR721065 FAN721065 FKJ721065 FUF721065 GEB721065 GNX721065 GXT721065 HHP721065 HRL721065 IBH721065 ILD721065 IUZ721065 JEV721065 JOR721065 JYN721065 KIJ721065 KSF721065 LCB721065 LLX721065 LVT721065 MFP721065 MPL721065 MZH721065 NJD721065 NSZ721065 OCV721065 OMR721065 OWN721065 PGJ721065 PQF721065 QAB721065 QJX721065 QTT721065 RDP721065 RNL721065 RXH721065 SHD721065 SQZ721065 TAV721065 TKR721065 TUN721065 UEJ721065 UOF721065 UYB721065 VHX721065 VRT721065 WBP721065 WLL721065 WVH721065 C786601 IV786601 SR786601 ACN786601 AMJ786601 AWF786601 BGB786601 BPX786601 BZT786601 CJP786601 CTL786601 DDH786601 DND786601 DWZ786601 EGV786601 EQR786601 FAN786601 FKJ786601 FUF786601 GEB786601 GNX786601 GXT786601 HHP786601 HRL786601 IBH786601 ILD786601 IUZ786601 JEV786601 JOR786601 JYN786601 KIJ786601 KSF786601 LCB786601 LLX786601 LVT786601 MFP786601 MPL786601 MZH786601 NJD786601 NSZ786601 OCV786601 OMR786601 OWN786601 PGJ786601 PQF786601 QAB786601 QJX786601 QTT786601 RDP786601 RNL786601 RXH786601 SHD786601 SQZ786601 TAV786601 TKR786601 TUN786601 UEJ786601 UOF786601 UYB786601 VHX786601 VRT786601 WBP786601 WLL786601 WVH786601 C852137 IV852137 SR852137 ACN852137 AMJ852137 AWF852137 BGB852137 BPX852137 BZT852137 CJP852137 CTL852137 DDH852137 DND852137 DWZ852137 EGV852137 EQR852137 FAN852137 FKJ852137 FUF852137 GEB852137 GNX852137 GXT852137 HHP852137 HRL852137 IBH852137 ILD852137 IUZ852137 JEV852137 JOR852137 JYN852137 KIJ852137 KSF852137 LCB852137 LLX852137 LVT852137 MFP852137 MPL852137 MZH852137 NJD852137 NSZ852137 OCV852137 OMR852137 OWN852137 PGJ852137 PQF852137 QAB852137 QJX852137 QTT852137 RDP852137 RNL852137 RXH852137 SHD852137 SQZ852137 TAV852137 TKR852137 TUN852137 UEJ852137 UOF852137 UYB852137 VHX852137 VRT852137 WBP852137 WLL852137 WVH852137 C917673 IV917673 SR917673 ACN917673 AMJ917673 AWF917673 BGB917673 BPX917673 BZT917673 CJP917673 CTL917673 DDH917673 DND917673 DWZ917673 EGV917673 EQR917673 FAN917673 FKJ917673 FUF917673 GEB917673 GNX917673 GXT917673 HHP917673 HRL917673 IBH917673 ILD917673 IUZ917673 JEV917673 JOR917673 JYN917673 KIJ917673 KSF917673 LCB917673 LLX917673 LVT917673 MFP917673 MPL917673 MZH917673 NJD917673 NSZ917673 OCV917673 OMR917673 OWN917673 PGJ917673 PQF917673 QAB917673 QJX917673 QTT917673 RDP917673 RNL917673 RXH917673 SHD917673 SQZ917673 TAV917673 TKR917673 TUN917673 UEJ917673 UOF917673 UYB917673 VHX917673 VRT917673 WBP917673 WLL917673 WVH917673 C983209 IV983209 SR983209 ACN983209 AMJ983209 AWF983209 BGB983209 BPX983209 BZT983209 CJP983209 CTL983209 DDH983209 DND983209 DWZ983209 EGV983209 EQR983209 FAN983209 FKJ983209 FUF983209 GEB983209 GNX983209 GXT983209 HHP983209 HRL983209 IBH983209 ILD983209 IUZ983209 JEV983209 JOR983209 JYN983209 KIJ983209 KSF983209 LCB983209 LLX983209 LVT983209 MFP983209 MPL983209 MZH983209 NJD983209 NSZ983209 OCV983209 OMR983209 OWN983209 PGJ983209 PQF983209 QAB983209 QJX983209 QTT983209 RDP983209 RNL983209 RXH983209 SHD983209 SQZ983209 TAV983209 TKR983209 TUN983209 UEJ983209 UOF983209 UYB983209 VHX983209 VRT983209 WBP983209 IV24:IV71 SR24:SR71 ACN24:ACN71 AMJ24:AMJ71 AWF24:AWF71 BGB24:BGB71 BPX24:BPX71 BZT24:BZT71 CJP24:CJP71 CTL24:CTL71 DDH24:DDH71 DND24:DND71 DWZ24:DWZ71 EGV24:EGV71 EQR24:EQR71 FAN24:FAN71 FKJ24:FKJ71 FUF24:FUF71 GEB24:GEB71 GNX24:GNX71 GXT24:GXT71 HHP24:HHP71 HRL24:HRL71 IBH24:IBH71 ILD24:ILD71 IUZ24:IUZ71 JEV24:JEV71 JOR24:JOR71 JYN24:JYN71 KIJ24:KIJ71 KSF24:KSF71 LCB24:LCB71 LLX24:LLX71 LVT24:LVT71 MFP24:MFP71 MPL24:MPL71 MZH24:MZH71 NJD24:NJD71 NSZ24:NSZ71 OCV24:OCV71 OMR24:OMR71 OWN24:OWN71 PGJ24:PGJ71 PQF24:PQF71 QAB24:QAB71 QJX24:QJX71 QTT24:QTT71 RDP24:RDP71 RNL24:RNL71 RXH24:RXH71 SHD24:SHD71 SQZ24:SQZ71 TAV24:TAV71 TKR24:TKR71 TUN24:TUN71 UEJ24:UEJ71 UOF24:UOF71 UYB24:UYB71 VHX24:VHX71 VRT24:VRT71 WBP24:WBP71 WLL24:WLL71 WVH24:WVH71">
      <formula1>0</formula1>
      <formula2>1</formula2>
    </dataValidation>
  </dataValidations>
  <pageMargins left="0.7" right="0.7" top="0.75" bottom="0.75" header="0.3" footer="0.3"/>
  <pageSetup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67"/>
  <sheetViews>
    <sheetView topLeftCell="C112" zoomScale="79" workbookViewId="0">
      <selection activeCell="G127" sqref="G127"/>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33.28515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562" t="s">
        <v>0</v>
      </c>
      <c r="C2" s="1563"/>
      <c r="D2" s="1563"/>
      <c r="E2" s="1563"/>
      <c r="F2" s="1563"/>
      <c r="G2" s="1563"/>
      <c r="H2" s="1563"/>
      <c r="I2" s="1563"/>
      <c r="J2" s="1563"/>
      <c r="K2" s="1563"/>
      <c r="L2" s="1563"/>
      <c r="M2" s="1563"/>
      <c r="N2" s="1563"/>
      <c r="O2" s="1563"/>
      <c r="P2" s="1563"/>
    </row>
    <row r="4" spans="2:16" ht="26.25" x14ac:dyDescent="0.25">
      <c r="B4" s="1562" t="s">
        <v>1</v>
      </c>
      <c r="C4" s="1563"/>
      <c r="D4" s="1563"/>
      <c r="E4" s="1563"/>
      <c r="F4" s="1563"/>
      <c r="G4" s="1563"/>
      <c r="H4" s="1563"/>
      <c r="I4" s="1563"/>
      <c r="J4" s="1563"/>
      <c r="K4" s="1563"/>
      <c r="L4" s="1563"/>
      <c r="M4" s="1563"/>
      <c r="N4" s="1563"/>
      <c r="O4" s="1563"/>
      <c r="P4" s="1563"/>
    </row>
    <row r="5" spans="2:16" ht="15.75" thickBot="1" x14ac:dyDescent="0.3"/>
    <row r="6" spans="2:16" ht="21.75" thickBot="1" x14ac:dyDescent="0.3">
      <c r="B6" s="4" t="s">
        <v>2</v>
      </c>
      <c r="C6" s="1564" t="s">
        <v>2395</v>
      </c>
      <c r="D6" s="1564"/>
      <c r="E6" s="1564"/>
      <c r="F6" s="1564"/>
      <c r="G6" s="1564"/>
      <c r="H6" s="1564"/>
      <c r="I6" s="1564"/>
      <c r="J6" s="1564"/>
      <c r="K6" s="1564"/>
      <c r="L6" s="1564"/>
      <c r="M6" s="1564"/>
      <c r="N6" s="1565"/>
    </row>
    <row r="7" spans="2:16" ht="16.5" thickBot="1" x14ac:dyDescent="0.3">
      <c r="B7" s="5" t="s">
        <v>4</v>
      </c>
      <c r="C7" s="1564"/>
      <c r="D7" s="1564"/>
      <c r="E7" s="1564"/>
      <c r="F7" s="1564"/>
      <c r="G7" s="1564"/>
      <c r="H7" s="1564"/>
      <c r="I7" s="1564"/>
      <c r="J7" s="1564"/>
      <c r="K7" s="1564"/>
      <c r="L7" s="1564"/>
      <c r="M7" s="1564"/>
      <c r="N7" s="1565"/>
    </row>
    <row r="8" spans="2:16" ht="16.5" thickBot="1" x14ac:dyDescent="0.3">
      <c r="B8" s="5" t="s">
        <v>5</v>
      </c>
      <c r="C8" s="1564"/>
      <c r="D8" s="1564"/>
      <c r="E8" s="1564"/>
      <c r="F8" s="1564"/>
      <c r="G8" s="1564"/>
      <c r="H8" s="1564"/>
      <c r="I8" s="1564"/>
      <c r="J8" s="1564"/>
      <c r="K8" s="1564"/>
      <c r="L8" s="1564"/>
      <c r="M8" s="1564"/>
      <c r="N8" s="1565"/>
    </row>
    <row r="9" spans="2:16" ht="16.5" thickBot="1" x14ac:dyDescent="0.3">
      <c r="B9" s="5" t="s">
        <v>6</v>
      </c>
      <c r="C9" s="1564"/>
      <c r="D9" s="1564"/>
      <c r="E9" s="1564"/>
      <c r="F9" s="1564"/>
      <c r="G9" s="1564"/>
      <c r="H9" s="1564"/>
      <c r="I9" s="1564"/>
      <c r="J9" s="1564"/>
      <c r="K9" s="1564"/>
      <c r="L9" s="1564"/>
      <c r="M9" s="1564"/>
      <c r="N9" s="1565"/>
    </row>
    <row r="10" spans="2:16" ht="16.5" thickBot="1" x14ac:dyDescent="0.3">
      <c r="B10" s="5" t="s">
        <v>7</v>
      </c>
      <c r="C10" s="1572">
        <v>38</v>
      </c>
      <c r="D10" s="1572"/>
      <c r="E10" s="1573"/>
      <c r="F10" s="6"/>
      <c r="G10" s="6"/>
      <c r="H10" s="6"/>
      <c r="I10" s="6"/>
      <c r="J10" s="6"/>
      <c r="K10" s="6"/>
      <c r="L10" s="6"/>
      <c r="M10" s="6"/>
      <c r="N10" s="8"/>
    </row>
    <row r="11" spans="2:16" ht="16.5" thickBot="1" x14ac:dyDescent="0.3">
      <c r="B11" s="9" t="s">
        <v>8</v>
      </c>
      <c r="C11" s="324">
        <v>41973</v>
      </c>
      <c r="D11" s="11"/>
      <c r="E11" s="11"/>
      <c r="F11" s="11"/>
      <c r="G11" s="11"/>
      <c r="H11" s="11"/>
      <c r="I11" s="11"/>
      <c r="J11" s="11"/>
      <c r="K11" s="11"/>
      <c r="L11" s="11"/>
      <c r="M11" s="11"/>
      <c r="N11" s="13"/>
    </row>
    <row r="12" spans="2:16" ht="15.75" x14ac:dyDescent="0.25">
      <c r="B12" s="14"/>
      <c r="C12" s="249"/>
      <c r="D12" s="16"/>
      <c r="E12" s="16"/>
      <c r="F12" s="16"/>
      <c r="G12" s="16"/>
      <c r="H12" s="16"/>
      <c r="I12" s="3"/>
      <c r="J12" s="3"/>
      <c r="K12" s="3"/>
      <c r="L12" s="3"/>
      <c r="M12" s="3"/>
      <c r="N12" s="16"/>
    </row>
    <row r="13" spans="2:16" x14ac:dyDescent="0.25">
      <c r="I13" s="3"/>
      <c r="J13" s="3"/>
      <c r="K13" s="3"/>
      <c r="L13" s="3"/>
      <c r="M13" s="3"/>
      <c r="N13" s="17"/>
    </row>
    <row r="14" spans="2:16" x14ac:dyDescent="0.25">
      <c r="B14" s="1574" t="s">
        <v>10</v>
      </c>
      <c r="C14" s="1574"/>
      <c r="D14" s="422" t="s">
        <v>11</v>
      </c>
      <c r="E14" s="422" t="s">
        <v>12</v>
      </c>
      <c r="F14" s="422" t="s">
        <v>13</v>
      </c>
      <c r="G14" s="19"/>
      <c r="I14" s="20"/>
      <c r="J14" s="20"/>
      <c r="K14" s="20"/>
      <c r="L14" s="20"/>
      <c r="M14" s="20"/>
      <c r="N14" s="17"/>
    </row>
    <row r="15" spans="2:16" x14ac:dyDescent="0.25">
      <c r="B15" s="1574"/>
      <c r="C15" s="1574"/>
      <c r="D15" s="422">
        <v>38</v>
      </c>
      <c r="E15" s="250">
        <v>1906980484</v>
      </c>
      <c r="F15" s="325">
        <f>164+684</f>
        <v>848</v>
      </c>
      <c r="G15" s="24"/>
      <c r="I15" s="25"/>
      <c r="J15" s="25"/>
      <c r="K15" s="25"/>
      <c r="L15" s="25"/>
      <c r="M15" s="25"/>
      <c r="N15" s="17"/>
    </row>
    <row r="16" spans="2:16" x14ac:dyDescent="0.25">
      <c r="B16" s="1574"/>
      <c r="C16" s="1574"/>
      <c r="D16" s="422"/>
      <c r="E16" s="250"/>
      <c r="F16" s="250"/>
      <c r="G16" s="24"/>
      <c r="I16" s="25"/>
      <c r="J16" s="25"/>
      <c r="K16" s="25"/>
      <c r="L16" s="25"/>
      <c r="M16" s="25"/>
      <c r="N16" s="17"/>
    </row>
    <row r="17" spans="1:14" x14ac:dyDescent="0.25">
      <c r="B17" s="1574"/>
      <c r="C17" s="1574"/>
      <c r="D17" s="422"/>
      <c r="E17" s="250"/>
      <c r="F17" s="250"/>
      <c r="G17" s="24"/>
      <c r="I17" s="25"/>
      <c r="J17" s="25"/>
      <c r="K17" s="25"/>
      <c r="L17" s="25"/>
      <c r="M17" s="25"/>
      <c r="N17" s="17"/>
    </row>
    <row r="18" spans="1:14" x14ac:dyDescent="0.25">
      <c r="B18" s="1574"/>
      <c r="C18" s="1574"/>
      <c r="D18" s="422"/>
      <c r="E18" s="30"/>
      <c r="F18" s="250"/>
      <c r="G18" s="24"/>
      <c r="H18" s="28"/>
      <c r="I18" s="25"/>
      <c r="J18" s="25"/>
      <c r="K18" s="25"/>
      <c r="L18" s="25"/>
      <c r="M18" s="25"/>
      <c r="N18" s="29"/>
    </row>
    <row r="19" spans="1:14" x14ac:dyDescent="0.25">
      <c r="B19" s="1574"/>
      <c r="C19" s="1574"/>
      <c r="D19" s="422"/>
      <c r="E19" s="30"/>
      <c r="F19" s="250"/>
      <c r="G19" s="24"/>
      <c r="H19" s="28"/>
      <c r="I19" s="252"/>
      <c r="J19" s="252"/>
      <c r="K19" s="252"/>
      <c r="L19" s="252"/>
      <c r="M19" s="252"/>
      <c r="N19" s="29"/>
    </row>
    <row r="20" spans="1:14" x14ac:dyDescent="0.25">
      <c r="B20" s="1574"/>
      <c r="C20" s="1574"/>
      <c r="D20" s="422"/>
      <c r="E20" s="30"/>
      <c r="F20" s="250"/>
      <c r="G20" s="24"/>
      <c r="H20" s="28"/>
      <c r="I20" s="3"/>
      <c r="J20" s="3"/>
      <c r="K20" s="3"/>
      <c r="L20" s="3"/>
      <c r="M20" s="3"/>
      <c r="N20" s="29"/>
    </row>
    <row r="21" spans="1:14" x14ac:dyDescent="0.25">
      <c r="B21" s="1574"/>
      <c r="C21" s="1574"/>
      <c r="D21" s="422"/>
      <c r="E21" s="30"/>
      <c r="F21" s="250"/>
      <c r="G21" s="24"/>
      <c r="H21" s="28"/>
      <c r="I21" s="3"/>
      <c r="J21" s="3"/>
      <c r="K21" s="3"/>
      <c r="L21" s="3"/>
      <c r="M21" s="3"/>
      <c r="N21" s="29"/>
    </row>
    <row r="22" spans="1:14" ht="15.75" thickBot="1" x14ac:dyDescent="0.3">
      <c r="B22" s="1575" t="s">
        <v>14</v>
      </c>
      <c r="C22" s="1576"/>
      <c r="D22" s="422"/>
      <c r="E22" s="31">
        <f>SUM(E15:E21)</f>
        <v>1906980484</v>
      </c>
      <c r="F22" s="325">
        <f>SUM(F15:F21)</f>
        <v>848</v>
      </c>
      <c r="G22" s="24"/>
      <c r="H22" s="28"/>
      <c r="I22" s="3"/>
      <c r="J22" s="3"/>
      <c r="K22" s="3"/>
      <c r="L22" s="3"/>
      <c r="M22" s="3"/>
      <c r="N22" s="29"/>
    </row>
    <row r="23" spans="1:14" ht="45.75" thickBot="1" x14ac:dyDescent="0.3">
      <c r="A23" s="32"/>
      <c r="B23" s="33" t="s">
        <v>15</v>
      </c>
      <c r="C23" s="33" t="s">
        <v>16</v>
      </c>
      <c r="E23" s="20"/>
      <c r="F23" s="20"/>
      <c r="G23" s="20"/>
      <c r="H23" s="20"/>
      <c r="I23" s="35"/>
      <c r="J23" s="35"/>
      <c r="K23" s="35"/>
      <c r="L23" s="35"/>
      <c r="M23" s="35"/>
    </row>
    <row r="24" spans="1:14" ht="15.75" thickBot="1" x14ac:dyDescent="0.3">
      <c r="A24" s="37">
        <v>1</v>
      </c>
      <c r="C24" s="253">
        <f>+F22*80/100</f>
        <v>678.4</v>
      </c>
      <c r="D24" s="39"/>
      <c r="E24" s="326">
        <f>E22</f>
        <v>1906980484</v>
      </c>
      <c r="F24" s="41"/>
      <c r="G24" s="41"/>
      <c r="H24" s="41"/>
      <c r="I24" s="42"/>
      <c r="J24" s="42"/>
      <c r="K24" s="42"/>
      <c r="L24" s="42"/>
      <c r="M24" s="42"/>
    </row>
    <row r="25" spans="1:14" x14ac:dyDescent="0.25">
      <c r="A25" s="44"/>
      <c r="C25" s="255"/>
      <c r="D25" s="25"/>
      <c r="E25" s="46"/>
      <c r="F25" s="41"/>
      <c r="G25" s="41"/>
      <c r="H25" s="41"/>
      <c r="I25" s="42"/>
      <c r="J25" s="42"/>
      <c r="K25" s="42"/>
      <c r="L25" s="42"/>
      <c r="M25" s="42"/>
    </row>
    <row r="26" spans="1:14" x14ac:dyDescent="0.25">
      <c r="A26" s="44"/>
      <c r="C26" s="255"/>
      <c r="D26" s="25"/>
      <c r="E26" s="46"/>
      <c r="F26" s="41"/>
      <c r="G26" s="41"/>
      <c r="H26" s="41"/>
      <c r="I26" s="42"/>
      <c r="J26" s="42"/>
      <c r="K26" s="42"/>
      <c r="L26" s="42"/>
      <c r="M26" s="42"/>
    </row>
    <row r="27" spans="1:14" x14ac:dyDescent="0.25">
      <c r="A27" s="44"/>
      <c r="B27" s="47" t="s">
        <v>2396</v>
      </c>
      <c r="C27"/>
      <c r="D27"/>
      <c r="E27"/>
      <c r="F27"/>
      <c r="G27"/>
      <c r="H27"/>
      <c r="I27" s="3"/>
      <c r="J27" s="3"/>
      <c r="K27" s="3"/>
      <c r="L27" s="3"/>
      <c r="M27" s="3"/>
      <c r="N27" s="17"/>
    </row>
    <row r="28" spans="1:14" x14ac:dyDescent="0.25">
      <c r="A28" s="44"/>
      <c r="B28"/>
      <c r="C28"/>
      <c r="D28"/>
      <c r="E28"/>
      <c r="F28"/>
      <c r="G28"/>
      <c r="H28"/>
      <c r="I28" s="3"/>
      <c r="J28" s="3"/>
      <c r="K28" s="3"/>
      <c r="L28" s="3"/>
      <c r="M28" s="3"/>
      <c r="N28" s="17"/>
    </row>
    <row r="29" spans="1:14" x14ac:dyDescent="0.25">
      <c r="A29" s="44"/>
      <c r="B29" s="49" t="s">
        <v>18</v>
      </c>
      <c r="C29" s="49" t="s">
        <v>19</v>
      </c>
      <c r="D29" s="49" t="s">
        <v>20</v>
      </c>
      <c r="E29"/>
      <c r="F29"/>
      <c r="G29"/>
      <c r="H29"/>
      <c r="I29" s="3"/>
      <c r="J29" s="3"/>
      <c r="K29" s="3"/>
      <c r="L29" s="3"/>
      <c r="M29" s="3"/>
      <c r="N29" s="17"/>
    </row>
    <row r="30" spans="1:14" x14ac:dyDescent="0.25">
      <c r="A30" s="44"/>
      <c r="B30" s="51" t="s">
        <v>21</v>
      </c>
      <c r="C30" s="420" t="s">
        <v>22</v>
      </c>
      <c r="D30" s="420"/>
      <c r="E30"/>
      <c r="F30"/>
      <c r="G30"/>
      <c r="H30"/>
      <c r="I30" s="3"/>
      <c r="J30" s="3"/>
      <c r="K30" s="3"/>
      <c r="L30" s="3"/>
      <c r="M30" s="3"/>
      <c r="N30" s="17"/>
    </row>
    <row r="31" spans="1:14" x14ac:dyDescent="0.25">
      <c r="A31" s="44"/>
      <c r="B31" s="51" t="s">
        <v>23</v>
      </c>
      <c r="C31" s="420" t="s">
        <v>22</v>
      </c>
      <c r="D31" s="420"/>
      <c r="E31"/>
      <c r="F31"/>
      <c r="G31"/>
      <c r="H31"/>
      <c r="I31" s="3"/>
      <c r="J31" s="3"/>
      <c r="K31" s="3"/>
      <c r="L31" s="3"/>
      <c r="M31" s="3"/>
      <c r="N31" s="17"/>
    </row>
    <row r="32" spans="1:14" x14ac:dyDescent="0.25">
      <c r="A32" s="44"/>
      <c r="B32" s="51" t="s">
        <v>24</v>
      </c>
      <c r="C32" s="420" t="s">
        <v>22</v>
      </c>
      <c r="D32" s="420"/>
      <c r="E32"/>
      <c r="F32"/>
      <c r="G32"/>
      <c r="H32"/>
      <c r="I32" s="3"/>
      <c r="J32" s="3"/>
      <c r="K32" s="3"/>
      <c r="L32" s="3"/>
      <c r="M32" s="3"/>
      <c r="N32" s="17"/>
    </row>
    <row r="33" spans="1:17" x14ac:dyDescent="0.25">
      <c r="A33" s="44"/>
      <c r="B33" s="51" t="s">
        <v>25</v>
      </c>
      <c r="C33" s="420"/>
      <c r="D33" s="420" t="s">
        <v>22</v>
      </c>
      <c r="E33"/>
      <c r="F33"/>
      <c r="G33"/>
      <c r="H33"/>
      <c r="I33" s="3"/>
      <c r="J33" s="3"/>
      <c r="K33" s="3"/>
      <c r="L33" s="3"/>
      <c r="M33" s="3"/>
      <c r="N33" s="17"/>
    </row>
    <row r="34" spans="1:17" x14ac:dyDescent="0.25">
      <c r="A34" s="44"/>
      <c r="B34"/>
      <c r="C34"/>
      <c r="D34" s="207"/>
      <c r="E34"/>
      <c r="F34"/>
      <c r="G34"/>
      <c r="H34"/>
      <c r="I34" s="3"/>
      <c r="J34" s="3"/>
      <c r="K34" s="3"/>
      <c r="L34" s="3"/>
      <c r="M34" s="3"/>
      <c r="N34" s="17"/>
    </row>
    <row r="35" spans="1:17" x14ac:dyDescent="0.25">
      <c r="A35" s="44"/>
      <c r="B35"/>
      <c r="C35"/>
      <c r="D35"/>
      <c r="E35"/>
      <c r="F35"/>
      <c r="G35"/>
      <c r="H35"/>
      <c r="I35" s="3"/>
      <c r="J35" s="3"/>
      <c r="K35" s="3"/>
      <c r="L35" s="3"/>
      <c r="M35" s="3"/>
      <c r="N35" s="17"/>
    </row>
    <row r="36" spans="1:17" x14ac:dyDescent="0.25">
      <c r="A36" s="44"/>
      <c r="B36" s="47" t="s">
        <v>1101</v>
      </c>
      <c r="C36"/>
      <c r="D36"/>
      <c r="E36"/>
      <c r="F36"/>
      <c r="G36"/>
      <c r="H36"/>
      <c r="I36" s="3"/>
      <c r="J36" s="3"/>
      <c r="K36" s="3"/>
      <c r="L36" s="3"/>
      <c r="M36" s="3"/>
      <c r="N36" s="17"/>
    </row>
    <row r="37" spans="1:17" x14ac:dyDescent="0.25">
      <c r="A37" s="44"/>
      <c r="B37"/>
      <c r="C37"/>
      <c r="D37"/>
      <c r="E37"/>
      <c r="F37"/>
      <c r="G37"/>
      <c r="H37"/>
      <c r="I37" s="3"/>
      <c r="J37" s="3"/>
      <c r="K37" s="3"/>
      <c r="L37" s="3"/>
      <c r="M37" s="3"/>
      <c r="N37" s="17"/>
    </row>
    <row r="38" spans="1:17" x14ac:dyDescent="0.25">
      <c r="A38" s="44"/>
      <c r="B38"/>
      <c r="C38"/>
      <c r="D38"/>
      <c r="E38"/>
      <c r="F38"/>
      <c r="G38"/>
      <c r="H38"/>
      <c r="I38" s="3"/>
      <c r="J38" s="3"/>
      <c r="K38" s="3"/>
      <c r="L38" s="3"/>
      <c r="M38" s="3"/>
      <c r="N38" s="17"/>
    </row>
    <row r="39" spans="1:17" x14ac:dyDescent="0.25">
      <c r="A39" s="44"/>
      <c r="B39" s="49" t="s">
        <v>18</v>
      </c>
      <c r="C39" s="49" t="s">
        <v>27</v>
      </c>
      <c r="D39" s="55" t="s">
        <v>28</v>
      </c>
      <c r="E39" s="55" t="s">
        <v>29</v>
      </c>
      <c r="F39"/>
      <c r="G39"/>
      <c r="H39"/>
      <c r="I39" s="3"/>
      <c r="J39" s="3"/>
      <c r="K39" s="3"/>
      <c r="L39" s="3"/>
      <c r="M39" s="3"/>
      <c r="N39" s="17"/>
    </row>
    <row r="40" spans="1:17" ht="28.5" x14ac:dyDescent="0.25">
      <c r="A40" s="44"/>
      <c r="B40" s="56" t="s">
        <v>30</v>
      </c>
      <c r="C40" s="257">
        <v>40</v>
      </c>
      <c r="D40" s="522">
        <v>40</v>
      </c>
      <c r="E40" s="1566">
        <f>+D40+D41</f>
        <v>100</v>
      </c>
      <c r="F40"/>
      <c r="G40"/>
      <c r="H40"/>
      <c r="I40" s="3"/>
      <c r="J40" s="3"/>
      <c r="K40" s="3"/>
      <c r="L40" s="3"/>
      <c r="M40" s="3"/>
      <c r="N40" s="17"/>
    </row>
    <row r="41" spans="1:17" ht="42.75" x14ac:dyDescent="0.25">
      <c r="A41" s="44"/>
      <c r="B41" s="56" t="s">
        <v>31</v>
      </c>
      <c r="C41" s="257">
        <v>60</v>
      </c>
      <c r="D41" s="420">
        <v>60</v>
      </c>
      <c r="E41" s="1567"/>
      <c r="F41"/>
      <c r="G41"/>
      <c r="H41"/>
      <c r="I41" s="3"/>
      <c r="J41" s="3"/>
      <c r="K41" s="3"/>
      <c r="L41" s="3"/>
      <c r="M41" s="3"/>
      <c r="N41" s="17"/>
    </row>
    <row r="42" spans="1:17" x14ac:dyDescent="0.25">
      <c r="A42" s="44"/>
      <c r="C42" s="255"/>
      <c r="D42" s="25"/>
      <c r="E42" s="46"/>
      <c r="F42" s="41"/>
      <c r="G42" s="41"/>
      <c r="H42" s="41"/>
      <c r="I42" s="42"/>
      <c r="J42" s="42"/>
      <c r="K42" s="42"/>
      <c r="L42" s="42"/>
      <c r="M42" s="42"/>
    </row>
    <row r="43" spans="1:17" x14ac:dyDescent="0.25">
      <c r="A43" s="44"/>
      <c r="C43" s="255"/>
      <c r="D43" s="25"/>
      <c r="E43" s="46"/>
      <c r="F43" s="41"/>
      <c r="G43" s="41"/>
      <c r="H43" s="41"/>
      <c r="I43" s="42"/>
      <c r="J43" s="42"/>
      <c r="K43" s="42"/>
      <c r="L43" s="42"/>
      <c r="M43" s="42"/>
    </row>
    <row r="44" spans="1:17" x14ac:dyDescent="0.25">
      <c r="A44" s="44"/>
      <c r="C44" s="255"/>
      <c r="D44" s="25"/>
      <c r="E44" s="46"/>
      <c r="F44" s="41"/>
      <c r="G44" s="41"/>
      <c r="H44" s="41"/>
      <c r="I44" s="42"/>
      <c r="J44" s="42"/>
      <c r="K44" s="42"/>
      <c r="L44" s="42"/>
      <c r="M44" s="42"/>
    </row>
    <row r="45" spans="1:17" ht="15.75" thickBot="1" x14ac:dyDescent="0.3">
      <c r="M45" s="1568" t="s">
        <v>32</v>
      </c>
      <c r="N45" s="1568"/>
    </row>
    <row r="46" spans="1:17" x14ac:dyDescent="0.25">
      <c r="B46" s="47" t="s">
        <v>33</v>
      </c>
      <c r="M46" s="58"/>
      <c r="N46" s="58"/>
    </row>
    <row r="47" spans="1:17" ht="15.75" thickBot="1" x14ac:dyDescent="0.3">
      <c r="M47" s="58"/>
      <c r="N47" s="58"/>
    </row>
    <row r="48" spans="1:17" s="3" customFormat="1" ht="60" x14ac:dyDescent="0.25">
      <c r="B48" s="156" t="s">
        <v>34</v>
      </c>
      <c r="C48" s="156" t="s">
        <v>35</v>
      </c>
      <c r="D48" s="156" t="s">
        <v>36</v>
      </c>
      <c r="E48" s="156" t="s">
        <v>37</v>
      </c>
      <c r="F48" s="156" t="s">
        <v>38</v>
      </c>
      <c r="G48" s="156" t="s">
        <v>39</v>
      </c>
      <c r="H48" s="156" t="s">
        <v>40</v>
      </c>
      <c r="I48" s="156" t="s">
        <v>41</v>
      </c>
      <c r="J48" s="156" t="s">
        <v>42</v>
      </c>
      <c r="K48" s="156" t="s">
        <v>43</v>
      </c>
      <c r="L48" s="156" t="s">
        <v>44</v>
      </c>
      <c r="M48" s="158" t="s">
        <v>45</v>
      </c>
      <c r="N48" s="156" t="s">
        <v>46</v>
      </c>
      <c r="O48" s="156" t="s">
        <v>47</v>
      </c>
      <c r="P48" s="423" t="s">
        <v>48</v>
      </c>
      <c r="Q48" s="423" t="s">
        <v>49</v>
      </c>
    </row>
    <row r="49" spans="1:26" s="76" customFormat="1" x14ac:dyDescent="0.25">
      <c r="A49" s="62">
        <v>1</v>
      </c>
      <c r="B49" s="77" t="s">
        <v>2395</v>
      </c>
      <c r="C49" s="79" t="s">
        <v>2397</v>
      </c>
      <c r="D49" s="77" t="s">
        <v>2398</v>
      </c>
      <c r="E49" s="164" t="s">
        <v>2399</v>
      </c>
      <c r="F49" s="165" t="s">
        <v>19</v>
      </c>
      <c r="G49" s="311">
        <v>1</v>
      </c>
      <c r="H49" s="312">
        <v>41562</v>
      </c>
      <c r="I49" s="312">
        <v>41988</v>
      </c>
      <c r="J49" s="167" t="s">
        <v>20</v>
      </c>
      <c r="K49" s="313">
        <v>0</v>
      </c>
      <c r="L49" s="313">
        <v>11.66</v>
      </c>
      <c r="M49" s="310">
        <v>542</v>
      </c>
      <c r="N49" s="313">
        <f>+M49*G49</f>
        <v>542</v>
      </c>
      <c r="O49" s="171">
        <v>1364911328</v>
      </c>
      <c r="P49" s="171" t="s">
        <v>2400</v>
      </c>
      <c r="Q49" s="74"/>
      <c r="R49" s="75"/>
      <c r="S49" s="75"/>
      <c r="T49" s="75"/>
      <c r="U49" s="75"/>
      <c r="V49" s="75"/>
      <c r="W49" s="75"/>
      <c r="X49" s="75"/>
      <c r="Y49" s="75"/>
      <c r="Z49" s="75"/>
    </row>
    <row r="50" spans="1:26" s="76" customFormat="1" ht="30" x14ac:dyDescent="0.25">
      <c r="A50" s="62">
        <f>+A49+1</f>
        <v>2</v>
      </c>
      <c r="B50" s="77" t="s">
        <v>2395</v>
      </c>
      <c r="C50" s="79" t="s">
        <v>2401</v>
      </c>
      <c r="D50" s="77" t="s">
        <v>2402</v>
      </c>
      <c r="E50" s="164" t="s">
        <v>2403</v>
      </c>
      <c r="F50" s="165" t="s">
        <v>19</v>
      </c>
      <c r="G50" s="164">
        <v>7.0000000000000007E-2</v>
      </c>
      <c r="H50" s="312">
        <v>41551</v>
      </c>
      <c r="I50" s="312">
        <v>41943</v>
      </c>
      <c r="J50" s="167" t="s">
        <v>20</v>
      </c>
      <c r="K50" s="313">
        <v>11.86</v>
      </c>
      <c r="L50" s="313"/>
      <c r="M50" s="310">
        <f>1630+94</f>
        <v>1724</v>
      </c>
      <c r="N50" s="310">
        <f t="shared" ref="N50:N56" si="0">+M50*G50</f>
        <v>120.68</v>
      </c>
      <c r="O50" s="171">
        <v>3941153876</v>
      </c>
      <c r="P50" s="171" t="s">
        <v>2404</v>
      </c>
      <c r="Q50" s="74"/>
      <c r="R50" s="75"/>
      <c r="S50" s="75"/>
      <c r="T50" s="75"/>
      <c r="U50" s="75"/>
      <c r="V50" s="75"/>
      <c r="W50" s="75"/>
      <c r="X50" s="75"/>
      <c r="Y50" s="75"/>
      <c r="Z50" s="75"/>
    </row>
    <row r="51" spans="1:26" s="76" customFormat="1" ht="45" x14ac:dyDescent="0.25">
      <c r="A51" s="62">
        <f t="shared" ref="A51:A56" si="1">+A50+1</f>
        <v>3</v>
      </c>
      <c r="B51" s="77" t="s">
        <v>2395</v>
      </c>
      <c r="C51" s="79" t="s">
        <v>2397</v>
      </c>
      <c r="D51" s="77" t="s">
        <v>2405</v>
      </c>
      <c r="E51" s="413" t="s">
        <v>2407</v>
      </c>
      <c r="F51" s="165" t="s">
        <v>19</v>
      </c>
      <c r="G51" s="164">
        <v>1</v>
      </c>
      <c r="H51" s="312">
        <v>40940</v>
      </c>
      <c r="I51" s="312">
        <v>41243</v>
      </c>
      <c r="J51" s="167" t="s">
        <v>20</v>
      </c>
      <c r="K51" s="313">
        <v>10</v>
      </c>
      <c r="L51" s="313"/>
      <c r="M51" s="310">
        <v>280</v>
      </c>
      <c r="N51" s="310">
        <f t="shared" si="0"/>
        <v>280</v>
      </c>
      <c r="O51" s="171"/>
      <c r="P51" s="171" t="s">
        <v>2409</v>
      </c>
      <c r="Q51" s="74" t="s">
        <v>2406</v>
      </c>
      <c r="R51" s="75"/>
      <c r="S51" s="75"/>
      <c r="T51" s="75"/>
      <c r="U51" s="75"/>
      <c r="V51" s="75"/>
      <c r="W51" s="75"/>
      <c r="X51" s="75"/>
      <c r="Y51" s="75"/>
      <c r="Z51" s="75"/>
    </row>
    <row r="52" spans="1:26" s="76" customFormat="1" ht="45" x14ac:dyDescent="0.25">
      <c r="A52" s="62">
        <f t="shared" si="1"/>
        <v>4</v>
      </c>
      <c r="B52" s="77" t="s">
        <v>2395</v>
      </c>
      <c r="C52" s="79" t="s">
        <v>2397</v>
      </c>
      <c r="D52" s="77" t="s">
        <v>2405</v>
      </c>
      <c r="E52" s="413" t="s">
        <v>2408</v>
      </c>
      <c r="F52" s="272" t="s">
        <v>19</v>
      </c>
      <c r="G52" s="164">
        <v>1</v>
      </c>
      <c r="H52" s="312">
        <v>40582</v>
      </c>
      <c r="I52" s="312">
        <v>40876</v>
      </c>
      <c r="J52" s="167" t="s">
        <v>20</v>
      </c>
      <c r="K52" s="313">
        <v>9.66</v>
      </c>
      <c r="L52" s="313"/>
      <c r="M52" s="310">
        <v>315</v>
      </c>
      <c r="N52" s="310">
        <f t="shared" si="0"/>
        <v>315</v>
      </c>
      <c r="O52" s="171"/>
      <c r="P52" s="171" t="s">
        <v>2410</v>
      </c>
      <c r="Q52" s="74" t="s">
        <v>2406</v>
      </c>
      <c r="R52" s="75"/>
      <c r="S52" s="75"/>
      <c r="T52" s="75"/>
      <c r="U52" s="75"/>
      <c r="V52" s="75"/>
      <c r="W52" s="75"/>
      <c r="X52" s="75"/>
      <c r="Y52" s="75"/>
      <c r="Z52" s="75"/>
    </row>
    <row r="53" spans="1:26" s="76" customFormat="1" x14ac:dyDescent="0.25">
      <c r="A53" s="62">
        <f t="shared" si="1"/>
        <v>5</v>
      </c>
      <c r="B53" s="77"/>
      <c r="C53" s="79"/>
      <c r="D53" s="77"/>
      <c r="E53" s="164"/>
      <c r="F53" s="165"/>
      <c r="G53" s="165"/>
      <c r="H53" s="165"/>
      <c r="I53" s="167"/>
      <c r="J53" s="167"/>
      <c r="K53" s="313"/>
      <c r="L53" s="313"/>
      <c r="M53" s="310"/>
      <c r="N53" s="310">
        <f t="shared" si="0"/>
        <v>0</v>
      </c>
      <c r="O53" s="171"/>
      <c r="P53" s="171"/>
      <c r="Q53" s="74"/>
      <c r="R53" s="75"/>
      <c r="S53" s="75"/>
      <c r="T53" s="75"/>
      <c r="U53" s="75"/>
      <c r="V53" s="75"/>
      <c r="W53" s="75"/>
      <c r="X53" s="75"/>
      <c r="Y53" s="75"/>
      <c r="Z53" s="75"/>
    </row>
    <row r="54" spans="1:26" s="76" customFormat="1" x14ac:dyDescent="0.25">
      <c r="A54" s="62">
        <f t="shared" si="1"/>
        <v>6</v>
      </c>
      <c r="B54" s="77"/>
      <c r="C54" s="79"/>
      <c r="D54" s="77"/>
      <c r="E54" s="164"/>
      <c r="F54" s="165"/>
      <c r="G54" s="165"/>
      <c r="H54" s="165"/>
      <c r="I54" s="167"/>
      <c r="J54" s="167"/>
      <c r="K54" s="313"/>
      <c r="L54" s="313"/>
      <c r="M54" s="310"/>
      <c r="N54" s="310">
        <f t="shared" si="0"/>
        <v>0</v>
      </c>
      <c r="O54" s="171"/>
      <c r="P54" s="171"/>
      <c r="Q54" s="74"/>
      <c r="R54" s="75"/>
      <c r="S54" s="75"/>
      <c r="T54" s="75"/>
      <c r="U54" s="75"/>
      <c r="V54" s="75"/>
      <c r="W54" s="75"/>
      <c r="X54" s="75"/>
      <c r="Y54" s="75"/>
      <c r="Z54" s="75"/>
    </row>
    <row r="55" spans="1:26" s="76" customFormat="1" x14ac:dyDescent="0.25">
      <c r="A55" s="62">
        <f t="shared" si="1"/>
        <v>7</v>
      </c>
      <c r="B55" s="77"/>
      <c r="C55" s="79"/>
      <c r="D55" s="77"/>
      <c r="E55" s="164"/>
      <c r="F55" s="165"/>
      <c r="G55" s="165"/>
      <c r="H55" s="165"/>
      <c r="I55" s="167"/>
      <c r="J55" s="167"/>
      <c r="K55" s="313"/>
      <c r="L55" s="313"/>
      <c r="M55" s="310"/>
      <c r="N55" s="310">
        <f t="shared" si="0"/>
        <v>0</v>
      </c>
      <c r="O55" s="171"/>
      <c r="P55" s="171"/>
      <c r="Q55" s="74"/>
      <c r="R55" s="75"/>
      <c r="S55" s="75"/>
      <c r="T55" s="75"/>
      <c r="U55" s="75"/>
      <c r="V55" s="75"/>
      <c r="W55" s="75"/>
      <c r="X55" s="75"/>
      <c r="Y55" s="75"/>
      <c r="Z55" s="75"/>
    </row>
    <row r="56" spans="1:26" s="76" customFormat="1" x14ac:dyDescent="0.25">
      <c r="A56" s="62">
        <f t="shared" si="1"/>
        <v>8</v>
      </c>
      <c r="B56" s="77"/>
      <c r="C56" s="79"/>
      <c r="D56" s="77"/>
      <c r="E56" s="164"/>
      <c r="F56" s="165"/>
      <c r="G56" s="165"/>
      <c r="H56" s="165"/>
      <c r="I56" s="167"/>
      <c r="J56" s="167"/>
      <c r="K56" s="313"/>
      <c r="L56" s="313"/>
      <c r="M56" s="310"/>
      <c r="N56" s="310">
        <f t="shared" si="0"/>
        <v>0</v>
      </c>
      <c r="O56" s="171"/>
      <c r="P56" s="171"/>
      <c r="Q56" s="74"/>
      <c r="R56" s="75"/>
      <c r="S56" s="75"/>
      <c r="T56" s="75"/>
      <c r="U56" s="75"/>
      <c r="V56" s="75"/>
      <c r="W56" s="75"/>
      <c r="X56" s="75"/>
      <c r="Y56" s="75"/>
      <c r="Z56" s="75"/>
    </row>
    <row r="57" spans="1:26" s="76" customFormat="1" x14ac:dyDescent="0.25">
      <c r="A57" s="62"/>
      <c r="B57" s="163" t="s">
        <v>29</v>
      </c>
      <c r="C57" s="79"/>
      <c r="D57" s="77"/>
      <c r="E57" s="164"/>
      <c r="F57" s="165"/>
      <c r="G57" s="165"/>
      <c r="H57" s="165"/>
      <c r="I57" s="167"/>
      <c r="J57" s="167"/>
      <c r="K57" s="169">
        <f>SUM(K49:K56)</f>
        <v>31.52</v>
      </c>
      <c r="L57" s="169">
        <f>SUM(L49:L56)</f>
        <v>11.66</v>
      </c>
      <c r="M57" s="168">
        <f>M50+M49</f>
        <v>2266</v>
      </c>
      <c r="N57" s="169"/>
      <c r="O57" s="171"/>
      <c r="P57" s="171"/>
      <c r="Q57" s="88"/>
    </row>
    <row r="58" spans="1:26" s="100" customFormat="1" x14ac:dyDescent="0.25">
      <c r="E58" s="102"/>
    </row>
    <row r="59" spans="1:26" s="100" customFormat="1" x14ac:dyDescent="0.25">
      <c r="B59" s="1569" t="s">
        <v>60</v>
      </c>
      <c r="C59" s="1569" t="s">
        <v>61</v>
      </c>
      <c r="D59" s="1571" t="s">
        <v>62</v>
      </c>
      <c r="E59" s="1571"/>
    </row>
    <row r="60" spans="1:26" s="100" customFormat="1" x14ac:dyDescent="0.25">
      <c r="B60" s="1570"/>
      <c r="C60" s="1570"/>
      <c r="D60" s="421" t="s">
        <v>63</v>
      </c>
      <c r="E60" s="105" t="s">
        <v>64</v>
      </c>
    </row>
    <row r="61" spans="1:26" s="100" customFormat="1" ht="18.75" x14ac:dyDescent="0.25">
      <c r="B61" s="106" t="s">
        <v>65</v>
      </c>
      <c r="C61" s="107">
        <f>+K57</f>
        <v>31.52</v>
      </c>
      <c r="D61" s="426" t="s">
        <v>22</v>
      </c>
      <c r="E61" s="109"/>
      <c r="F61" s="110"/>
      <c r="G61" s="110"/>
      <c r="H61" s="110"/>
      <c r="I61" s="110"/>
      <c r="J61" s="110"/>
      <c r="K61" s="110"/>
      <c r="L61" s="110"/>
      <c r="M61" s="110"/>
    </row>
    <row r="62" spans="1:26" s="100" customFormat="1" x14ac:dyDescent="0.25">
      <c r="B62" s="106" t="s">
        <v>66</v>
      </c>
      <c r="C62" s="107">
        <f>+M57</f>
        <v>2266</v>
      </c>
      <c r="D62" s="426" t="s">
        <v>22</v>
      </c>
      <c r="E62" s="109"/>
    </row>
    <row r="63" spans="1:26" s="100" customFormat="1" x14ac:dyDescent="0.25">
      <c r="B63" s="112"/>
      <c r="C63" s="1582"/>
      <c r="D63" s="1582"/>
      <c r="E63" s="1582"/>
      <c r="F63" s="1582"/>
      <c r="G63" s="1582"/>
      <c r="H63" s="1582"/>
      <c r="I63" s="1582"/>
      <c r="J63" s="1582"/>
      <c r="K63" s="1582"/>
      <c r="L63" s="1582"/>
      <c r="M63" s="1582"/>
      <c r="N63" s="1582"/>
    </row>
    <row r="64" spans="1:26" ht="15.75" thickBot="1" x14ac:dyDescent="0.3"/>
    <row r="65" spans="2:17" ht="27" thickBot="1" x14ac:dyDescent="0.3">
      <c r="B65" s="1583" t="s">
        <v>67</v>
      </c>
      <c r="C65" s="1583"/>
      <c r="D65" s="1583"/>
      <c r="E65" s="1583"/>
      <c r="F65" s="1583"/>
      <c r="G65" s="1583"/>
      <c r="H65" s="1583"/>
      <c r="I65" s="1583"/>
      <c r="J65" s="1583"/>
      <c r="K65" s="1583"/>
      <c r="L65" s="1583"/>
      <c r="M65" s="1583"/>
      <c r="N65" s="1583"/>
    </row>
    <row r="68" spans="2:17" ht="105" x14ac:dyDescent="0.25">
      <c r="B68" s="425" t="s">
        <v>68</v>
      </c>
      <c r="C68" s="114" t="s">
        <v>69</v>
      </c>
      <c r="D68" s="114" t="s">
        <v>70</v>
      </c>
      <c r="E68" s="114" t="s">
        <v>71</v>
      </c>
      <c r="F68" s="114" t="s">
        <v>72</v>
      </c>
      <c r="G68" s="114" t="s">
        <v>73</v>
      </c>
      <c r="H68" s="114" t="s">
        <v>74</v>
      </c>
      <c r="I68" s="114" t="s">
        <v>75</v>
      </c>
      <c r="J68" s="114" t="s">
        <v>76</v>
      </c>
      <c r="K68" s="114" t="s">
        <v>77</v>
      </c>
      <c r="L68" s="114" t="s">
        <v>78</v>
      </c>
      <c r="M68" s="115" t="s">
        <v>79</v>
      </c>
      <c r="N68" s="115" t="s">
        <v>80</v>
      </c>
      <c r="O68" s="1579" t="s">
        <v>81</v>
      </c>
      <c r="P68" s="1581"/>
      <c r="Q68" s="114" t="s">
        <v>82</v>
      </c>
    </row>
    <row r="69" spans="2:17" ht="30" x14ac:dyDescent="0.25">
      <c r="B69" s="281" t="s">
        <v>1970</v>
      </c>
      <c r="C69" s="281" t="s">
        <v>1970</v>
      </c>
      <c r="D69" s="284" t="s">
        <v>2463</v>
      </c>
      <c r="E69" s="284">
        <v>164</v>
      </c>
      <c r="F69" s="190" t="s">
        <v>1520</v>
      </c>
      <c r="G69" s="190" t="s">
        <v>19</v>
      </c>
      <c r="H69" s="190" t="s">
        <v>1520</v>
      </c>
      <c r="I69" s="190" t="s">
        <v>86</v>
      </c>
      <c r="J69" s="190" t="s">
        <v>19</v>
      </c>
      <c r="K69" s="424" t="s">
        <v>19</v>
      </c>
      <c r="L69" s="424" t="s">
        <v>19</v>
      </c>
      <c r="M69" s="424" t="s">
        <v>19</v>
      </c>
      <c r="N69" s="424" t="s">
        <v>19</v>
      </c>
      <c r="O69" s="1714" t="s">
        <v>2475</v>
      </c>
      <c r="P69" s="1715"/>
      <c r="Q69" s="424" t="s">
        <v>19</v>
      </c>
    </row>
    <row r="70" spans="2:17" ht="30" x14ac:dyDescent="0.25">
      <c r="B70" s="281" t="s">
        <v>1824</v>
      </c>
      <c r="C70" s="281" t="s">
        <v>1824</v>
      </c>
      <c r="D70" s="284" t="s">
        <v>2464</v>
      </c>
      <c r="E70" s="284">
        <v>150</v>
      </c>
      <c r="F70" s="190" t="s">
        <v>1520</v>
      </c>
      <c r="G70" s="190" t="s">
        <v>1520</v>
      </c>
      <c r="H70" s="190" t="s">
        <v>1520</v>
      </c>
      <c r="I70" s="190" t="s">
        <v>19</v>
      </c>
      <c r="J70" s="190" t="s">
        <v>19</v>
      </c>
      <c r="K70" s="424" t="s">
        <v>19</v>
      </c>
      <c r="L70" s="424" t="s">
        <v>19</v>
      </c>
      <c r="M70" s="424" t="s">
        <v>19</v>
      </c>
      <c r="N70" s="424" t="s">
        <v>19</v>
      </c>
      <c r="O70" s="1714" t="s">
        <v>2475</v>
      </c>
      <c r="P70" s="1715"/>
      <c r="Q70" s="424" t="s">
        <v>19</v>
      </c>
    </row>
    <row r="71" spans="2:17" ht="30" x14ac:dyDescent="0.25">
      <c r="B71" s="281" t="s">
        <v>1824</v>
      </c>
      <c r="C71" s="281" t="s">
        <v>1824</v>
      </c>
      <c r="D71" s="284" t="s">
        <v>2465</v>
      </c>
      <c r="E71" s="284">
        <v>50</v>
      </c>
      <c r="F71" s="190" t="s">
        <v>1520</v>
      </c>
      <c r="G71" s="190" t="s">
        <v>1520</v>
      </c>
      <c r="H71" s="190" t="s">
        <v>1520</v>
      </c>
      <c r="I71" s="190" t="s">
        <v>19</v>
      </c>
      <c r="J71" s="190" t="s">
        <v>19</v>
      </c>
      <c r="K71" s="424" t="s">
        <v>19</v>
      </c>
      <c r="L71" s="424" t="s">
        <v>19</v>
      </c>
      <c r="M71" s="424" t="s">
        <v>19</v>
      </c>
      <c r="N71" s="424" t="s">
        <v>19</v>
      </c>
      <c r="O71" s="1714" t="s">
        <v>2475</v>
      </c>
      <c r="P71" s="1715"/>
      <c r="Q71" s="424" t="s">
        <v>19</v>
      </c>
    </row>
    <row r="72" spans="2:17" ht="30" x14ac:dyDescent="0.25">
      <c r="B72" s="281" t="s">
        <v>1824</v>
      </c>
      <c r="C72" s="281" t="s">
        <v>1824</v>
      </c>
      <c r="D72" s="284" t="s">
        <v>2466</v>
      </c>
      <c r="E72" s="284">
        <v>50</v>
      </c>
      <c r="F72" s="190" t="s">
        <v>1520</v>
      </c>
      <c r="G72" s="190" t="s">
        <v>1520</v>
      </c>
      <c r="H72" s="190" t="s">
        <v>1520</v>
      </c>
      <c r="I72" s="190" t="s">
        <v>19</v>
      </c>
      <c r="J72" s="190" t="s">
        <v>19</v>
      </c>
      <c r="K72" s="424" t="s">
        <v>19</v>
      </c>
      <c r="L72" s="424" t="s">
        <v>19</v>
      </c>
      <c r="M72" s="424" t="s">
        <v>19</v>
      </c>
      <c r="N72" s="424" t="s">
        <v>19</v>
      </c>
      <c r="O72" s="1714" t="s">
        <v>2475</v>
      </c>
      <c r="P72" s="1715"/>
      <c r="Q72" s="424" t="s">
        <v>19</v>
      </c>
    </row>
    <row r="73" spans="2:17" x14ac:dyDescent="0.25">
      <c r="B73" s="281" t="s">
        <v>1824</v>
      </c>
      <c r="C73" s="281" t="s">
        <v>1824</v>
      </c>
      <c r="D73" s="284" t="s">
        <v>2467</v>
      </c>
      <c r="E73" s="284">
        <v>50</v>
      </c>
      <c r="F73" s="190" t="s">
        <v>1520</v>
      </c>
      <c r="G73" s="190" t="s">
        <v>1520</v>
      </c>
      <c r="H73" s="190" t="s">
        <v>1520</v>
      </c>
      <c r="I73" s="190" t="s">
        <v>19</v>
      </c>
      <c r="J73" s="190" t="s">
        <v>19</v>
      </c>
      <c r="K73" s="424" t="s">
        <v>19</v>
      </c>
      <c r="L73" s="424" t="s">
        <v>19</v>
      </c>
      <c r="M73" s="424" t="s">
        <v>19</v>
      </c>
      <c r="N73" s="424" t="s">
        <v>19</v>
      </c>
      <c r="O73" s="1714" t="s">
        <v>2475</v>
      </c>
      <c r="P73" s="1715"/>
      <c r="Q73" s="424" t="s">
        <v>19</v>
      </c>
    </row>
    <row r="74" spans="2:17" x14ac:dyDescent="0.25">
      <c r="B74" s="281" t="s">
        <v>1824</v>
      </c>
      <c r="C74" s="281" t="s">
        <v>1824</v>
      </c>
      <c r="D74" s="284" t="s">
        <v>2468</v>
      </c>
      <c r="E74" s="284">
        <v>50</v>
      </c>
      <c r="F74" s="190" t="s">
        <v>1520</v>
      </c>
      <c r="G74" s="190" t="s">
        <v>1520</v>
      </c>
      <c r="H74" s="190" t="s">
        <v>1520</v>
      </c>
      <c r="I74" s="190" t="s">
        <v>19</v>
      </c>
      <c r="J74" s="190" t="s">
        <v>19</v>
      </c>
      <c r="K74" s="424" t="s">
        <v>19</v>
      </c>
      <c r="L74" s="424" t="s">
        <v>19</v>
      </c>
      <c r="M74" s="424" t="s">
        <v>19</v>
      </c>
      <c r="N74" s="424" t="s">
        <v>19</v>
      </c>
      <c r="O74" s="1714" t="s">
        <v>2475</v>
      </c>
      <c r="P74" s="1715"/>
      <c r="Q74" s="424" t="s">
        <v>19</v>
      </c>
    </row>
    <row r="75" spans="2:17" x14ac:dyDescent="0.25">
      <c r="B75" s="281" t="s">
        <v>1824</v>
      </c>
      <c r="C75" s="281" t="s">
        <v>1824</v>
      </c>
      <c r="D75" s="284" t="s">
        <v>2468</v>
      </c>
      <c r="E75" s="154">
        <v>50</v>
      </c>
      <c r="F75" s="190" t="s">
        <v>1520</v>
      </c>
      <c r="G75" s="190" t="s">
        <v>1520</v>
      </c>
      <c r="H75" s="190" t="s">
        <v>1520</v>
      </c>
      <c r="I75" s="190" t="s">
        <v>19</v>
      </c>
      <c r="J75" s="190" t="s">
        <v>19</v>
      </c>
      <c r="K75" s="424" t="s">
        <v>19</v>
      </c>
      <c r="L75" s="424" t="s">
        <v>19</v>
      </c>
      <c r="M75" s="424" t="s">
        <v>19</v>
      </c>
      <c r="N75" s="424" t="s">
        <v>19</v>
      </c>
      <c r="O75" s="1714" t="s">
        <v>2475</v>
      </c>
      <c r="P75" s="1715"/>
      <c r="Q75" s="424" t="s">
        <v>19</v>
      </c>
    </row>
    <row r="76" spans="2:17" ht="30" x14ac:dyDescent="0.25">
      <c r="B76" s="281" t="s">
        <v>1824</v>
      </c>
      <c r="C76" s="281" t="s">
        <v>1824</v>
      </c>
      <c r="D76" s="154" t="s">
        <v>2469</v>
      </c>
      <c r="E76" s="154">
        <v>50</v>
      </c>
      <c r="F76" s="190" t="s">
        <v>1520</v>
      </c>
      <c r="G76" s="190" t="s">
        <v>1520</v>
      </c>
      <c r="H76" s="190" t="s">
        <v>1520</v>
      </c>
      <c r="I76" s="190" t="s">
        <v>19</v>
      </c>
      <c r="J76" s="190" t="s">
        <v>19</v>
      </c>
      <c r="K76" s="424" t="s">
        <v>19</v>
      </c>
      <c r="L76" s="424" t="s">
        <v>19</v>
      </c>
      <c r="M76" s="424" t="s">
        <v>19</v>
      </c>
      <c r="N76" s="424" t="s">
        <v>19</v>
      </c>
      <c r="O76" s="1714" t="s">
        <v>2475</v>
      </c>
      <c r="P76" s="1715"/>
      <c r="Q76" s="424" t="s">
        <v>19</v>
      </c>
    </row>
    <row r="77" spans="2:17" ht="30" x14ac:dyDescent="0.25">
      <c r="B77" s="281" t="s">
        <v>1824</v>
      </c>
      <c r="C77" s="281" t="s">
        <v>1824</v>
      </c>
      <c r="D77" s="154" t="s">
        <v>2470</v>
      </c>
      <c r="E77" s="154">
        <v>50</v>
      </c>
      <c r="F77" s="190" t="s">
        <v>1520</v>
      </c>
      <c r="G77" s="190" t="s">
        <v>1520</v>
      </c>
      <c r="H77" s="190" t="s">
        <v>1520</v>
      </c>
      <c r="I77" s="190" t="s">
        <v>19</v>
      </c>
      <c r="J77" s="190" t="s">
        <v>19</v>
      </c>
      <c r="K77" s="424" t="s">
        <v>19</v>
      </c>
      <c r="L77" s="424" t="s">
        <v>19</v>
      </c>
      <c r="M77" s="424" t="s">
        <v>19</v>
      </c>
      <c r="N77" s="424" t="s">
        <v>19</v>
      </c>
      <c r="O77" s="1714" t="s">
        <v>2475</v>
      </c>
      <c r="P77" s="1715"/>
      <c r="Q77" s="424" t="s">
        <v>19</v>
      </c>
    </row>
    <row r="78" spans="2:17" ht="30" x14ac:dyDescent="0.25">
      <c r="B78" s="281" t="s">
        <v>1824</v>
      </c>
      <c r="C78" s="281" t="s">
        <v>1824</v>
      </c>
      <c r="D78" s="154" t="s">
        <v>2471</v>
      </c>
      <c r="E78" s="154">
        <v>50</v>
      </c>
      <c r="F78" s="190" t="s">
        <v>1520</v>
      </c>
      <c r="G78" s="190" t="s">
        <v>1520</v>
      </c>
      <c r="H78" s="190" t="s">
        <v>1520</v>
      </c>
      <c r="I78" s="190" t="s">
        <v>19</v>
      </c>
      <c r="J78" s="190" t="s">
        <v>19</v>
      </c>
      <c r="K78" s="424" t="s">
        <v>19</v>
      </c>
      <c r="L78" s="424" t="s">
        <v>19</v>
      </c>
      <c r="M78" s="424" t="s">
        <v>19</v>
      </c>
      <c r="N78" s="424" t="s">
        <v>19</v>
      </c>
      <c r="O78" s="1714" t="s">
        <v>2475</v>
      </c>
      <c r="P78" s="1715"/>
      <c r="Q78" s="424" t="s">
        <v>19</v>
      </c>
    </row>
    <row r="79" spans="2:17" ht="30" x14ac:dyDescent="0.25">
      <c r="B79" s="281" t="s">
        <v>1824</v>
      </c>
      <c r="C79" s="281" t="s">
        <v>1824</v>
      </c>
      <c r="D79" s="154" t="s">
        <v>2472</v>
      </c>
      <c r="E79" s="154">
        <v>50</v>
      </c>
      <c r="F79" s="190" t="s">
        <v>1520</v>
      </c>
      <c r="G79" s="190" t="s">
        <v>1520</v>
      </c>
      <c r="H79" s="190" t="s">
        <v>1520</v>
      </c>
      <c r="I79" s="190" t="s">
        <v>19</v>
      </c>
      <c r="J79" s="190" t="s">
        <v>19</v>
      </c>
      <c r="K79" s="424" t="s">
        <v>19</v>
      </c>
      <c r="L79" s="424" t="s">
        <v>19</v>
      </c>
      <c r="M79" s="424" t="s">
        <v>19</v>
      </c>
      <c r="N79" s="424" t="s">
        <v>19</v>
      </c>
      <c r="O79" s="1714" t="s">
        <v>2475</v>
      </c>
      <c r="P79" s="1715"/>
      <c r="Q79" s="424" t="s">
        <v>19</v>
      </c>
    </row>
    <row r="80" spans="2:17" ht="30" x14ac:dyDescent="0.25">
      <c r="B80" s="281" t="s">
        <v>1824</v>
      </c>
      <c r="C80" s="281" t="s">
        <v>1824</v>
      </c>
      <c r="D80" s="154" t="s">
        <v>2473</v>
      </c>
      <c r="E80" s="154">
        <v>34</v>
      </c>
      <c r="F80" s="190" t="s">
        <v>1520</v>
      </c>
      <c r="G80" s="190" t="s">
        <v>1520</v>
      </c>
      <c r="H80" s="190" t="s">
        <v>1520</v>
      </c>
      <c r="I80" s="190" t="s">
        <v>19</v>
      </c>
      <c r="J80" s="190" t="s">
        <v>19</v>
      </c>
      <c r="K80" s="424" t="s">
        <v>19</v>
      </c>
      <c r="L80" s="424" t="s">
        <v>19</v>
      </c>
      <c r="M80" s="424" t="s">
        <v>19</v>
      </c>
      <c r="N80" s="424" t="s">
        <v>19</v>
      </c>
      <c r="O80" s="1714" t="s">
        <v>2475</v>
      </c>
      <c r="P80" s="1715"/>
      <c r="Q80" s="424" t="s">
        <v>19</v>
      </c>
    </row>
    <row r="81" spans="2:17" ht="30" x14ac:dyDescent="0.25">
      <c r="B81" s="281" t="s">
        <v>1824</v>
      </c>
      <c r="C81" s="281" t="s">
        <v>1824</v>
      </c>
      <c r="D81" s="154" t="s">
        <v>2474</v>
      </c>
      <c r="E81" s="154">
        <v>50</v>
      </c>
      <c r="F81" s="190" t="s">
        <v>1520</v>
      </c>
      <c r="G81" s="190" t="s">
        <v>1520</v>
      </c>
      <c r="H81" s="190" t="s">
        <v>1520</v>
      </c>
      <c r="I81" s="190" t="s">
        <v>19</v>
      </c>
      <c r="J81" s="190" t="s">
        <v>19</v>
      </c>
      <c r="K81" s="424" t="s">
        <v>19</v>
      </c>
      <c r="L81" s="424" t="s">
        <v>19</v>
      </c>
      <c r="M81" s="424" t="s">
        <v>19</v>
      </c>
      <c r="N81" s="424" t="s">
        <v>19</v>
      </c>
      <c r="O81" s="1714" t="s">
        <v>2475</v>
      </c>
      <c r="P81" s="1715"/>
      <c r="Q81" s="424" t="s">
        <v>19</v>
      </c>
    </row>
    <row r="82" spans="2:17" x14ac:dyDescent="0.25">
      <c r="B82" s="35"/>
      <c r="C82" s="35"/>
      <c r="D82" s="35"/>
      <c r="E82" s="35"/>
      <c r="F82" s="35"/>
      <c r="G82" s="35"/>
      <c r="H82" s="35"/>
      <c r="I82" s="35"/>
      <c r="J82" s="35"/>
      <c r="K82" s="35"/>
      <c r="L82" s="35"/>
      <c r="M82" s="35"/>
      <c r="N82" s="35"/>
      <c r="O82" s="1618"/>
      <c r="P82" s="1619"/>
      <c r="Q82" s="35"/>
    </row>
    <row r="83" spans="2:17" x14ac:dyDescent="0.25">
      <c r="B83" s="35"/>
      <c r="C83" s="35"/>
      <c r="D83" s="35"/>
      <c r="E83" s="35"/>
      <c r="F83" s="35"/>
      <c r="G83" s="35"/>
      <c r="H83" s="35"/>
      <c r="I83" s="35"/>
      <c r="J83" s="35"/>
      <c r="K83" s="35"/>
      <c r="L83" s="35"/>
      <c r="M83" s="35"/>
      <c r="N83" s="35"/>
      <c r="O83" s="36"/>
      <c r="P83" s="36"/>
      <c r="Q83" s="35"/>
    </row>
    <row r="84" spans="2:17" x14ac:dyDescent="0.25">
      <c r="B84" s="1" t="s">
        <v>536</v>
      </c>
    </row>
    <row r="85" spans="2:17" x14ac:dyDescent="0.25">
      <c r="B85" s="1" t="s">
        <v>94</v>
      </c>
    </row>
    <row r="86" spans="2:17" x14ac:dyDescent="0.25">
      <c r="B86" s="1" t="s">
        <v>95</v>
      </c>
    </row>
    <row r="88" spans="2:17" ht="15.75" thickBot="1" x14ac:dyDescent="0.3"/>
    <row r="89" spans="2:17" ht="27" thickBot="1" x14ac:dyDescent="0.3">
      <c r="B89" s="1584" t="s">
        <v>96</v>
      </c>
      <c r="C89" s="1585"/>
      <c r="D89" s="1585"/>
      <c r="E89" s="1585"/>
      <c r="F89" s="1585"/>
      <c r="G89" s="1585"/>
      <c r="H89" s="1585"/>
      <c r="I89" s="1585"/>
      <c r="J89" s="1585"/>
      <c r="K89" s="1585"/>
      <c r="L89" s="1585"/>
      <c r="M89" s="1585"/>
      <c r="N89" s="1586"/>
    </row>
    <row r="94" spans="2:17" ht="75" x14ac:dyDescent="0.25">
      <c r="B94" s="425" t="s">
        <v>97</v>
      </c>
      <c r="C94" s="425" t="s">
        <v>98</v>
      </c>
      <c r="D94" s="425" t="s">
        <v>99</v>
      </c>
      <c r="E94" s="425" t="s">
        <v>100</v>
      </c>
      <c r="F94" s="425" t="s">
        <v>101</v>
      </c>
      <c r="G94" s="425" t="s">
        <v>102</v>
      </c>
      <c r="H94" s="425" t="s">
        <v>103</v>
      </c>
      <c r="I94" s="425" t="s">
        <v>104</v>
      </c>
      <c r="J94" s="1579" t="s">
        <v>105</v>
      </c>
      <c r="K94" s="1580"/>
      <c r="L94" s="1581"/>
      <c r="M94" s="425" t="s">
        <v>106</v>
      </c>
      <c r="N94" s="425" t="s">
        <v>107</v>
      </c>
      <c r="O94" s="425" t="s">
        <v>108</v>
      </c>
      <c r="P94" s="1579" t="s">
        <v>81</v>
      </c>
      <c r="Q94" s="1581"/>
    </row>
    <row r="95" spans="2:17" ht="18.75" customHeight="1" x14ac:dyDescent="0.25">
      <c r="B95" s="51"/>
      <c r="C95" s="184"/>
      <c r="D95" s="281"/>
      <c r="E95" s="281"/>
      <c r="F95" s="281"/>
      <c r="G95" s="281"/>
      <c r="H95" s="281"/>
      <c r="I95" s="282"/>
      <c r="J95" s="332" t="s">
        <v>109</v>
      </c>
      <c r="K95" s="284" t="s">
        <v>110</v>
      </c>
      <c r="L95" s="283" t="s">
        <v>111</v>
      </c>
      <c r="M95" s="51"/>
      <c r="N95" s="51"/>
      <c r="O95" s="51"/>
      <c r="P95" s="1609"/>
      <c r="Q95" s="1609"/>
    </row>
    <row r="96" spans="2:17" ht="75" x14ac:dyDescent="0.25">
      <c r="B96" s="182" t="s">
        <v>132</v>
      </c>
      <c r="C96" s="184" t="s">
        <v>2411</v>
      </c>
      <c r="D96" s="182" t="s">
        <v>2413</v>
      </c>
      <c r="E96" s="182">
        <v>30577855</v>
      </c>
      <c r="F96" s="182" t="s">
        <v>894</v>
      </c>
      <c r="G96" s="182" t="s">
        <v>1265</v>
      </c>
      <c r="H96" s="416">
        <v>37911</v>
      </c>
      <c r="I96" s="284" t="s">
        <v>1520</v>
      </c>
      <c r="J96" s="182" t="s">
        <v>2422</v>
      </c>
      <c r="K96" s="284" t="s">
        <v>2424</v>
      </c>
      <c r="L96" s="284" t="s">
        <v>155</v>
      </c>
      <c r="M96" s="154" t="s">
        <v>19</v>
      </c>
      <c r="N96" s="154" t="s">
        <v>19</v>
      </c>
      <c r="O96" s="154" t="s">
        <v>19</v>
      </c>
      <c r="P96" s="1613" t="s">
        <v>2423</v>
      </c>
      <c r="Q96" s="1613"/>
    </row>
    <row r="97" spans="2:17" ht="74.25" customHeight="1" x14ac:dyDescent="0.25">
      <c r="B97" s="182" t="s">
        <v>126</v>
      </c>
      <c r="C97" s="184" t="s">
        <v>2411</v>
      </c>
      <c r="D97" s="182" t="s">
        <v>2414</v>
      </c>
      <c r="E97" s="182">
        <v>1066180628</v>
      </c>
      <c r="F97" s="182" t="s">
        <v>129</v>
      </c>
      <c r="G97" s="182" t="s">
        <v>2425</v>
      </c>
      <c r="H97" s="416">
        <v>41537</v>
      </c>
      <c r="I97" s="284" t="s">
        <v>1184</v>
      </c>
      <c r="J97" s="182" t="s">
        <v>2422</v>
      </c>
      <c r="K97" s="284" t="s">
        <v>2424</v>
      </c>
      <c r="L97" s="284" t="s">
        <v>155</v>
      </c>
      <c r="M97" s="154" t="s">
        <v>19</v>
      </c>
      <c r="N97" s="154" t="s">
        <v>1184</v>
      </c>
      <c r="O97" s="154" t="s">
        <v>19</v>
      </c>
      <c r="P97" s="1714" t="s">
        <v>2426</v>
      </c>
      <c r="Q97" s="1715"/>
    </row>
    <row r="98" spans="2:17" ht="99.75" customHeight="1" x14ac:dyDescent="0.25">
      <c r="B98" s="182" t="s">
        <v>132</v>
      </c>
      <c r="C98" s="184" t="s">
        <v>133</v>
      </c>
      <c r="D98" s="182" t="s">
        <v>2415</v>
      </c>
      <c r="E98" s="182">
        <v>1066174730</v>
      </c>
      <c r="F98" s="182" t="s">
        <v>2427</v>
      </c>
      <c r="G98" s="182" t="s">
        <v>136</v>
      </c>
      <c r="H98" s="416">
        <v>40975</v>
      </c>
      <c r="I98" s="284" t="s">
        <v>1520</v>
      </c>
      <c r="J98" s="182" t="s">
        <v>2422</v>
      </c>
      <c r="K98" s="284" t="s">
        <v>2428</v>
      </c>
      <c r="L98" s="284" t="s">
        <v>155</v>
      </c>
      <c r="M98" s="154" t="s">
        <v>19</v>
      </c>
      <c r="N98" s="154" t="s">
        <v>19</v>
      </c>
      <c r="O98" s="154" t="s">
        <v>19</v>
      </c>
      <c r="P98" s="1714" t="s">
        <v>2429</v>
      </c>
      <c r="Q98" s="1715"/>
    </row>
    <row r="99" spans="2:17" ht="93.75" customHeight="1" x14ac:dyDescent="0.25">
      <c r="B99" s="182" t="s">
        <v>132</v>
      </c>
      <c r="C99" s="184" t="s">
        <v>2412</v>
      </c>
      <c r="D99" s="182" t="s">
        <v>2416</v>
      </c>
      <c r="E99" s="182">
        <v>1102812575</v>
      </c>
      <c r="F99" s="182" t="s">
        <v>2430</v>
      </c>
      <c r="G99" s="182" t="s">
        <v>1469</v>
      </c>
      <c r="H99" s="182" t="s">
        <v>1520</v>
      </c>
      <c r="I99" s="284" t="s">
        <v>1520</v>
      </c>
      <c r="J99" s="182" t="s">
        <v>1520</v>
      </c>
      <c r="K99" s="284" t="s">
        <v>1520</v>
      </c>
      <c r="L99" s="284" t="s">
        <v>1520</v>
      </c>
      <c r="M99" s="154" t="s">
        <v>19</v>
      </c>
      <c r="N99" s="154" t="s">
        <v>1184</v>
      </c>
      <c r="O99" s="154" t="s">
        <v>19</v>
      </c>
      <c r="P99" s="1714" t="s">
        <v>2431</v>
      </c>
      <c r="Q99" s="1715"/>
    </row>
    <row r="100" spans="2:17" ht="68.25" customHeight="1" x14ac:dyDescent="0.25">
      <c r="B100" s="182" t="s">
        <v>126</v>
      </c>
      <c r="C100" s="184" t="s">
        <v>141</v>
      </c>
      <c r="D100" s="182" t="s">
        <v>2417</v>
      </c>
      <c r="E100" s="182">
        <v>25911906</v>
      </c>
      <c r="F100" s="182" t="s">
        <v>129</v>
      </c>
      <c r="G100" s="182" t="s">
        <v>2432</v>
      </c>
      <c r="H100" s="182" t="s">
        <v>1777</v>
      </c>
      <c r="I100" s="284" t="s">
        <v>1184</v>
      </c>
      <c r="J100" s="182" t="s">
        <v>2433</v>
      </c>
      <c r="K100" s="284" t="s">
        <v>2434</v>
      </c>
      <c r="L100" s="284" t="s">
        <v>155</v>
      </c>
      <c r="M100" s="154" t="s">
        <v>19</v>
      </c>
      <c r="N100" s="154" t="s">
        <v>1184</v>
      </c>
      <c r="O100" s="154" t="s">
        <v>19</v>
      </c>
      <c r="P100" s="1714" t="s">
        <v>2435</v>
      </c>
      <c r="Q100" s="1715"/>
    </row>
    <row r="101" spans="2:17" ht="126" customHeight="1" x14ac:dyDescent="0.25">
      <c r="B101" s="182" t="s">
        <v>126</v>
      </c>
      <c r="C101" s="184" t="s">
        <v>141</v>
      </c>
      <c r="D101" s="182" t="s">
        <v>2418</v>
      </c>
      <c r="E101" s="182">
        <v>35145001</v>
      </c>
      <c r="F101" s="182" t="s">
        <v>288</v>
      </c>
      <c r="G101" s="182" t="s">
        <v>116</v>
      </c>
      <c r="H101" s="182" t="s">
        <v>1184</v>
      </c>
      <c r="I101" s="284" t="s">
        <v>1520</v>
      </c>
      <c r="J101" s="182" t="s">
        <v>2440</v>
      </c>
      <c r="K101" s="284" t="s">
        <v>2441</v>
      </c>
      <c r="L101" s="284" t="s">
        <v>155</v>
      </c>
      <c r="M101" s="154" t="s">
        <v>19</v>
      </c>
      <c r="N101" s="154" t="s">
        <v>19</v>
      </c>
      <c r="O101" s="154" t="s">
        <v>19</v>
      </c>
      <c r="P101" s="1714" t="s">
        <v>2439</v>
      </c>
      <c r="Q101" s="1715"/>
    </row>
    <row r="102" spans="2:17" ht="54.75" customHeight="1" x14ac:dyDescent="0.25">
      <c r="B102" s="182" t="s">
        <v>126</v>
      </c>
      <c r="C102" s="184" t="s">
        <v>141</v>
      </c>
      <c r="D102" s="182" t="s">
        <v>2419</v>
      </c>
      <c r="E102" s="182">
        <v>1066173458</v>
      </c>
      <c r="F102" s="182" t="s">
        <v>2436</v>
      </c>
      <c r="G102" s="182" t="s">
        <v>2438</v>
      </c>
      <c r="H102" s="416">
        <v>41320</v>
      </c>
      <c r="I102" s="284" t="s">
        <v>1520</v>
      </c>
      <c r="J102" s="182" t="s">
        <v>1520</v>
      </c>
      <c r="K102" s="284" t="s">
        <v>1520</v>
      </c>
      <c r="L102" s="284" t="s">
        <v>1520</v>
      </c>
      <c r="M102" s="154" t="s">
        <v>19</v>
      </c>
      <c r="N102" s="154" t="s">
        <v>1184</v>
      </c>
      <c r="O102" s="154" t="s">
        <v>19</v>
      </c>
      <c r="P102" s="1714" t="s">
        <v>2437</v>
      </c>
      <c r="Q102" s="1715"/>
    </row>
    <row r="103" spans="2:17" ht="60" x14ac:dyDescent="0.25">
      <c r="B103" s="182" t="s">
        <v>126</v>
      </c>
      <c r="C103" s="184" t="s">
        <v>2421</v>
      </c>
      <c r="D103" s="182" t="s">
        <v>2420</v>
      </c>
      <c r="E103" s="182">
        <v>35143295</v>
      </c>
      <c r="F103" s="182" t="s">
        <v>288</v>
      </c>
      <c r="G103" s="182" t="s">
        <v>2442</v>
      </c>
      <c r="H103" s="416">
        <v>38589</v>
      </c>
      <c r="I103" s="284" t="s">
        <v>1520</v>
      </c>
      <c r="J103" s="182" t="s">
        <v>2422</v>
      </c>
      <c r="K103" s="284" t="s">
        <v>2443</v>
      </c>
      <c r="L103" s="284" t="s">
        <v>155</v>
      </c>
      <c r="M103" s="154" t="s">
        <v>19</v>
      </c>
      <c r="N103" s="154" t="s">
        <v>19</v>
      </c>
      <c r="O103" s="154" t="s">
        <v>20</v>
      </c>
      <c r="P103" s="1714" t="s">
        <v>2444</v>
      </c>
      <c r="Q103" s="1715"/>
    </row>
    <row r="104" spans="2:17" x14ac:dyDescent="0.25">
      <c r="B104" s="182"/>
      <c r="C104" s="184"/>
      <c r="D104" s="182"/>
      <c r="E104" s="281"/>
      <c r="F104" s="281"/>
      <c r="G104" s="281"/>
      <c r="H104" s="281"/>
      <c r="I104" s="282"/>
      <c r="J104" s="332"/>
      <c r="K104" s="283"/>
      <c r="L104" s="283"/>
      <c r="M104" s="51"/>
      <c r="N104" s="51"/>
      <c r="O104" s="51"/>
      <c r="P104" s="1618"/>
      <c r="Q104" s="1619"/>
    </row>
    <row r="105" spans="2:17" x14ac:dyDescent="0.25">
      <c r="B105" s="193"/>
      <c r="C105" s="193"/>
      <c r="D105" s="195"/>
      <c r="E105" s="195"/>
      <c r="F105" s="195"/>
      <c r="G105" s="195"/>
      <c r="H105" s="195"/>
      <c r="I105" s="196"/>
      <c r="J105" s="197"/>
      <c r="K105" s="199"/>
      <c r="L105" s="199"/>
      <c r="M105" s="35"/>
      <c r="N105" s="35"/>
      <c r="O105" s="35"/>
      <c r="P105" s="36"/>
      <c r="Q105" s="36"/>
    </row>
    <row r="106" spans="2:17" x14ac:dyDescent="0.25">
      <c r="B106" s="193"/>
      <c r="C106" s="193"/>
      <c r="D106" s="195"/>
      <c r="E106" s="195"/>
      <c r="F106" s="195"/>
      <c r="G106" s="195"/>
      <c r="H106" s="195"/>
      <c r="I106" s="196"/>
      <c r="J106" s="197"/>
      <c r="K106" s="199"/>
      <c r="L106" s="199"/>
      <c r="M106" s="35"/>
      <c r="N106" s="35"/>
      <c r="O106" s="35"/>
      <c r="P106" s="36"/>
      <c r="Q106" s="36"/>
    </row>
    <row r="107" spans="2:17" x14ac:dyDescent="0.25">
      <c r="B107" s="193"/>
      <c r="C107" s="193"/>
      <c r="D107" s="195"/>
      <c r="E107" s="195"/>
      <c r="F107" s="195"/>
      <c r="G107" s="195"/>
      <c r="H107" s="195"/>
      <c r="I107" s="196"/>
      <c r="J107" s="197"/>
      <c r="K107" s="199"/>
      <c r="L107" s="199"/>
      <c r="M107" s="35"/>
      <c r="N107" s="35"/>
      <c r="O107" s="35"/>
      <c r="P107" s="36"/>
      <c r="Q107" s="36"/>
    </row>
    <row r="108" spans="2:17" x14ac:dyDescent="0.25">
      <c r="B108" s="193"/>
      <c r="C108" s="193"/>
      <c r="D108" s="195"/>
      <c r="E108" s="195"/>
      <c r="F108" s="195"/>
      <c r="G108" s="195"/>
      <c r="H108" s="195"/>
      <c r="I108" s="196"/>
      <c r="J108" s="197"/>
      <c r="K108" s="199"/>
      <c r="L108" s="199"/>
      <c r="M108" s="35"/>
      <c r="N108" s="35"/>
      <c r="O108" s="35"/>
      <c r="P108" s="36"/>
      <c r="Q108" s="36"/>
    </row>
    <row r="109" spans="2:17" x14ac:dyDescent="0.25">
      <c r="B109" s="193"/>
      <c r="C109" s="193"/>
      <c r="D109" s="195"/>
      <c r="E109" s="195"/>
      <c r="F109" s="195"/>
      <c r="G109" s="195"/>
      <c r="H109" s="195"/>
      <c r="I109" s="196"/>
      <c r="J109" s="197"/>
      <c r="K109" s="199"/>
      <c r="L109" s="199"/>
      <c r="M109" s="35"/>
      <c r="N109" s="35"/>
      <c r="O109" s="35"/>
      <c r="P109" s="36"/>
      <c r="Q109" s="36"/>
    </row>
    <row r="111" spans="2:17" ht="15.75" thickBot="1" x14ac:dyDescent="0.3"/>
    <row r="112" spans="2:17" ht="27" thickBot="1" x14ac:dyDescent="0.3">
      <c r="B112" s="1584" t="s">
        <v>158</v>
      </c>
      <c r="C112" s="1585"/>
      <c r="D112" s="1585"/>
      <c r="E112" s="1585"/>
      <c r="F112" s="1585"/>
      <c r="G112" s="1585"/>
      <c r="H112" s="1585"/>
      <c r="I112" s="1585"/>
      <c r="J112" s="1585"/>
      <c r="K112" s="1585"/>
      <c r="L112" s="1585"/>
      <c r="M112" s="1585"/>
      <c r="N112" s="1586"/>
    </row>
    <row r="115" spans="1:26" ht="30" x14ac:dyDescent="0.25">
      <c r="B115" s="114" t="s">
        <v>18</v>
      </c>
      <c r="C115" s="114" t="s">
        <v>159</v>
      </c>
      <c r="D115" s="1579" t="s">
        <v>81</v>
      </c>
      <c r="E115" s="1581"/>
    </row>
    <row r="116" spans="1:26" x14ac:dyDescent="0.25">
      <c r="B116" s="511" t="s">
        <v>160</v>
      </c>
      <c r="C116" s="512" t="s">
        <v>19</v>
      </c>
      <c r="D116" s="1773"/>
      <c r="E116" s="1773"/>
    </row>
    <row r="117" spans="1:26" x14ac:dyDescent="0.25">
      <c r="B117" s="352"/>
      <c r="C117" s="352"/>
      <c r="D117" s="352"/>
      <c r="E117" s="352"/>
    </row>
    <row r="118" spans="1:26" x14ac:dyDescent="0.25">
      <c r="B118" s="352"/>
      <c r="C118" s="352"/>
      <c r="D118" s="352"/>
      <c r="E118" s="352"/>
    </row>
    <row r="119" spans="1:26" ht="26.25" x14ac:dyDescent="0.25">
      <c r="B119" s="1562" t="s">
        <v>161</v>
      </c>
      <c r="C119" s="1563"/>
      <c r="D119" s="1563"/>
      <c r="E119" s="1563"/>
      <c r="F119" s="1563"/>
      <c r="G119" s="1563"/>
      <c r="H119" s="1563"/>
      <c r="I119" s="1563"/>
      <c r="J119" s="1563"/>
      <c r="K119" s="1563"/>
      <c r="L119" s="1563"/>
      <c r="M119" s="1563"/>
      <c r="N119" s="1563"/>
      <c r="O119" s="1563"/>
      <c r="P119" s="1563"/>
    </row>
    <row r="121" spans="1:26" ht="15.75" thickBot="1" x14ac:dyDescent="0.3"/>
    <row r="122" spans="1:26" ht="27" thickBot="1" x14ac:dyDescent="0.3">
      <c r="B122" s="1584" t="s">
        <v>162</v>
      </c>
      <c r="C122" s="1585"/>
      <c r="D122" s="1585"/>
      <c r="E122" s="1585"/>
      <c r="F122" s="1585"/>
      <c r="G122" s="1585"/>
      <c r="H122" s="1585"/>
      <c r="I122" s="1585"/>
      <c r="J122" s="1585"/>
      <c r="K122" s="1585"/>
      <c r="L122" s="1585"/>
      <c r="M122" s="1585"/>
      <c r="N122" s="1586"/>
    </row>
    <row r="124" spans="1:26" ht="15.75" thickBot="1" x14ac:dyDescent="0.3">
      <c r="M124" s="58"/>
      <c r="N124" s="58"/>
    </row>
    <row r="125" spans="1:26" s="3" customFormat="1" ht="60" x14ac:dyDescent="0.25">
      <c r="B125" s="156" t="s">
        <v>34</v>
      </c>
      <c r="C125" s="156" t="s">
        <v>35</v>
      </c>
      <c r="D125" s="156" t="s">
        <v>36</v>
      </c>
      <c r="E125" s="156" t="s">
        <v>37</v>
      </c>
      <c r="F125" s="156" t="s">
        <v>38</v>
      </c>
      <c r="G125" s="156" t="s">
        <v>39</v>
      </c>
      <c r="H125" s="156" t="s">
        <v>40</v>
      </c>
      <c r="I125" s="156" t="s">
        <v>41</v>
      </c>
      <c r="J125" s="156" t="s">
        <v>42</v>
      </c>
      <c r="K125" s="156" t="s">
        <v>43</v>
      </c>
      <c r="L125" s="156" t="s">
        <v>44</v>
      </c>
      <c r="M125" s="158" t="s">
        <v>45</v>
      </c>
      <c r="N125" s="156" t="s">
        <v>46</v>
      </c>
      <c r="O125" s="156" t="s">
        <v>47</v>
      </c>
      <c r="P125" s="423" t="s">
        <v>48</v>
      </c>
      <c r="Q125" s="423" t="s">
        <v>49</v>
      </c>
    </row>
    <row r="126" spans="1:26" s="76" customFormat="1" ht="30" x14ac:dyDescent="0.25">
      <c r="A126" s="62">
        <v>1</v>
      </c>
      <c r="B126" s="77" t="s">
        <v>2395</v>
      </c>
      <c r="C126" s="79" t="s">
        <v>2397</v>
      </c>
      <c r="D126" s="77" t="s">
        <v>2149</v>
      </c>
      <c r="E126" s="513" t="s">
        <v>2445</v>
      </c>
      <c r="F126" s="165" t="s">
        <v>19</v>
      </c>
      <c r="G126" s="311">
        <v>1</v>
      </c>
      <c r="H126" s="312">
        <v>40637</v>
      </c>
      <c r="I126" s="312">
        <v>40877</v>
      </c>
      <c r="J126" s="167" t="s">
        <v>20</v>
      </c>
      <c r="K126" s="313">
        <v>7.86</v>
      </c>
      <c r="L126" s="167"/>
      <c r="M126" s="310">
        <v>2389</v>
      </c>
      <c r="N126" s="310">
        <f>+M126*G126</f>
        <v>2389</v>
      </c>
      <c r="O126" s="171">
        <v>30000000</v>
      </c>
      <c r="P126" s="171" t="s">
        <v>2446</v>
      </c>
      <c r="Q126" s="74"/>
      <c r="R126" s="75"/>
      <c r="S126" s="75"/>
      <c r="T126" s="75"/>
      <c r="U126" s="75"/>
      <c r="V126" s="75"/>
      <c r="W126" s="75"/>
      <c r="X126" s="75"/>
      <c r="Y126" s="75"/>
      <c r="Z126" s="75"/>
    </row>
    <row r="127" spans="1:26" s="76" customFormat="1" ht="30" x14ac:dyDescent="0.25">
      <c r="A127" s="62">
        <f>+A126+1</f>
        <v>2</v>
      </c>
      <c r="B127" s="77" t="s">
        <v>2395</v>
      </c>
      <c r="C127" s="79" t="s">
        <v>2397</v>
      </c>
      <c r="D127" s="77" t="s">
        <v>2447</v>
      </c>
      <c r="E127" s="513" t="s">
        <v>2448</v>
      </c>
      <c r="F127" s="165" t="s">
        <v>19</v>
      </c>
      <c r="G127" s="165">
        <v>100</v>
      </c>
      <c r="H127" s="312">
        <v>40217</v>
      </c>
      <c r="I127" s="312">
        <v>40520</v>
      </c>
      <c r="J127" s="167" t="s">
        <v>20</v>
      </c>
      <c r="K127" s="310">
        <v>10</v>
      </c>
      <c r="L127" s="167"/>
      <c r="M127" s="313">
        <v>70</v>
      </c>
      <c r="N127" s="313"/>
      <c r="O127" s="171">
        <v>5500000</v>
      </c>
      <c r="P127" s="171" t="s">
        <v>2449</v>
      </c>
      <c r="Q127" s="74"/>
      <c r="R127" s="75"/>
      <c r="S127" s="75"/>
      <c r="T127" s="75"/>
      <c r="U127" s="75"/>
      <c r="V127" s="75"/>
      <c r="W127" s="75"/>
      <c r="X127" s="75"/>
      <c r="Y127" s="75"/>
      <c r="Z127" s="75"/>
    </row>
    <row r="128" spans="1:26" s="76" customFormat="1" ht="30" x14ac:dyDescent="0.25">
      <c r="A128" s="62">
        <f t="shared" ref="A128:A133" si="2">+A127+1</f>
        <v>3</v>
      </c>
      <c r="B128" s="77" t="s">
        <v>2395</v>
      </c>
      <c r="C128" s="79" t="s">
        <v>2397</v>
      </c>
      <c r="D128" s="77" t="s">
        <v>2450</v>
      </c>
      <c r="E128" s="513" t="s">
        <v>2451</v>
      </c>
      <c r="F128" s="165" t="s">
        <v>19</v>
      </c>
      <c r="G128" s="165">
        <v>100</v>
      </c>
      <c r="H128" s="312">
        <v>40945</v>
      </c>
      <c r="I128" s="312">
        <v>41243</v>
      </c>
      <c r="J128" s="167" t="s">
        <v>20</v>
      </c>
      <c r="K128" s="310">
        <v>9.8000000000000007</v>
      </c>
      <c r="L128" s="167"/>
      <c r="M128" s="313">
        <v>87</v>
      </c>
      <c r="N128" s="313"/>
      <c r="O128" s="171">
        <v>3000000</v>
      </c>
      <c r="P128" s="171" t="s">
        <v>2452</v>
      </c>
      <c r="Q128" s="74"/>
      <c r="R128" s="75"/>
      <c r="S128" s="75"/>
      <c r="T128" s="75"/>
      <c r="U128" s="75"/>
      <c r="V128" s="75"/>
      <c r="W128" s="75"/>
      <c r="X128" s="75"/>
      <c r="Y128" s="75"/>
      <c r="Z128" s="75"/>
    </row>
    <row r="129" spans="1:26" s="76" customFormat="1" x14ac:dyDescent="0.25">
      <c r="A129" s="62">
        <f t="shared" si="2"/>
        <v>4</v>
      </c>
      <c r="B129" s="77"/>
      <c r="C129" s="79"/>
      <c r="D129" s="77"/>
      <c r="E129" s="164"/>
      <c r="F129" s="165"/>
      <c r="G129" s="165"/>
      <c r="H129" s="165"/>
      <c r="I129" s="167"/>
      <c r="J129" s="167"/>
      <c r="K129" s="310"/>
      <c r="L129" s="167"/>
      <c r="M129" s="313"/>
      <c r="N129" s="313"/>
      <c r="O129" s="171"/>
      <c r="P129" s="171"/>
      <c r="Q129" s="74"/>
      <c r="R129" s="75"/>
      <c r="S129" s="75"/>
      <c r="T129" s="75"/>
      <c r="U129" s="75"/>
      <c r="V129" s="75"/>
      <c r="W129" s="75"/>
      <c r="X129" s="75"/>
      <c r="Y129" s="75"/>
      <c r="Z129" s="75"/>
    </row>
    <row r="130" spans="1:26" s="76" customFormat="1" x14ac:dyDescent="0.25">
      <c r="A130" s="62">
        <f t="shared" si="2"/>
        <v>5</v>
      </c>
      <c r="B130" s="77"/>
      <c r="C130" s="79"/>
      <c r="D130" s="77"/>
      <c r="E130" s="164"/>
      <c r="F130" s="165"/>
      <c r="G130" s="165"/>
      <c r="H130" s="165"/>
      <c r="I130" s="167"/>
      <c r="J130" s="167"/>
      <c r="K130" s="310"/>
      <c r="L130" s="167"/>
      <c r="M130" s="313"/>
      <c r="N130" s="313"/>
      <c r="O130" s="171"/>
      <c r="P130" s="171"/>
      <c r="Q130" s="74"/>
      <c r="R130" s="75"/>
      <c r="S130" s="75"/>
      <c r="T130" s="75"/>
      <c r="U130" s="75"/>
      <c r="V130" s="75"/>
      <c r="W130" s="75"/>
      <c r="X130" s="75"/>
      <c r="Y130" s="75"/>
      <c r="Z130" s="75"/>
    </row>
    <row r="131" spans="1:26" s="76" customFormat="1" x14ac:dyDescent="0.25">
      <c r="A131" s="62">
        <f t="shared" si="2"/>
        <v>6</v>
      </c>
      <c r="B131" s="77"/>
      <c r="C131" s="79"/>
      <c r="D131" s="77"/>
      <c r="E131" s="164"/>
      <c r="F131" s="165"/>
      <c r="G131" s="165"/>
      <c r="H131" s="165"/>
      <c r="I131" s="167"/>
      <c r="J131" s="167"/>
      <c r="K131" s="310"/>
      <c r="L131" s="167"/>
      <c r="M131" s="313"/>
      <c r="N131" s="313"/>
      <c r="O131" s="171"/>
      <c r="P131" s="171"/>
      <c r="Q131" s="74"/>
      <c r="R131" s="75"/>
      <c r="S131" s="75"/>
      <c r="T131" s="75"/>
      <c r="U131" s="75"/>
      <c r="V131" s="75"/>
      <c r="W131" s="75"/>
      <c r="X131" s="75"/>
      <c r="Y131" s="75"/>
      <c r="Z131" s="75"/>
    </row>
    <row r="132" spans="1:26" s="76" customFormat="1" x14ac:dyDescent="0.25">
      <c r="A132" s="62">
        <f t="shared" si="2"/>
        <v>7</v>
      </c>
      <c r="B132" s="77"/>
      <c r="C132" s="79"/>
      <c r="D132" s="77"/>
      <c r="E132" s="164"/>
      <c r="F132" s="165"/>
      <c r="G132" s="165"/>
      <c r="H132" s="165"/>
      <c r="I132" s="167"/>
      <c r="J132" s="167"/>
      <c r="K132" s="310"/>
      <c r="L132" s="167"/>
      <c r="M132" s="313"/>
      <c r="N132" s="313"/>
      <c r="O132" s="171"/>
      <c r="P132" s="171"/>
      <c r="Q132" s="74"/>
      <c r="R132" s="75"/>
      <c r="S132" s="75"/>
      <c r="T132" s="75"/>
      <c r="U132" s="75"/>
      <c r="V132" s="75"/>
      <c r="W132" s="75"/>
      <c r="X132" s="75"/>
      <c r="Y132" s="75"/>
      <c r="Z132" s="75"/>
    </row>
    <row r="133" spans="1:26" s="76" customFormat="1" x14ac:dyDescent="0.25">
      <c r="A133" s="62">
        <f t="shared" si="2"/>
        <v>8</v>
      </c>
      <c r="B133" s="77"/>
      <c r="C133" s="79"/>
      <c r="D133" s="77"/>
      <c r="E133" s="164"/>
      <c r="F133" s="165"/>
      <c r="G133" s="165"/>
      <c r="H133" s="165"/>
      <c r="I133" s="167"/>
      <c r="J133" s="167"/>
      <c r="K133" s="167"/>
      <c r="L133" s="167"/>
      <c r="M133" s="313"/>
      <c r="N133" s="313"/>
      <c r="O133" s="171"/>
      <c r="P133" s="171"/>
      <c r="Q133" s="74"/>
      <c r="R133" s="75"/>
      <c r="S133" s="75"/>
      <c r="T133" s="75"/>
      <c r="U133" s="75"/>
      <c r="V133" s="75"/>
      <c r="W133" s="75"/>
      <c r="X133" s="75"/>
      <c r="Y133" s="75"/>
      <c r="Z133" s="75"/>
    </row>
    <row r="134" spans="1:26" s="76" customFormat="1" x14ac:dyDescent="0.25">
      <c r="A134" s="62"/>
      <c r="B134" s="163" t="s">
        <v>29</v>
      </c>
      <c r="C134" s="79"/>
      <c r="D134" s="77"/>
      <c r="E134" s="164"/>
      <c r="F134" s="165"/>
      <c r="G134" s="165"/>
      <c r="H134" s="165"/>
      <c r="I134" s="167"/>
      <c r="J134" s="167"/>
      <c r="K134" s="169">
        <f>SUM(K126:K133)</f>
        <v>27.66</v>
      </c>
      <c r="L134" s="169">
        <f>SUM(L126:L133)</f>
        <v>0</v>
      </c>
      <c r="M134" s="168">
        <f>SUM(M126:M133)</f>
        <v>2546</v>
      </c>
      <c r="N134" s="169">
        <f>SUM(N126:N133)</f>
        <v>2389</v>
      </c>
      <c r="O134" s="171"/>
      <c r="P134" s="171"/>
      <c r="Q134" s="88"/>
    </row>
    <row r="135" spans="1:26" x14ac:dyDescent="0.25">
      <c r="B135" s="100"/>
      <c r="C135" s="100"/>
      <c r="D135" s="100"/>
      <c r="E135" s="102"/>
      <c r="F135" s="100"/>
      <c r="G135" s="100"/>
      <c r="H135" s="100"/>
      <c r="I135" s="100"/>
      <c r="J135" s="100"/>
      <c r="K135" s="100"/>
      <c r="L135" s="100"/>
      <c r="M135" s="100"/>
      <c r="N135" s="100"/>
      <c r="O135" s="100"/>
      <c r="P135" s="100"/>
    </row>
    <row r="136" spans="1:26" ht="18.75" x14ac:dyDescent="0.25">
      <c r="B136" s="106" t="s">
        <v>163</v>
      </c>
      <c r="C136" s="172">
        <f>+K134</f>
        <v>27.66</v>
      </c>
      <c r="H136" s="110"/>
      <c r="I136" s="110"/>
      <c r="J136" s="110"/>
      <c r="K136" s="110"/>
      <c r="L136" s="110"/>
      <c r="M136" s="110"/>
      <c r="N136" s="100"/>
      <c r="O136" s="100"/>
      <c r="P136" s="100"/>
    </row>
    <row r="138" spans="1:26" ht="15.75" thickBot="1" x14ac:dyDescent="0.3"/>
    <row r="139" spans="1:26" ht="30.75" thickBot="1" x14ac:dyDescent="0.3">
      <c r="B139" s="237" t="s">
        <v>175</v>
      </c>
      <c r="C139" s="200" t="s">
        <v>176</v>
      </c>
      <c r="D139" s="237" t="s">
        <v>28</v>
      </c>
      <c r="E139" s="200" t="s">
        <v>402</v>
      </c>
    </row>
    <row r="140" spans="1:26" x14ac:dyDescent="0.25">
      <c r="B140" s="239" t="s">
        <v>403</v>
      </c>
      <c r="C140" s="241">
        <v>20</v>
      </c>
      <c r="D140" s="241"/>
      <c r="E140" s="1610">
        <f>+D140+D141+D142</f>
        <v>40</v>
      </c>
    </row>
    <row r="141" spans="1:26" x14ac:dyDescent="0.25">
      <c r="B141" s="239" t="s">
        <v>404</v>
      </c>
      <c r="C141" s="426">
        <v>30</v>
      </c>
      <c r="D141" s="420">
        <v>0</v>
      </c>
      <c r="E141" s="1602"/>
    </row>
    <row r="142" spans="1:26" ht="15.75" thickBot="1" x14ac:dyDescent="0.3">
      <c r="B142" s="239" t="s">
        <v>405</v>
      </c>
      <c r="C142" s="243">
        <v>40</v>
      </c>
      <c r="D142" s="243">
        <v>40</v>
      </c>
      <c r="E142" s="1611"/>
    </row>
    <row r="144" spans="1:26" ht="15.75" thickBot="1" x14ac:dyDescent="0.3"/>
    <row r="145" spans="2:18" ht="27" thickBot="1" x14ac:dyDescent="0.3">
      <c r="B145" s="1584" t="s">
        <v>164</v>
      </c>
      <c r="C145" s="1585"/>
      <c r="D145" s="1585"/>
      <c r="E145" s="1585"/>
      <c r="F145" s="1585"/>
      <c r="G145" s="1585"/>
      <c r="H145" s="1585"/>
      <c r="I145" s="1585"/>
      <c r="J145" s="1585"/>
      <c r="K145" s="1585"/>
      <c r="L145" s="1585"/>
      <c r="M145" s="1585"/>
      <c r="N145" s="1586"/>
    </row>
    <row r="147" spans="2:18" ht="75" x14ac:dyDescent="0.25">
      <c r="B147" s="425" t="s">
        <v>97</v>
      </c>
      <c r="C147" s="425" t="s">
        <v>98</v>
      </c>
      <c r="D147" s="425" t="s">
        <v>99</v>
      </c>
      <c r="E147" s="425" t="s">
        <v>100</v>
      </c>
      <c r="F147" s="425" t="s">
        <v>101</v>
      </c>
      <c r="G147" s="425" t="s">
        <v>102</v>
      </c>
      <c r="H147" s="425" t="s">
        <v>103</v>
      </c>
      <c r="I147" s="425" t="s">
        <v>104</v>
      </c>
      <c r="J147" s="1579" t="s">
        <v>105</v>
      </c>
      <c r="K147" s="1580"/>
      <c r="L147" s="1581"/>
      <c r="M147" s="425" t="s">
        <v>106</v>
      </c>
      <c r="N147" s="425" t="s">
        <v>107</v>
      </c>
      <c r="O147" s="425" t="s">
        <v>108</v>
      </c>
      <c r="P147" s="1579" t="s">
        <v>81</v>
      </c>
      <c r="Q147" s="1581"/>
    </row>
    <row r="148" spans="2:18" ht="45" x14ac:dyDescent="0.25">
      <c r="B148" s="425"/>
      <c r="C148" s="425"/>
      <c r="D148" s="425"/>
      <c r="E148" s="425"/>
      <c r="F148" s="425"/>
      <c r="G148" s="425"/>
      <c r="H148" s="425"/>
      <c r="I148" s="425"/>
      <c r="J148" s="182" t="s">
        <v>109</v>
      </c>
      <c r="K148" s="284" t="s">
        <v>110</v>
      </c>
      <c r="L148" s="284" t="s">
        <v>111</v>
      </c>
      <c r="M148" s="425"/>
      <c r="N148" s="425"/>
      <c r="O148" s="425"/>
      <c r="P148" s="418"/>
      <c r="Q148" s="419"/>
    </row>
    <row r="149" spans="2:18" ht="105" x14ac:dyDescent="0.25">
      <c r="B149" s="182" t="s">
        <v>1044</v>
      </c>
      <c r="C149" s="182" t="s">
        <v>2453</v>
      </c>
      <c r="D149" s="182" t="s">
        <v>2454</v>
      </c>
      <c r="E149" s="182">
        <v>35143322</v>
      </c>
      <c r="F149" s="182" t="s">
        <v>2281</v>
      </c>
      <c r="G149" s="182" t="s">
        <v>136</v>
      </c>
      <c r="H149" s="416">
        <v>37176</v>
      </c>
      <c r="I149" s="284" t="s">
        <v>1520</v>
      </c>
      <c r="J149" s="181" t="s">
        <v>2458</v>
      </c>
      <c r="K149" s="181" t="s">
        <v>2459</v>
      </c>
      <c r="L149" s="1" t="s">
        <v>155</v>
      </c>
      <c r="M149" s="154" t="s">
        <v>19</v>
      </c>
      <c r="N149" s="154" t="s">
        <v>19</v>
      </c>
      <c r="O149" s="154" t="s">
        <v>19</v>
      </c>
      <c r="P149" s="1613" t="s">
        <v>2460</v>
      </c>
      <c r="Q149" s="1613"/>
      <c r="R149" s="181"/>
    </row>
    <row r="150" spans="2:18" ht="90" x14ac:dyDescent="0.25">
      <c r="B150" s="182" t="s">
        <v>1583</v>
      </c>
      <c r="C150" s="182" t="s">
        <v>2453</v>
      </c>
      <c r="D150" s="182" t="s">
        <v>2455</v>
      </c>
      <c r="E150" s="182">
        <v>64546627</v>
      </c>
      <c r="F150" s="182" t="s">
        <v>2206</v>
      </c>
      <c r="G150" s="182" t="s">
        <v>136</v>
      </c>
      <c r="H150" s="416">
        <v>37176</v>
      </c>
      <c r="I150" s="284" t="s">
        <v>1520</v>
      </c>
      <c r="J150" s="182" t="s">
        <v>2458</v>
      </c>
      <c r="K150" s="284" t="s">
        <v>2461</v>
      </c>
      <c r="L150" s="284" t="s">
        <v>155</v>
      </c>
      <c r="M150" s="154" t="s">
        <v>19</v>
      </c>
      <c r="N150" s="154" t="s">
        <v>19</v>
      </c>
      <c r="O150" s="154" t="s">
        <v>19</v>
      </c>
      <c r="P150" s="1714" t="s">
        <v>2462</v>
      </c>
      <c r="Q150" s="1715"/>
      <c r="R150" s="181"/>
    </row>
    <row r="151" spans="2:18" ht="30" x14ac:dyDescent="0.25">
      <c r="B151" s="182" t="s">
        <v>1589</v>
      </c>
      <c r="C151" s="182" t="s">
        <v>2453</v>
      </c>
      <c r="D151" s="182" t="s">
        <v>2456</v>
      </c>
      <c r="E151" s="182">
        <v>35143488</v>
      </c>
      <c r="F151" s="182" t="s">
        <v>894</v>
      </c>
      <c r="G151" s="182" t="s">
        <v>797</v>
      </c>
      <c r="H151" s="416">
        <v>38433</v>
      </c>
      <c r="I151" s="284" t="s">
        <v>1520</v>
      </c>
      <c r="J151" s="182" t="s">
        <v>1520</v>
      </c>
      <c r="K151" s="284" t="s">
        <v>1520</v>
      </c>
      <c r="L151" s="284" t="s">
        <v>1520</v>
      </c>
      <c r="M151" s="154" t="s">
        <v>19</v>
      </c>
      <c r="N151" s="154" t="s">
        <v>19</v>
      </c>
      <c r="O151" s="154" t="s">
        <v>19</v>
      </c>
      <c r="P151" s="1613" t="s">
        <v>2457</v>
      </c>
      <c r="Q151" s="1613"/>
      <c r="R151" s="181"/>
    </row>
    <row r="154" spans="2:18" ht="15.75" thickBot="1" x14ac:dyDescent="0.3"/>
    <row r="155" spans="2:18" ht="30" x14ac:dyDescent="0.25">
      <c r="B155" s="55" t="s">
        <v>18</v>
      </c>
      <c r="C155" s="55" t="s">
        <v>175</v>
      </c>
      <c r="D155" s="425" t="s">
        <v>176</v>
      </c>
      <c r="E155" s="55" t="s">
        <v>28</v>
      </c>
      <c r="F155" s="200" t="s">
        <v>177</v>
      </c>
      <c r="G155" s="201"/>
    </row>
    <row r="156" spans="2:18" ht="108" x14ac:dyDescent="0.2">
      <c r="B156" s="1734" t="s">
        <v>178</v>
      </c>
      <c r="C156" s="202" t="s">
        <v>179</v>
      </c>
      <c r="D156" s="420">
        <v>25</v>
      </c>
      <c r="E156" s="420">
        <v>25</v>
      </c>
      <c r="F156" s="1735">
        <f>+E156+E157+E158</f>
        <v>60</v>
      </c>
      <c r="G156" s="203"/>
    </row>
    <row r="157" spans="2:18" ht="96" x14ac:dyDescent="0.2">
      <c r="B157" s="1734"/>
      <c r="C157" s="202" t="s">
        <v>180</v>
      </c>
      <c r="D157" s="424">
        <v>25</v>
      </c>
      <c r="E157" s="420">
        <v>25</v>
      </c>
      <c r="F157" s="1736"/>
      <c r="G157" s="203"/>
    </row>
    <row r="158" spans="2:18" ht="60" x14ac:dyDescent="0.2">
      <c r="B158" s="1734"/>
      <c r="C158" s="202" t="s">
        <v>181</v>
      </c>
      <c r="D158" s="420">
        <v>10</v>
      </c>
      <c r="E158" s="420">
        <v>10</v>
      </c>
      <c r="F158" s="1737"/>
      <c r="G158" s="203"/>
    </row>
    <row r="159" spans="2:18" x14ac:dyDescent="0.25">
      <c r="C159"/>
    </row>
    <row r="162" spans="2:5" x14ac:dyDescent="0.25">
      <c r="B162" s="47" t="s">
        <v>182</v>
      </c>
    </row>
    <row r="165" spans="2:5" x14ac:dyDescent="0.25">
      <c r="B165" s="49" t="s">
        <v>18</v>
      </c>
      <c r="C165" s="49" t="s">
        <v>27</v>
      </c>
      <c r="D165" s="55" t="s">
        <v>28</v>
      </c>
      <c r="E165" s="55" t="s">
        <v>29</v>
      </c>
    </row>
    <row r="166" spans="2:5" ht="28.5" x14ac:dyDescent="0.25">
      <c r="B166" s="56" t="s">
        <v>183</v>
      </c>
      <c r="C166" s="257">
        <v>40</v>
      </c>
      <c r="D166" s="420">
        <f>+E140</f>
        <v>40</v>
      </c>
      <c r="E166" s="1566">
        <f>+D166+D167</f>
        <v>100</v>
      </c>
    </row>
    <row r="167" spans="2:5" ht="42.75" x14ac:dyDescent="0.25">
      <c r="B167" s="56" t="s">
        <v>184</v>
      </c>
      <c r="C167" s="257">
        <v>60</v>
      </c>
      <c r="D167" s="420">
        <f>+F156</f>
        <v>60</v>
      </c>
      <c r="E167" s="1567"/>
    </row>
  </sheetData>
  <sheetProtection formatCells="0" formatColumns="0" formatRows="0" insertColumns="0" insertRows="0" insertHyperlinks="0" deleteColumns="0" deleteRows="0"/>
  <mergeCells count="59">
    <mergeCell ref="B59:B60"/>
    <mergeCell ref="C59:C60"/>
    <mergeCell ref="D59:E59"/>
    <mergeCell ref="B2:P2"/>
    <mergeCell ref="B4:P4"/>
    <mergeCell ref="C6:N6"/>
    <mergeCell ref="C7:N7"/>
    <mergeCell ref="C8:N8"/>
    <mergeCell ref="C9:N9"/>
    <mergeCell ref="C10:E10"/>
    <mergeCell ref="B14:C21"/>
    <mergeCell ref="B22:C22"/>
    <mergeCell ref="E40:E41"/>
    <mergeCell ref="M45:N45"/>
    <mergeCell ref="J94:L94"/>
    <mergeCell ref="P94:Q94"/>
    <mergeCell ref="C63:N63"/>
    <mergeCell ref="B65:N65"/>
    <mergeCell ref="O68:P68"/>
    <mergeCell ref="O69:P69"/>
    <mergeCell ref="O70:P70"/>
    <mergeCell ref="O71:P71"/>
    <mergeCell ref="O72:P72"/>
    <mergeCell ref="O73:P73"/>
    <mergeCell ref="O74:P74"/>
    <mergeCell ref="O75:P75"/>
    <mergeCell ref="B89:N89"/>
    <mergeCell ref="B112:N112"/>
    <mergeCell ref="D115:E115"/>
    <mergeCell ref="D116:E116"/>
    <mergeCell ref="B119:P119"/>
    <mergeCell ref="P103:Q103"/>
    <mergeCell ref="P104:Q104"/>
    <mergeCell ref="P151:Q151"/>
    <mergeCell ref="B156:B158"/>
    <mergeCell ref="F156:F158"/>
    <mergeCell ref="E166:E167"/>
    <mergeCell ref="P97:Q97"/>
    <mergeCell ref="P98:Q98"/>
    <mergeCell ref="P99:Q99"/>
    <mergeCell ref="P100:Q100"/>
    <mergeCell ref="P101:Q101"/>
    <mergeCell ref="P102:Q102"/>
    <mergeCell ref="B122:N122"/>
    <mergeCell ref="E140:E142"/>
    <mergeCell ref="B145:N145"/>
    <mergeCell ref="J147:L147"/>
    <mergeCell ref="P147:Q147"/>
    <mergeCell ref="P149:Q149"/>
    <mergeCell ref="P150:Q150"/>
    <mergeCell ref="O76:P76"/>
    <mergeCell ref="O77:P77"/>
    <mergeCell ref="O78:P78"/>
    <mergeCell ref="O79:P79"/>
    <mergeCell ref="O80:P80"/>
    <mergeCell ref="O81:P81"/>
    <mergeCell ref="O82:P82"/>
    <mergeCell ref="P95:Q95"/>
    <mergeCell ref="P96:Q96"/>
  </mergeCells>
  <dataValidations count="2">
    <dataValidation type="list" allowBlank="1" showInputMessage="1" showErrorMessage="1" sqref="WVE983083 A65579 IS65579 SO65579 ACK65579 AMG65579 AWC65579 BFY65579 BPU65579 BZQ65579 CJM65579 CTI65579 DDE65579 DNA65579 DWW65579 EGS65579 EQO65579 FAK65579 FKG65579 FUC65579 GDY65579 GNU65579 GXQ65579 HHM65579 HRI65579 IBE65579 ILA65579 IUW65579 JES65579 JOO65579 JYK65579 KIG65579 KSC65579 LBY65579 LLU65579 LVQ65579 MFM65579 MPI65579 MZE65579 NJA65579 NSW65579 OCS65579 OMO65579 OWK65579 PGG65579 PQC65579 PZY65579 QJU65579 QTQ65579 RDM65579 RNI65579 RXE65579 SHA65579 SQW65579 TAS65579 TKO65579 TUK65579 UEG65579 UOC65579 UXY65579 VHU65579 VRQ65579 WBM65579 WLI65579 WVE65579 A131115 IS131115 SO131115 ACK131115 AMG131115 AWC131115 BFY131115 BPU131115 BZQ131115 CJM131115 CTI131115 DDE131115 DNA131115 DWW131115 EGS131115 EQO131115 FAK131115 FKG131115 FUC131115 GDY131115 GNU131115 GXQ131115 HHM131115 HRI131115 IBE131115 ILA131115 IUW131115 JES131115 JOO131115 JYK131115 KIG131115 KSC131115 LBY131115 LLU131115 LVQ131115 MFM131115 MPI131115 MZE131115 NJA131115 NSW131115 OCS131115 OMO131115 OWK131115 PGG131115 PQC131115 PZY131115 QJU131115 QTQ131115 RDM131115 RNI131115 RXE131115 SHA131115 SQW131115 TAS131115 TKO131115 TUK131115 UEG131115 UOC131115 UXY131115 VHU131115 VRQ131115 WBM131115 WLI131115 WVE131115 A196651 IS196651 SO196651 ACK196651 AMG196651 AWC196651 BFY196651 BPU196651 BZQ196651 CJM196651 CTI196651 DDE196651 DNA196651 DWW196651 EGS196651 EQO196651 FAK196651 FKG196651 FUC196651 GDY196651 GNU196651 GXQ196651 HHM196651 HRI196651 IBE196651 ILA196651 IUW196651 JES196651 JOO196651 JYK196651 KIG196651 KSC196651 LBY196651 LLU196651 LVQ196651 MFM196651 MPI196651 MZE196651 NJA196651 NSW196651 OCS196651 OMO196651 OWK196651 PGG196651 PQC196651 PZY196651 QJU196651 QTQ196651 RDM196651 RNI196651 RXE196651 SHA196651 SQW196651 TAS196651 TKO196651 TUK196651 UEG196651 UOC196651 UXY196651 VHU196651 VRQ196651 WBM196651 WLI196651 WVE196651 A262187 IS262187 SO262187 ACK262187 AMG262187 AWC262187 BFY262187 BPU262187 BZQ262187 CJM262187 CTI262187 DDE262187 DNA262187 DWW262187 EGS262187 EQO262187 FAK262187 FKG262187 FUC262187 GDY262187 GNU262187 GXQ262187 HHM262187 HRI262187 IBE262187 ILA262187 IUW262187 JES262187 JOO262187 JYK262187 KIG262187 KSC262187 LBY262187 LLU262187 LVQ262187 MFM262187 MPI262187 MZE262187 NJA262187 NSW262187 OCS262187 OMO262187 OWK262187 PGG262187 PQC262187 PZY262187 QJU262187 QTQ262187 RDM262187 RNI262187 RXE262187 SHA262187 SQW262187 TAS262187 TKO262187 TUK262187 UEG262187 UOC262187 UXY262187 VHU262187 VRQ262187 WBM262187 WLI262187 WVE262187 A327723 IS327723 SO327723 ACK327723 AMG327723 AWC327723 BFY327723 BPU327723 BZQ327723 CJM327723 CTI327723 DDE327723 DNA327723 DWW327723 EGS327723 EQO327723 FAK327723 FKG327723 FUC327723 GDY327723 GNU327723 GXQ327723 HHM327723 HRI327723 IBE327723 ILA327723 IUW327723 JES327723 JOO327723 JYK327723 KIG327723 KSC327723 LBY327723 LLU327723 LVQ327723 MFM327723 MPI327723 MZE327723 NJA327723 NSW327723 OCS327723 OMO327723 OWK327723 PGG327723 PQC327723 PZY327723 QJU327723 QTQ327723 RDM327723 RNI327723 RXE327723 SHA327723 SQW327723 TAS327723 TKO327723 TUK327723 UEG327723 UOC327723 UXY327723 VHU327723 VRQ327723 WBM327723 WLI327723 WVE327723 A393259 IS393259 SO393259 ACK393259 AMG393259 AWC393259 BFY393259 BPU393259 BZQ393259 CJM393259 CTI393259 DDE393259 DNA393259 DWW393259 EGS393259 EQO393259 FAK393259 FKG393259 FUC393259 GDY393259 GNU393259 GXQ393259 HHM393259 HRI393259 IBE393259 ILA393259 IUW393259 JES393259 JOO393259 JYK393259 KIG393259 KSC393259 LBY393259 LLU393259 LVQ393259 MFM393259 MPI393259 MZE393259 NJA393259 NSW393259 OCS393259 OMO393259 OWK393259 PGG393259 PQC393259 PZY393259 QJU393259 QTQ393259 RDM393259 RNI393259 RXE393259 SHA393259 SQW393259 TAS393259 TKO393259 TUK393259 UEG393259 UOC393259 UXY393259 VHU393259 VRQ393259 WBM393259 WLI393259 WVE393259 A458795 IS458795 SO458795 ACK458795 AMG458795 AWC458795 BFY458795 BPU458795 BZQ458795 CJM458795 CTI458795 DDE458795 DNA458795 DWW458795 EGS458795 EQO458795 FAK458795 FKG458795 FUC458795 GDY458795 GNU458795 GXQ458795 HHM458795 HRI458795 IBE458795 ILA458795 IUW458795 JES458795 JOO458795 JYK458795 KIG458795 KSC458795 LBY458795 LLU458795 LVQ458795 MFM458795 MPI458795 MZE458795 NJA458795 NSW458795 OCS458795 OMO458795 OWK458795 PGG458795 PQC458795 PZY458795 QJU458795 QTQ458795 RDM458795 RNI458795 RXE458795 SHA458795 SQW458795 TAS458795 TKO458795 TUK458795 UEG458795 UOC458795 UXY458795 VHU458795 VRQ458795 WBM458795 WLI458795 WVE458795 A524331 IS524331 SO524331 ACK524331 AMG524331 AWC524331 BFY524331 BPU524331 BZQ524331 CJM524331 CTI524331 DDE524331 DNA524331 DWW524331 EGS524331 EQO524331 FAK524331 FKG524331 FUC524331 GDY524331 GNU524331 GXQ524331 HHM524331 HRI524331 IBE524331 ILA524331 IUW524331 JES524331 JOO524331 JYK524331 KIG524331 KSC524331 LBY524331 LLU524331 LVQ524331 MFM524331 MPI524331 MZE524331 NJA524331 NSW524331 OCS524331 OMO524331 OWK524331 PGG524331 PQC524331 PZY524331 QJU524331 QTQ524331 RDM524331 RNI524331 RXE524331 SHA524331 SQW524331 TAS524331 TKO524331 TUK524331 UEG524331 UOC524331 UXY524331 VHU524331 VRQ524331 WBM524331 WLI524331 WVE524331 A589867 IS589867 SO589867 ACK589867 AMG589867 AWC589867 BFY589867 BPU589867 BZQ589867 CJM589867 CTI589867 DDE589867 DNA589867 DWW589867 EGS589867 EQO589867 FAK589867 FKG589867 FUC589867 GDY589867 GNU589867 GXQ589867 HHM589867 HRI589867 IBE589867 ILA589867 IUW589867 JES589867 JOO589867 JYK589867 KIG589867 KSC589867 LBY589867 LLU589867 LVQ589867 MFM589867 MPI589867 MZE589867 NJA589867 NSW589867 OCS589867 OMO589867 OWK589867 PGG589867 PQC589867 PZY589867 QJU589867 QTQ589867 RDM589867 RNI589867 RXE589867 SHA589867 SQW589867 TAS589867 TKO589867 TUK589867 UEG589867 UOC589867 UXY589867 VHU589867 VRQ589867 WBM589867 WLI589867 WVE589867 A655403 IS655403 SO655403 ACK655403 AMG655403 AWC655403 BFY655403 BPU655403 BZQ655403 CJM655403 CTI655403 DDE655403 DNA655403 DWW655403 EGS655403 EQO655403 FAK655403 FKG655403 FUC655403 GDY655403 GNU655403 GXQ655403 HHM655403 HRI655403 IBE655403 ILA655403 IUW655403 JES655403 JOO655403 JYK655403 KIG655403 KSC655403 LBY655403 LLU655403 LVQ655403 MFM655403 MPI655403 MZE655403 NJA655403 NSW655403 OCS655403 OMO655403 OWK655403 PGG655403 PQC655403 PZY655403 QJU655403 QTQ655403 RDM655403 RNI655403 RXE655403 SHA655403 SQW655403 TAS655403 TKO655403 TUK655403 UEG655403 UOC655403 UXY655403 VHU655403 VRQ655403 WBM655403 WLI655403 WVE655403 A720939 IS720939 SO720939 ACK720939 AMG720939 AWC720939 BFY720939 BPU720939 BZQ720939 CJM720939 CTI720939 DDE720939 DNA720939 DWW720939 EGS720939 EQO720939 FAK720939 FKG720939 FUC720939 GDY720939 GNU720939 GXQ720939 HHM720939 HRI720939 IBE720939 ILA720939 IUW720939 JES720939 JOO720939 JYK720939 KIG720939 KSC720939 LBY720939 LLU720939 LVQ720939 MFM720939 MPI720939 MZE720939 NJA720939 NSW720939 OCS720939 OMO720939 OWK720939 PGG720939 PQC720939 PZY720939 QJU720939 QTQ720939 RDM720939 RNI720939 RXE720939 SHA720939 SQW720939 TAS720939 TKO720939 TUK720939 UEG720939 UOC720939 UXY720939 VHU720939 VRQ720939 WBM720939 WLI720939 WVE720939 A786475 IS786475 SO786475 ACK786475 AMG786475 AWC786475 BFY786475 BPU786475 BZQ786475 CJM786475 CTI786475 DDE786475 DNA786475 DWW786475 EGS786475 EQO786475 FAK786475 FKG786475 FUC786475 GDY786475 GNU786475 GXQ786475 HHM786475 HRI786475 IBE786475 ILA786475 IUW786475 JES786475 JOO786475 JYK786475 KIG786475 KSC786475 LBY786475 LLU786475 LVQ786475 MFM786475 MPI786475 MZE786475 NJA786475 NSW786475 OCS786475 OMO786475 OWK786475 PGG786475 PQC786475 PZY786475 QJU786475 QTQ786475 RDM786475 RNI786475 RXE786475 SHA786475 SQW786475 TAS786475 TKO786475 TUK786475 UEG786475 UOC786475 UXY786475 VHU786475 VRQ786475 WBM786475 WLI786475 WVE786475 A852011 IS852011 SO852011 ACK852011 AMG852011 AWC852011 BFY852011 BPU852011 BZQ852011 CJM852011 CTI852011 DDE852011 DNA852011 DWW852011 EGS852011 EQO852011 FAK852011 FKG852011 FUC852011 GDY852011 GNU852011 GXQ852011 HHM852011 HRI852011 IBE852011 ILA852011 IUW852011 JES852011 JOO852011 JYK852011 KIG852011 KSC852011 LBY852011 LLU852011 LVQ852011 MFM852011 MPI852011 MZE852011 NJA852011 NSW852011 OCS852011 OMO852011 OWK852011 PGG852011 PQC852011 PZY852011 QJU852011 QTQ852011 RDM852011 RNI852011 RXE852011 SHA852011 SQW852011 TAS852011 TKO852011 TUK852011 UEG852011 UOC852011 UXY852011 VHU852011 VRQ852011 WBM852011 WLI852011 WVE852011 A917547 IS917547 SO917547 ACK917547 AMG917547 AWC917547 BFY917547 BPU917547 BZQ917547 CJM917547 CTI917547 DDE917547 DNA917547 DWW917547 EGS917547 EQO917547 FAK917547 FKG917547 FUC917547 GDY917547 GNU917547 GXQ917547 HHM917547 HRI917547 IBE917547 ILA917547 IUW917547 JES917547 JOO917547 JYK917547 KIG917547 KSC917547 LBY917547 LLU917547 LVQ917547 MFM917547 MPI917547 MZE917547 NJA917547 NSW917547 OCS917547 OMO917547 OWK917547 PGG917547 PQC917547 PZY917547 QJU917547 QTQ917547 RDM917547 RNI917547 RXE917547 SHA917547 SQW917547 TAS917547 TKO917547 TUK917547 UEG917547 UOC917547 UXY917547 VHU917547 VRQ917547 WBM917547 WLI917547 WVE917547 A983083 IS983083 SO983083 ACK983083 AMG983083 AWC983083 BFY983083 BPU983083 BZQ983083 CJM983083 CTI983083 DDE983083 DNA983083 DWW983083 EGS983083 EQO983083 FAK983083 FKG983083 FUC983083 GDY983083 GNU983083 GXQ983083 HHM983083 HRI983083 IBE983083 ILA983083 IUW983083 JES983083 JOO983083 JYK983083 KIG983083 KSC983083 LBY983083 LLU983083 LVQ983083 MFM983083 MPI983083 MZE983083 NJA983083 NSW983083 OCS983083 OMO983083 OWK983083 PGG983083 PQC983083 PZY983083 QJU983083 QTQ983083 RDM983083 RNI983083 RXE983083 SHA983083 SQW983083 TAS983083 TKO983083 TUK983083 UEG983083 UOC983083 UXY983083 VHU983083 VRQ983083 WBM983083 WLI983083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83 WLL983083 C65579 IV65579 SR65579 ACN65579 AMJ65579 AWF65579 BGB65579 BPX65579 BZT65579 CJP65579 CTL65579 DDH65579 DND65579 DWZ65579 EGV65579 EQR65579 FAN65579 FKJ65579 FUF65579 GEB65579 GNX65579 GXT65579 HHP65579 HRL65579 IBH65579 ILD65579 IUZ65579 JEV65579 JOR65579 JYN65579 KIJ65579 KSF65579 LCB65579 LLX65579 LVT65579 MFP65579 MPL65579 MZH65579 NJD65579 NSZ65579 OCV65579 OMR65579 OWN65579 PGJ65579 PQF65579 QAB65579 QJX65579 QTT65579 RDP65579 RNL65579 RXH65579 SHD65579 SQZ65579 TAV65579 TKR65579 TUN65579 UEJ65579 UOF65579 UYB65579 VHX65579 VRT65579 WBP65579 WLL65579 WVH65579 C131115 IV131115 SR131115 ACN131115 AMJ131115 AWF131115 BGB131115 BPX131115 BZT131115 CJP131115 CTL131115 DDH131115 DND131115 DWZ131115 EGV131115 EQR131115 FAN131115 FKJ131115 FUF131115 GEB131115 GNX131115 GXT131115 HHP131115 HRL131115 IBH131115 ILD131115 IUZ131115 JEV131115 JOR131115 JYN131115 KIJ131115 KSF131115 LCB131115 LLX131115 LVT131115 MFP131115 MPL131115 MZH131115 NJD131115 NSZ131115 OCV131115 OMR131115 OWN131115 PGJ131115 PQF131115 QAB131115 QJX131115 QTT131115 RDP131115 RNL131115 RXH131115 SHD131115 SQZ131115 TAV131115 TKR131115 TUN131115 UEJ131115 UOF131115 UYB131115 VHX131115 VRT131115 WBP131115 WLL131115 WVH131115 C196651 IV196651 SR196651 ACN196651 AMJ196651 AWF196651 BGB196651 BPX196651 BZT196651 CJP196651 CTL196651 DDH196651 DND196651 DWZ196651 EGV196651 EQR196651 FAN196651 FKJ196651 FUF196651 GEB196651 GNX196651 GXT196651 HHP196651 HRL196651 IBH196651 ILD196651 IUZ196651 JEV196651 JOR196651 JYN196651 KIJ196651 KSF196651 LCB196651 LLX196651 LVT196651 MFP196651 MPL196651 MZH196651 NJD196651 NSZ196651 OCV196651 OMR196651 OWN196651 PGJ196651 PQF196651 QAB196651 QJX196651 QTT196651 RDP196651 RNL196651 RXH196651 SHD196651 SQZ196651 TAV196651 TKR196651 TUN196651 UEJ196651 UOF196651 UYB196651 VHX196651 VRT196651 WBP196651 WLL196651 WVH196651 C262187 IV262187 SR262187 ACN262187 AMJ262187 AWF262187 BGB262187 BPX262187 BZT262187 CJP262187 CTL262187 DDH262187 DND262187 DWZ262187 EGV262187 EQR262187 FAN262187 FKJ262187 FUF262187 GEB262187 GNX262187 GXT262187 HHP262187 HRL262187 IBH262187 ILD262187 IUZ262187 JEV262187 JOR262187 JYN262187 KIJ262187 KSF262187 LCB262187 LLX262187 LVT262187 MFP262187 MPL262187 MZH262187 NJD262187 NSZ262187 OCV262187 OMR262187 OWN262187 PGJ262187 PQF262187 QAB262187 QJX262187 QTT262187 RDP262187 RNL262187 RXH262187 SHD262187 SQZ262187 TAV262187 TKR262187 TUN262187 UEJ262187 UOF262187 UYB262187 VHX262187 VRT262187 WBP262187 WLL262187 WVH262187 C327723 IV327723 SR327723 ACN327723 AMJ327723 AWF327723 BGB327723 BPX327723 BZT327723 CJP327723 CTL327723 DDH327723 DND327723 DWZ327723 EGV327723 EQR327723 FAN327723 FKJ327723 FUF327723 GEB327723 GNX327723 GXT327723 HHP327723 HRL327723 IBH327723 ILD327723 IUZ327723 JEV327723 JOR327723 JYN327723 KIJ327723 KSF327723 LCB327723 LLX327723 LVT327723 MFP327723 MPL327723 MZH327723 NJD327723 NSZ327723 OCV327723 OMR327723 OWN327723 PGJ327723 PQF327723 QAB327723 QJX327723 QTT327723 RDP327723 RNL327723 RXH327723 SHD327723 SQZ327723 TAV327723 TKR327723 TUN327723 UEJ327723 UOF327723 UYB327723 VHX327723 VRT327723 WBP327723 WLL327723 WVH327723 C393259 IV393259 SR393259 ACN393259 AMJ393259 AWF393259 BGB393259 BPX393259 BZT393259 CJP393259 CTL393259 DDH393259 DND393259 DWZ393259 EGV393259 EQR393259 FAN393259 FKJ393259 FUF393259 GEB393259 GNX393259 GXT393259 HHP393259 HRL393259 IBH393259 ILD393259 IUZ393259 JEV393259 JOR393259 JYN393259 KIJ393259 KSF393259 LCB393259 LLX393259 LVT393259 MFP393259 MPL393259 MZH393259 NJD393259 NSZ393259 OCV393259 OMR393259 OWN393259 PGJ393259 PQF393259 QAB393259 QJX393259 QTT393259 RDP393259 RNL393259 RXH393259 SHD393259 SQZ393259 TAV393259 TKR393259 TUN393259 UEJ393259 UOF393259 UYB393259 VHX393259 VRT393259 WBP393259 WLL393259 WVH393259 C458795 IV458795 SR458795 ACN458795 AMJ458795 AWF458795 BGB458795 BPX458795 BZT458795 CJP458795 CTL458795 DDH458795 DND458795 DWZ458795 EGV458795 EQR458795 FAN458795 FKJ458795 FUF458795 GEB458795 GNX458795 GXT458795 HHP458795 HRL458795 IBH458795 ILD458795 IUZ458795 JEV458795 JOR458795 JYN458795 KIJ458795 KSF458795 LCB458795 LLX458795 LVT458795 MFP458795 MPL458795 MZH458795 NJD458795 NSZ458795 OCV458795 OMR458795 OWN458795 PGJ458795 PQF458795 QAB458795 QJX458795 QTT458795 RDP458795 RNL458795 RXH458795 SHD458795 SQZ458795 TAV458795 TKR458795 TUN458795 UEJ458795 UOF458795 UYB458795 VHX458795 VRT458795 WBP458795 WLL458795 WVH458795 C524331 IV524331 SR524331 ACN524331 AMJ524331 AWF524331 BGB524331 BPX524331 BZT524331 CJP524331 CTL524331 DDH524331 DND524331 DWZ524331 EGV524331 EQR524331 FAN524331 FKJ524331 FUF524331 GEB524331 GNX524331 GXT524331 HHP524331 HRL524331 IBH524331 ILD524331 IUZ524331 JEV524331 JOR524331 JYN524331 KIJ524331 KSF524331 LCB524331 LLX524331 LVT524331 MFP524331 MPL524331 MZH524331 NJD524331 NSZ524331 OCV524331 OMR524331 OWN524331 PGJ524331 PQF524331 QAB524331 QJX524331 QTT524331 RDP524331 RNL524331 RXH524331 SHD524331 SQZ524331 TAV524331 TKR524331 TUN524331 UEJ524331 UOF524331 UYB524331 VHX524331 VRT524331 WBP524331 WLL524331 WVH524331 C589867 IV589867 SR589867 ACN589867 AMJ589867 AWF589867 BGB589867 BPX589867 BZT589867 CJP589867 CTL589867 DDH589867 DND589867 DWZ589867 EGV589867 EQR589867 FAN589867 FKJ589867 FUF589867 GEB589867 GNX589867 GXT589867 HHP589867 HRL589867 IBH589867 ILD589867 IUZ589867 JEV589867 JOR589867 JYN589867 KIJ589867 KSF589867 LCB589867 LLX589867 LVT589867 MFP589867 MPL589867 MZH589867 NJD589867 NSZ589867 OCV589867 OMR589867 OWN589867 PGJ589867 PQF589867 QAB589867 QJX589867 QTT589867 RDP589867 RNL589867 RXH589867 SHD589867 SQZ589867 TAV589867 TKR589867 TUN589867 UEJ589867 UOF589867 UYB589867 VHX589867 VRT589867 WBP589867 WLL589867 WVH589867 C655403 IV655403 SR655403 ACN655403 AMJ655403 AWF655403 BGB655403 BPX655403 BZT655403 CJP655403 CTL655403 DDH655403 DND655403 DWZ655403 EGV655403 EQR655403 FAN655403 FKJ655403 FUF655403 GEB655403 GNX655403 GXT655403 HHP655403 HRL655403 IBH655403 ILD655403 IUZ655403 JEV655403 JOR655403 JYN655403 KIJ655403 KSF655403 LCB655403 LLX655403 LVT655403 MFP655403 MPL655403 MZH655403 NJD655403 NSZ655403 OCV655403 OMR655403 OWN655403 PGJ655403 PQF655403 QAB655403 QJX655403 QTT655403 RDP655403 RNL655403 RXH655403 SHD655403 SQZ655403 TAV655403 TKR655403 TUN655403 UEJ655403 UOF655403 UYB655403 VHX655403 VRT655403 WBP655403 WLL655403 WVH655403 C720939 IV720939 SR720939 ACN720939 AMJ720939 AWF720939 BGB720939 BPX720939 BZT720939 CJP720939 CTL720939 DDH720939 DND720939 DWZ720939 EGV720939 EQR720939 FAN720939 FKJ720939 FUF720939 GEB720939 GNX720939 GXT720939 HHP720939 HRL720939 IBH720939 ILD720939 IUZ720939 JEV720939 JOR720939 JYN720939 KIJ720939 KSF720939 LCB720939 LLX720939 LVT720939 MFP720939 MPL720939 MZH720939 NJD720939 NSZ720939 OCV720939 OMR720939 OWN720939 PGJ720939 PQF720939 QAB720939 QJX720939 QTT720939 RDP720939 RNL720939 RXH720939 SHD720939 SQZ720939 TAV720939 TKR720939 TUN720939 UEJ720939 UOF720939 UYB720939 VHX720939 VRT720939 WBP720939 WLL720939 WVH720939 C786475 IV786475 SR786475 ACN786475 AMJ786475 AWF786475 BGB786475 BPX786475 BZT786475 CJP786475 CTL786475 DDH786475 DND786475 DWZ786475 EGV786475 EQR786475 FAN786475 FKJ786475 FUF786475 GEB786475 GNX786475 GXT786475 HHP786475 HRL786475 IBH786475 ILD786475 IUZ786475 JEV786475 JOR786475 JYN786475 KIJ786475 KSF786475 LCB786475 LLX786475 LVT786475 MFP786475 MPL786475 MZH786475 NJD786475 NSZ786475 OCV786475 OMR786475 OWN786475 PGJ786475 PQF786475 QAB786475 QJX786475 QTT786475 RDP786475 RNL786475 RXH786475 SHD786475 SQZ786475 TAV786475 TKR786475 TUN786475 UEJ786475 UOF786475 UYB786475 VHX786475 VRT786475 WBP786475 WLL786475 WVH786475 C852011 IV852011 SR852011 ACN852011 AMJ852011 AWF852011 BGB852011 BPX852011 BZT852011 CJP852011 CTL852011 DDH852011 DND852011 DWZ852011 EGV852011 EQR852011 FAN852011 FKJ852011 FUF852011 GEB852011 GNX852011 GXT852011 HHP852011 HRL852011 IBH852011 ILD852011 IUZ852011 JEV852011 JOR852011 JYN852011 KIJ852011 KSF852011 LCB852011 LLX852011 LVT852011 MFP852011 MPL852011 MZH852011 NJD852011 NSZ852011 OCV852011 OMR852011 OWN852011 PGJ852011 PQF852011 QAB852011 QJX852011 QTT852011 RDP852011 RNL852011 RXH852011 SHD852011 SQZ852011 TAV852011 TKR852011 TUN852011 UEJ852011 UOF852011 UYB852011 VHX852011 VRT852011 WBP852011 WLL852011 WVH852011 C917547 IV917547 SR917547 ACN917547 AMJ917547 AWF917547 BGB917547 BPX917547 BZT917547 CJP917547 CTL917547 DDH917547 DND917547 DWZ917547 EGV917547 EQR917547 FAN917547 FKJ917547 FUF917547 GEB917547 GNX917547 GXT917547 HHP917547 HRL917547 IBH917547 ILD917547 IUZ917547 JEV917547 JOR917547 JYN917547 KIJ917547 KSF917547 LCB917547 LLX917547 LVT917547 MFP917547 MPL917547 MZH917547 NJD917547 NSZ917547 OCV917547 OMR917547 OWN917547 PGJ917547 PQF917547 QAB917547 QJX917547 QTT917547 RDP917547 RNL917547 RXH917547 SHD917547 SQZ917547 TAV917547 TKR917547 TUN917547 UEJ917547 UOF917547 UYB917547 VHX917547 VRT917547 WBP917547 WLL917547 WVH917547 C983083 IV983083 SR983083 ACN983083 AMJ983083 AWF983083 BGB983083 BPX983083 BZT983083 CJP983083 CTL983083 DDH983083 DND983083 DWZ983083 EGV983083 EQR983083 FAN983083 FKJ983083 FUF983083 GEB983083 GNX983083 GXT983083 HHP983083 HRL983083 IBH983083 ILD983083 IUZ983083 JEV983083 JOR983083 JYN983083 KIJ983083 KSF983083 LCB983083 LLX983083 LVT983083 MFP983083 MPL983083 MZH983083 NJD983083 NSZ983083 OCV983083 OMR983083 OWN983083 PGJ983083 PQF983083 QAB983083 QJX983083 QTT983083 RDP983083 RNL983083 RXH983083 SHD983083 SQZ983083 TAV983083 TKR983083 TUN983083 UEJ983083 UOF983083 UYB983083 VHX983083 VRT983083 WBP98308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49"/>
  <sheetViews>
    <sheetView topLeftCell="A17" zoomScale="83" workbookViewId="0">
      <selection activeCell="H26" sqref="H26"/>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19.5703125" style="1" bestFit="1" customWidth="1"/>
    <col min="17" max="17" width="29.140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562" t="s">
        <v>0</v>
      </c>
      <c r="C2" s="1563"/>
      <c r="D2" s="1563"/>
      <c r="E2" s="1563"/>
      <c r="F2" s="1563"/>
      <c r="G2" s="1563"/>
      <c r="H2" s="1563"/>
      <c r="I2" s="1563"/>
      <c r="J2" s="1563"/>
      <c r="K2" s="1563"/>
      <c r="L2" s="1563"/>
      <c r="M2" s="1563"/>
      <c r="N2" s="1563"/>
      <c r="O2" s="1563"/>
      <c r="P2" s="1563"/>
    </row>
    <row r="4" spans="2:16" ht="26.25" x14ac:dyDescent="0.25">
      <c r="B4" s="1562" t="s">
        <v>1</v>
      </c>
      <c r="C4" s="1563"/>
      <c r="D4" s="1563"/>
      <c r="E4" s="1563"/>
      <c r="F4" s="1563"/>
      <c r="G4" s="1563"/>
      <c r="H4" s="1563"/>
      <c r="I4" s="1563"/>
      <c r="J4" s="1563"/>
      <c r="K4" s="1563"/>
      <c r="L4" s="1563"/>
      <c r="M4" s="1563"/>
      <c r="N4" s="1563"/>
      <c r="O4" s="1563"/>
      <c r="P4" s="1563"/>
    </row>
    <row r="5" spans="2:16" ht="15.75" thickBot="1" x14ac:dyDescent="0.3"/>
    <row r="6" spans="2:16" ht="21.75" thickBot="1" x14ac:dyDescent="0.3">
      <c r="B6" s="4" t="s">
        <v>2</v>
      </c>
      <c r="C6" s="1564" t="s">
        <v>2477</v>
      </c>
      <c r="D6" s="1564"/>
      <c r="E6" s="1564"/>
      <c r="F6" s="1564"/>
      <c r="G6" s="1564"/>
      <c r="H6" s="1564"/>
      <c r="I6" s="1564"/>
      <c r="J6" s="1564"/>
      <c r="K6" s="1564"/>
      <c r="L6" s="1564"/>
      <c r="M6" s="1564"/>
      <c r="N6" s="1565"/>
    </row>
    <row r="7" spans="2:16" ht="16.5" thickBot="1" x14ac:dyDescent="0.3">
      <c r="B7" s="5" t="s">
        <v>4</v>
      </c>
      <c r="C7" s="1564"/>
      <c r="D7" s="1564"/>
      <c r="E7" s="1564"/>
      <c r="F7" s="1564"/>
      <c r="G7" s="1564"/>
      <c r="H7" s="1564"/>
      <c r="I7" s="1564"/>
      <c r="J7" s="1564"/>
      <c r="K7" s="1564"/>
      <c r="L7" s="1564"/>
      <c r="M7" s="1564"/>
      <c r="N7" s="1565"/>
    </row>
    <row r="8" spans="2:16" ht="16.5" thickBot="1" x14ac:dyDescent="0.3">
      <c r="B8" s="5" t="s">
        <v>5</v>
      </c>
      <c r="C8" s="1564"/>
      <c r="D8" s="1564"/>
      <c r="E8" s="1564"/>
      <c r="F8" s="1564"/>
      <c r="G8" s="1564"/>
      <c r="H8" s="1564"/>
      <c r="I8" s="1564"/>
      <c r="J8" s="1564"/>
      <c r="K8" s="1564"/>
      <c r="L8" s="1564"/>
      <c r="M8" s="1564"/>
      <c r="N8" s="1565"/>
    </row>
    <row r="9" spans="2:16" ht="16.5" thickBot="1" x14ac:dyDescent="0.3">
      <c r="B9" s="5" t="s">
        <v>6</v>
      </c>
      <c r="C9" s="1564"/>
      <c r="D9" s="1564"/>
      <c r="E9" s="1564"/>
      <c r="F9" s="1564"/>
      <c r="G9" s="1564"/>
      <c r="H9" s="1564"/>
      <c r="I9" s="1564"/>
      <c r="J9" s="1564"/>
      <c r="K9" s="1564"/>
      <c r="L9" s="1564"/>
      <c r="M9" s="1564"/>
      <c r="N9" s="1565"/>
    </row>
    <row r="10" spans="2:16" ht="16.5" thickBot="1" x14ac:dyDescent="0.3">
      <c r="B10" s="5" t="s">
        <v>7</v>
      </c>
      <c r="C10" s="1572">
        <v>39</v>
      </c>
      <c r="D10" s="1572"/>
      <c r="E10" s="1573"/>
      <c r="F10" s="6"/>
      <c r="G10" s="6"/>
      <c r="H10" s="6"/>
      <c r="I10" s="6"/>
      <c r="J10" s="6"/>
      <c r="K10" s="6"/>
      <c r="L10" s="6"/>
      <c r="M10" s="6"/>
      <c r="N10" s="8"/>
    </row>
    <row r="11" spans="2:16" ht="16.5" thickBot="1" x14ac:dyDescent="0.3">
      <c r="B11" s="9" t="s">
        <v>8</v>
      </c>
      <c r="C11" s="324">
        <v>41974</v>
      </c>
      <c r="D11" s="11"/>
      <c r="E11" s="11"/>
      <c r="F11" s="11"/>
      <c r="G11" s="11"/>
      <c r="H11" s="11"/>
      <c r="I11" s="11"/>
      <c r="J11" s="11"/>
      <c r="K11" s="11"/>
      <c r="L11" s="11"/>
      <c r="M11" s="11"/>
      <c r="N11" s="13"/>
    </row>
    <row r="12" spans="2:16" ht="15.75" x14ac:dyDescent="0.25">
      <c r="B12" s="14"/>
      <c r="C12" s="249"/>
      <c r="D12" s="16"/>
      <c r="E12" s="16"/>
      <c r="F12" s="16"/>
      <c r="G12" s="16"/>
      <c r="H12" s="16"/>
      <c r="I12" s="3"/>
      <c r="J12" s="3"/>
      <c r="K12" s="3"/>
      <c r="L12" s="3"/>
      <c r="M12" s="3"/>
      <c r="N12" s="16"/>
    </row>
    <row r="13" spans="2:16" x14ac:dyDescent="0.25">
      <c r="I13" s="3"/>
      <c r="J13" s="3"/>
      <c r="K13" s="3"/>
      <c r="L13" s="3"/>
      <c r="M13" s="3"/>
      <c r="N13" s="17"/>
    </row>
    <row r="14" spans="2:16" x14ac:dyDescent="0.25">
      <c r="B14" s="1574" t="s">
        <v>10</v>
      </c>
      <c r="C14" s="1574"/>
      <c r="D14" s="516" t="s">
        <v>11</v>
      </c>
      <c r="E14" s="516" t="s">
        <v>12</v>
      </c>
      <c r="F14" s="516" t="s">
        <v>13</v>
      </c>
      <c r="G14" s="19"/>
      <c r="I14" s="20"/>
      <c r="J14" s="20"/>
      <c r="K14" s="20"/>
      <c r="L14" s="20"/>
      <c r="M14" s="20"/>
      <c r="N14" s="17"/>
    </row>
    <row r="15" spans="2:16" x14ac:dyDescent="0.25">
      <c r="B15" s="1574"/>
      <c r="C15" s="1574"/>
      <c r="D15" s="516">
        <v>39</v>
      </c>
      <c r="E15" s="250">
        <v>827104352</v>
      </c>
      <c r="F15" s="325">
        <v>304</v>
      </c>
      <c r="G15" s="24"/>
      <c r="I15" s="25"/>
      <c r="J15" s="25"/>
      <c r="K15" s="25"/>
      <c r="L15" s="25"/>
      <c r="M15" s="25"/>
      <c r="N15" s="17"/>
    </row>
    <row r="16" spans="2:16" x14ac:dyDescent="0.25">
      <c r="B16" s="1574"/>
      <c r="C16" s="1574"/>
      <c r="D16" s="516"/>
      <c r="E16" s="250"/>
      <c r="F16" s="250"/>
      <c r="G16" s="24"/>
      <c r="I16" s="25"/>
      <c r="J16" s="25"/>
      <c r="K16" s="25"/>
      <c r="L16" s="25"/>
      <c r="M16" s="25"/>
      <c r="N16" s="17"/>
    </row>
    <row r="17" spans="1:14" x14ac:dyDescent="0.25">
      <c r="B17" s="1574"/>
      <c r="C17" s="1574"/>
      <c r="D17" s="516"/>
      <c r="E17" s="250"/>
      <c r="F17" s="250"/>
      <c r="G17" s="24"/>
      <c r="I17" s="25"/>
      <c r="J17" s="25"/>
      <c r="K17" s="25"/>
      <c r="L17" s="25"/>
      <c r="M17" s="25"/>
      <c r="N17" s="17"/>
    </row>
    <row r="18" spans="1:14" x14ac:dyDescent="0.25">
      <c r="B18" s="1574"/>
      <c r="C18" s="1574"/>
      <c r="D18" s="516"/>
      <c r="E18" s="30"/>
      <c r="F18" s="250"/>
      <c r="G18" s="24"/>
      <c r="H18" s="28"/>
      <c r="I18" s="25"/>
      <c r="J18" s="25"/>
      <c r="K18" s="25"/>
      <c r="L18" s="25"/>
      <c r="M18" s="25"/>
      <c r="N18" s="29"/>
    </row>
    <row r="19" spans="1:14" x14ac:dyDescent="0.25">
      <c r="B19" s="1574"/>
      <c r="C19" s="1574"/>
      <c r="D19" s="516"/>
      <c r="E19" s="30"/>
      <c r="F19" s="250"/>
      <c r="G19" s="24"/>
      <c r="H19" s="28"/>
      <c r="I19" s="252"/>
      <c r="J19" s="252"/>
      <c r="K19" s="252"/>
      <c r="L19" s="252"/>
      <c r="M19" s="252"/>
      <c r="N19" s="29"/>
    </row>
    <row r="20" spans="1:14" x14ac:dyDescent="0.25">
      <c r="B20" s="1574"/>
      <c r="C20" s="1574"/>
      <c r="D20" s="516"/>
      <c r="E20" s="30"/>
      <c r="F20" s="250"/>
      <c r="G20" s="24"/>
      <c r="H20" s="28"/>
      <c r="I20" s="3"/>
      <c r="J20" s="3"/>
      <c r="K20" s="3"/>
      <c r="L20" s="3"/>
      <c r="M20" s="3"/>
      <c r="N20" s="29"/>
    </row>
    <row r="21" spans="1:14" x14ac:dyDescent="0.25">
      <c r="B21" s="1574"/>
      <c r="C21" s="1574"/>
      <c r="D21" s="516"/>
      <c r="E21" s="30"/>
      <c r="F21" s="250"/>
      <c r="G21" s="24"/>
      <c r="H21" s="28"/>
      <c r="I21" s="3"/>
      <c r="J21" s="3"/>
      <c r="K21" s="3"/>
      <c r="L21" s="3"/>
      <c r="M21" s="3"/>
      <c r="N21" s="29"/>
    </row>
    <row r="22" spans="1:14" ht="15.75" thickBot="1" x14ac:dyDescent="0.3">
      <c r="B22" s="1575" t="s">
        <v>14</v>
      </c>
      <c r="C22" s="1576"/>
      <c r="D22" s="516"/>
      <c r="E22" s="31">
        <f>E15</f>
        <v>827104352</v>
      </c>
      <c r="F22" s="250">
        <f>F15</f>
        <v>304</v>
      </c>
      <c r="G22" s="24"/>
      <c r="H22" s="28"/>
      <c r="I22" s="3"/>
      <c r="J22" s="3"/>
      <c r="K22" s="3"/>
      <c r="L22" s="3"/>
      <c r="M22" s="3"/>
      <c r="N22" s="29"/>
    </row>
    <row r="23" spans="1:14" ht="45.75" thickBot="1" x14ac:dyDescent="0.3">
      <c r="A23" s="32"/>
      <c r="B23" s="33" t="s">
        <v>15</v>
      </c>
      <c r="C23" s="33" t="s">
        <v>16</v>
      </c>
      <c r="E23" s="20"/>
      <c r="F23" s="20"/>
      <c r="G23" s="20"/>
      <c r="H23" s="20"/>
      <c r="I23" s="35"/>
      <c r="J23" s="35"/>
      <c r="K23" s="35"/>
      <c r="L23" s="35"/>
      <c r="M23" s="35"/>
    </row>
    <row r="24" spans="1:14" ht="15.75" thickBot="1" x14ac:dyDescent="0.3">
      <c r="A24" s="37">
        <v>1</v>
      </c>
      <c r="C24" s="253">
        <f>+F22*80/100</f>
        <v>243.2</v>
      </c>
      <c r="D24" s="39"/>
      <c r="E24" s="326">
        <f>E22</f>
        <v>827104352</v>
      </c>
      <c r="F24" s="41"/>
      <c r="G24" s="41"/>
      <c r="H24" s="41"/>
      <c r="I24" s="42"/>
      <c r="J24" s="42"/>
      <c r="K24" s="42"/>
      <c r="L24" s="42"/>
      <c r="M24" s="42"/>
    </row>
    <row r="25" spans="1:14" x14ac:dyDescent="0.25">
      <c r="A25" s="44"/>
      <c r="C25" s="255"/>
      <c r="D25" s="25"/>
      <c r="E25" s="46"/>
      <c r="F25" s="41"/>
      <c r="G25" s="41"/>
      <c r="H25" s="41"/>
      <c r="I25" s="42"/>
      <c r="J25" s="42"/>
      <c r="K25" s="42"/>
      <c r="L25" s="42"/>
      <c r="M25" s="42"/>
    </row>
    <row r="26" spans="1:14" x14ac:dyDescent="0.25">
      <c r="A26" s="44"/>
      <c r="C26" s="255"/>
      <c r="D26" s="25"/>
      <c r="E26" s="46"/>
      <c r="F26" s="41"/>
      <c r="G26" s="41"/>
      <c r="H26" s="41"/>
      <c r="I26" s="42"/>
      <c r="J26" s="42"/>
      <c r="K26" s="42"/>
      <c r="L26" s="42"/>
      <c r="M26" s="42"/>
    </row>
    <row r="27" spans="1:14" x14ac:dyDescent="0.25">
      <c r="A27" s="44"/>
      <c r="B27" s="47" t="s">
        <v>2476</v>
      </c>
      <c r="C27"/>
      <c r="D27"/>
      <c r="E27"/>
      <c r="F27"/>
      <c r="G27"/>
      <c r="H27"/>
      <c r="I27" s="3"/>
      <c r="J27" s="3"/>
      <c r="K27" s="3"/>
      <c r="L27" s="3"/>
      <c r="M27" s="3"/>
      <c r="N27" s="17"/>
    </row>
    <row r="28" spans="1:14" x14ac:dyDescent="0.25">
      <c r="A28" s="44"/>
      <c r="B28"/>
      <c r="C28"/>
      <c r="D28"/>
      <c r="E28"/>
      <c r="F28"/>
      <c r="G28"/>
      <c r="H28"/>
      <c r="I28" s="3"/>
      <c r="J28" s="3"/>
      <c r="K28" s="3"/>
      <c r="L28" s="3"/>
      <c r="M28" s="3"/>
      <c r="N28" s="17"/>
    </row>
    <row r="29" spans="1:14" x14ac:dyDescent="0.25">
      <c r="A29" s="44"/>
      <c r="B29" s="49" t="s">
        <v>18</v>
      </c>
      <c r="C29" s="49" t="s">
        <v>19</v>
      </c>
      <c r="D29" s="49" t="s">
        <v>20</v>
      </c>
      <c r="E29"/>
      <c r="F29"/>
      <c r="G29"/>
      <c r="H29"/>
      <c r="I29" s="3"/>
      <c r="J29" s="3"/>
      <c r="K29" s="3"/>
      <c r="L29" s="3"/>
      <c r="M29" s="3"/>
      <c r="N29" s="17"/>
    </row>
    <row r="30" spans="1:14" x14ac:dyDescent="0.25">
      <c r="A30" s="44"/>
      <c r="B30" s="51" t="s">
        <v>21</v>
      </c>
      <c r="C30" s="514" t="s">
        <v>22</v>
      </c>
      <c r="D30" s="514"/>
      <c r="E30"/>
      <c r="F30"/>
      <c r="G30"/>
      <c r="H30"/>
      <c r="I30" s="3"/>
      <c r="J30" s="3"/>
      <c r="K30" s="3"/>
      <c r="L30" s="3"/>
      <c r="M30" s="3"/>
      <c r="N30" s="17"/>
    </row>
    <row r="31" spans="1:14" x14ac:dyDescent="0.25">
      <c r="A31" s="44"/>
      <c r="B31" s="51" t="s">
        <v>23</v>
      </c>
      <c r="C31" s="514" t="s">
        <v>22</v>
      </c>
      <c r="D31" s="514"/>
      <c r="E31"/>
      <c r="F31"/>
      <c r="G31"/>
      <c r="H31"/>
      <c r="I31" s="3"/>
      <c r="J31" s="3"/>
      <c r="K31" s="3"/>
      <c r="L31" s="3"/>
      <c r="M31" s="3"/>
      <c r="N31" s="17"/>
    </row>
    <row r="32" spans="1:14" x14ac:dyDescent="0.25">
      <c r="A32" s="44"/>
      <c r="B32" s="51" t="s">
        <v>24</v>
      </c>
      <c r="C32" s="514" t="s">
        <v>22</v>
      </c>
      <c r="D32" s="514"/>
      <c r="E32"/>
      <c r="F32"/>
      <c r="G32"/>
      <c r="H32"/>
      <c r="I32" s="3"/>
      <c r="J32" s="3"/>
      <c r="K32" s="3"/>
      <c r="L32" s="3"/>
      <c r="M32" s="3"/>
      <c r="N32" s="17"/>
    </row>
    <row r="33" spans="1:17" x14ac:dyDescent="0.25">
      <c r="A33" s="44"/>
      <c r="B33" s="51" t="s">
        <v>25</v>
      </c>
      <c r="C33" s="514"/>
      <c r="D33" s="514" t="s">
        <v>22</v>
      </c>
      <c r="E33"/>
      <c r="F33"/>
      <c r="G33"/>
      <c r="H33"/>
      <c r="I33" s="3"/>
      <c r="J33" s="3"/>
      <c r="K33" s="3"/>
      <c r="L33" s="3"/>
      <c r="M33" s="3"/>
      <c r="N33" s="17"/>
    </row>
    <row r="34" spans="1:17" x14ac:dyDescent="0.25">
      <c r="A34" s="44"/>
      <c r="B34"/>
      <c r="C34"/>
      <c r="D34"/>
      <c r="E34"/>
      <c r="F34"/>
      <c r="G34"/>
      <c r="H34"/>
      <c r="I34" s="3"/>
      <c r="J34" s="3"/>
      <c r="K34" s="3"/>
      <c r="L34" s="3"/>
      <c r="M34" s="3"/>
      <c r="N34" s="17"/>
    </row>
    <row r="35" spans="1:17" x14ac:dyDescent="0.25">
      <c r="A35" s="44"/>
      <c r="B35"/>
      <c r="C35"/>
      <c r="D35"/>
      <c r="E35"/>
      <c r="F35"/>
      <c r="G35"/>
      <c r="H35"/>
      <c r="I35" s="3"/>
      <c r="J35" s="3"/>
      <c r="K35" s="3"/>
      <c r="L35" s="3"/>
      <c r="M35" s="3"/>
      <c r="N35" s="17"/>
    </row>
    <row r="36" spans="1:17" x14ac:dyDescent="0.25">
      <c r="A36" s="44"/>
      <c r="B36" s="47" t="s">
        <v>1101</v>
      </c>
      <c r="C36"/>
      <c r="D36"/>
      <c r="E36"/>
      <c r="F36"/>
      <c r="G36"/>
      <c r="H36"/>
      <c r="I36" s="3"/>
      <c r="J36" s="3"/>
      <c r="K36" s="3"/>
      <c r="L36" s="3"/>
      <c r="M36" s="3"/>
      <c r="N36" s="17"/>
    </row>
    <row r="37" spans="1:17" x14ac:dyDescent="0.25">
      <c r="A37" s="44"/>
      <c r="B37"/>
      <c r="C37"/>
      <c r="D37"/>
      <c r="E37"/>
      <c r="F37"/>
      <c r="G37"/>
      <c r="H37"/>
      <c r="I37" s="3"/>
      <c r="J37" s="3"/>
      <c r="K37" s="3"/>
      <c r="L37" s="3"/>
      <c r="M37" s="3"/>
      <c r="N37" s="17"/>
    </row>
    <row r="38" spans="1:17" x14ac:dyDescent="0.25">
      <c r="A38" s="44"/>
      <c r="B38"/>
      <c r="C38"/>
      <c r="D38"/>
      <c r="E38"/>
      <c r="F38"/>
      <c r="G38"/>
      <c r="H38"/>
      <c r="I38" s="3"/>
      <c r="J38" s="3"/>
      <c r="K38" s="3"/>
      <c r="L38" s="3"/>
      <c r="M38" s="3"/>
      <c r="N38" s="17"/>
    </row>
    <row r="39" spans="1:17" x14ac:dyDescent="0.25">
      <c r="A39" s="44"/>
      <c r="B39" s="49" t="s">
        <v>18</v>
      </c>
      <c r="C39" s="49" t="s">
        <v>27</v>
      </c>
      <c r="D39" s="55" t="s">
        <v>28</v>
      </c>
      <c r="E39" s="55" t="s">
        <v>29</v>
      </c>
      <c r="F39"/>
      <c r="G39"/>
      <c r="H39"/>
      <c r="I39" s="3"/>
      <c r="J39" s="3"/>
      <c r="K39" s="3"/>
      <c r="L39" s="3"/>
      <c r="M39" s="3"/>
      <c r="N39" s="17"/>
    </row>
    <row r="40" spans="1:17" ht="28.5" x14ac:dyDescent="0.25">
      <c r="A40" s="44"/>
      <c r="B40" s="56" t="s">
        <v>30</v>
      </c>
      <c r="C40" s="257">
        <v>40</v>
      </c>
      <c r="D40" s="514">
        <v>30</v>
      </c>
      <c r="E40" s="1566">
        <f>+D40+D41</f>
        <v>65</v>
      </c>
      <c r="F40"/>
      <c r="G40"/>
      <c r="H40"/>
      <c r="I40" s="3"/>
      <c r="J40" s="3"/>
      <c r="K40" s="3"/>
      <c r="L40" s="3"/>
      <c r="M40" s="3"/>
      <c r="N40" s="17"/>
    </row>
    <row r="41" spans="1:17" ht="42.75" x14ac:dyDescent="0.25">
      <c r="A41" s="44"/>
      <c r="B41" s="56" t="s">
        <v>31</v>
      </c>
      <c r="C41" s="257">
        <v>60</v>
      </c>
      <c r="D41" s="514">
        <v>35</v>
      </c>
      <c r="E41" s="1567"/>
      <c r="F41"/>
      <c r="G41"/>
      <c r="H41"/>
      <c r="I41" s="3"/>
      <c r="J41" s="3"/>
      <c r="K41" s="3"/>
      <c r="L41" s="3"/>
      <c r="M41" s="3"/>
      <c r="N41" s="17"/>
    </row>
    <row r="42" spans="1:17" x14ac:dyDescent="0.25">
      <c r="A42" s="44"/>
      <c r="C42" s="255"/>
      <c r="D42" s="25"/>
      <c r="E42" s="46"/>
      <c r="F42" s="41"/>
      <c r="G42" s="41"/>
      <c r="H42" s="41"/>
      <c r="I42" s="42"/>
      <c r="J42" s="42"/>
      <c r="K42" s="42"/>
      <c r="L42" s="42"/>
      <c r="M42" s="42"/>
    </row>
    <row r="43" spans="1:17" x14ac:dyDescent="0.25">
      <c r="A43" s="44"/>
      <c r="C43" s="255"/>
      <c r="D43" s="25"/>
      <c r="E43" s="46"/>
      <c r="F43" s="41"/>
      <c r="G43" s="41"/>
      <c r="H43" s="41"/>
      <c r="I43" s="42"/>
      <c r="J43" s="42"/>
      <c r="K43" s="42"/>
      <c r="L43" s="42"/>
      <c r="M43" s="42"/>
    </row>
    <row r="44" spans="1:17" x14ac:dyDescent="0.25">
      <c r="A44" s="44"/>
      <c r="C44" s="255"/>
      <c r="D44" s="25"/>
      <c r="E44" s="46"/>
      <c r="F44" s="41"/>
      <c r="G44" s="41"/>
      <c r="H44" s="41"/>
      <c r="I44" s="42"/>
      <c r="J44" s="42"/>
      <c r="K44" s="42"/>
      <c r="L44" s="42"/>
      <c r="M44" s="42"/>
    </row>
    <row r="45" spans="1:17" ht="15.75" thickBot="1" x14ac:dyDescent="0.3">
      <c r="M45" s="1568" t="s">
        <v>32</v>
      </c>
      <c r="N45" s="1568"/>
    </row>
    <row r="46" spans="1:17" x14ac:dyDescent="0.25">
      <c r="B46" s="47" t="s">
        <v>33</v>
      </c>
      <c r="M46" s="58"/>
      <c r="N46" s="58"/>
    </row>
    <row r="47" spans="1:17" ht="15.75" thickBot="1" x14ac:dyDescent="0.3">
      <c r="M47" s="58"/>
      <c r="N47" s="58"/>
    </row>
    <row r="48" spans="1:17" s="3" customFormat="1" ht="60" x14ac:dyDescent="0.25">
      <c r="B48" s="156" t="s">
        <v>34</v>
      </c>
      <c r="C48" s="156" t="s">
        <v>35</v>
      </c>
      <c r="D48" s="156" t="s">
        <v>36</v>
      </c>
      <c r="E48" s="156" t="s">
        <v>37</v>
      </c>
      <c r="F48" s="156" t="s">
        <v>38</v>
      </c>
      <c r="G48" s="156" t="s">
        <v>39</v>
      </c>
      <c r="H48" s="156" t="s">
        <v>40</v>
      </c>
      <c r="I48" s="156" t="s">
        <v>41</v>
      </c>
      <c r="J48" s="156" t="s">
        <v>42</v>
      </c>
      <c r="K48" s="156" t="s">
        <v>43</v>
      </c>
      <c r="L48" s="156" t="s">
        <v>44</v>
      </c>
      <c r="M48" s="158" t="s">
        <v>45</v>
      </c>
      <c r="N48" s="156" t="s">
        <v>46</v>
      </c>
      <c r="O48" s="156" t="s">
        <v>47</v>
      </c>
      <c r="P48" s="517" t="s">
        <v>48</v>
      </c>
      <c r="Q48" s="517" t="s">
        <v>49</v>
      </c>
    </row>
    <row r="49" spans="1:26" s="76" customFormat="1" ht="75" x14ac:dyDescent="0.25">
      <c r="A49" s="62">
        <v>1</v>
      </c>
      <c r="B49" s="77" t="s">
        <v>2477</v>
      </c>
      <c r="C49" s="79" t="s">
        <v>2397</v>
      </c>
      <c r="D49" s="77" t="s">
        <v>2405</v>
      </c>
      <c r="E49" s="513" t="s">
        <v>2478</v>
      </c>
      <c r="F49" s="165" t="s">
        <v>19</v>
      </c>
      <c r="G49" s="311">
        <v>1</v>
      </c>
      <c r="H49" s="312">
        <v>41306</v>
      </c>
      <c r="I49" s="312">
        <v>41607</v>
      </c>
      <c r="J49" s="167" t="s">
        <v>20</v>
      </c>
      <c r="K49" s="310">
        <v>9</v>
      </c>
      <c r="L49" s="167"/>
      <c r="M49" s="310">
        <v>315</v>
      </c>
      <c r="N49" s="310">
        <f>+M49*G49</f>
        <v>315</v>
      </c>
      <c r="O49" s="171">
        <v>0</v>
      </c>
      <c r="P49" s="171" t="s">
        <v>2479</v>
      </c>
      <c r="Q49" s="74" t="s">
        <v>2480</v>
      </c>
      <c r="R49" s="75"/>
      <c r="S49" s="75"/>
      <c r="T49" s="75"/>
      <c r="U49" s="75"/>
      <c r="V49" s="75"/>
      <c r="W49" s="75"/>
      <c r="X49" s="75"/>
      <c r="Y49" s="75"/>
      <c r="Z49" s="75"/>
    </row>
    <row r="50" spans="1:26" s="76" customFormat="1" ht="30" x14ac:dyDescent="0.25">
      <c r="A50" s="62">
        <f>+A49+1</f>
        <v>2</v>
      </c>
      <c r="B50" s="77" t="s">
        <v>2477</v>
      </c>
      <c r="C50" s="79" t="s">
        <v>2397</v>
      </c>
      <c r="D50" s="77" t="s">
        <v>2447</v>
      </c>
      <c r="E50" s="513" t="s">
        <v>2482</v>
      </c>
      <c r="F50" s="165" t="s">
        <v>19</v>
      </c>
      <c r="G50" s="165">
        <v>100</v>
      </c>
      <c r="H50" s="312">
        <v>40940</v>
      </c>
      <c r="I50" s="312">
        <v>41243</v>
      </c>
      <c r="J50" s="167" t="s">
        <v>20</v>
      </c>
      <c r="K50" s="310">
        <v>9</v>
      </c>
      <c r="L50" s="167"/>
      <c r="M50" s="313">
        <v>98</v>
      </c>
      <c r="N50" s="310">
        <f>M50*G50/100</f>
        <v>98</v>
      </c>
      <c r="O50" s="171">
        <v>6000000</v>
      </c>
      <c r="P50" s="171" t="s">
        <v>2481</v>
      </c>
      <c r="Q50" s="74"/>
      <c r="R50" s="75"/>
      <c r="S50" s="75"/>
      <c r="T50" s="75"/>
      <c r="U50" s="75"/>
      <c r="V50" s="75"/>
      <c r="W50" s="75"/>
      <c r="X50" s="75"/>
      <c r="Y50" s="75"/>
      <c r="Z50" s="75"/>
    </row>
    <row r="51" spans="1:26" s="76" customFormat="1" ht="30" x14ac:dyDescent="0.25">
      <c r="A51" s="62">
        <f t="shared" ref="A51:A56" si="0">+A50+1</f>
        <v>3</v>
      </c>
      <c r="B51" s="77" t="s">
        <v>2477</v>
      </c>
      <c r="C51" s="79" t="s">
        <v>2397</v>
      </c>
      <c r="D51" s="77" t="s">
        <v>2450</v>
      </c>
      <c r="E51" s="513" t="s">
        <v>2483</v>
      </c>
      <c r="F51" s="165" t="s">
        <v>19</v>
      </c>
      <c r="G51" s="165">
        <v>100</v>
      </c>
      <c r="H51" s="312">
        <v>40211</v>
      </c>
      <c r="I51" s="312">
        <v>40512</v>
      </c>
      <c r="J51" s="167" t="s">
        <v>20</v>
      </c>
      <c r="K51" s="310">
        <v>9</v>
      </c>
      <c r="L51" s="167"/>
      <c r="M51" s="313">
        <v>72</v>
      </c>
      <c r="N51" s="310">
        <f>M51*G51/100</f>
        <v>72</v>
      </c>
      <c r="O51" s="171">
        <v>5400000</v>
      </c>
      <c r="P51" s="171" t="s">
        <v>2492</v>
      </c>
      <c r="Q51" s="74"/>
      <c r="R51" s="75"/>
      <c r="S51" s="75"/>
      <c r="T51" s="75"/>
      <c r="U51" s="75"/>
      <c r="V51" s="75"/>
      <c r="W51" s="75"/>
      <c r="X51" s="75"/>
      <c r="Y51" s="75"/>
      <c r="Z51" s="75"/>
    </row>
    <row r="52" spans="1:26" s="76" customFormat="1" x14ac:dyDescent="0.25">
      <c r="A52" s="62">
        <f t="shared" si="0"/>
        <v>4</v>
      </c>
      <c r="B52" s="77"/>
      <c r="C52" s="79"/>
      <c r="D52" s="77"/>
      <c r="E52" s="164"/>
      <c r="F52" s="165"/>
      <c r="G52" s="165"/>
      <c r="H52" s="165"/>
      <c r="I52" s="167"/>
      <c r="J52" s="167"/>
      <c r="K52" s="310"/>
      <c r="L52" s="167"/>
      <c r="M52" s="313"/>
      <c r="N52" s="313"/>
      <c r="O52" s="171"/>
      <c r="P52" s="171"/>
      <c r="Q52" s="74"/>
      <c r="R52" s="75"/>
      <c r="S52" s="75"/>
      <c r="T52" s="75"/>
      <c r="U52" s="75"/>
      <c r="V52" s="75"/>
      <c r="W52" s="75"/>
      <c r="X52" s="75"/>
      <c r="Y52" s="75"/>
      <c r="Z52" s="75"/>
    </row>
    <row r="53" spans="1:26" s="76" customFormat="1" x14ac:dyDescent="0.25">
      <c r="A53" s="62">
        <f t="shared" si="0"/>
        <v>5</v>
      </c>
      <c r="B53" s="77"/>
      <c r="C53" s="79"/>
      <c r="D53" s="77"/>
      <c r="E53" s="164"/>
      <c r="F53" s="165"/>
      <c r="G53" s="165"/>
      <c r="H53" s="165"/>
      <c r="I53" s="167"/>
      <c r="J53" s="167"/>
      <c r="K53" s="310"/>
      <c r="L53" s="167"/>
      <c r="M53" s="313"/>
      <c r="N53" s="313"/>
      <c r="O53" s="171"/>
      <c r="P53" s="171"/>
      <c r="Q53" s="74"/>
      <c r="R53" s="75"/>
      <c r="S53" s="75"/>
      <c r="T53" s="75"/>
      <c r="U53" s="75"/>
      <c r="V53" s="75"/>
      <c r="W53" s="75"/>
      <c r="X53" s="75"/>
      <c r="Y53" s="75"/>
      <c r="Z53" s="75"/>
    </row>
    <row r="54" spans="1:26" s="76" customFormat="1" x14ac:dyDescent="0.25">
      <c r="A54" s="62">
        <f t="shared" si="0"/>
        <v>6</v>
      </c>
      <c r="B54" s="77"/>
      <c r="C54" s="79"/>
      <c r="D54" s="77"/>
      <c r="E54" s="164"/>
      <c r="F54" s="165"/>
      <c r="G54" s="165"/>
      <c r="H54" s="165"/>
      <c r="I54" s="167"/>
      <c r="J54" s="167"/>
      <c r="K54" s="310"/>
      <c r="L54" s="167"/>
      <c r="M54" s="313"/>
      <c r="N54" s="313"/>
      <c r="O54" s="171"/>
      <c r="P54" s="171"/>
      <c r="Q54" s="74"/>
      <c r="R54" s="75"/>
      <c r="S54" s="75"/>
      <c r="T54" s="75"/>
      <c r="U54" s="75"/>
      <c r="V54" s="75"/>
      <c r="W54" s="75"/>
      <c r="X54" s="75"/>
      <c r="Y54" s="75"/>
      <c r="Z54" s="75"/>
    </row>
    <row r="55" spans="1:26" s="76" customFormat="1" x14ac:dyDescent="0.25">
      <c r="A55" s="62">
        <f t="shared" si="0"/>
        <v>7</v>
      </c>
      <c r="B55" s="77"/>
      <c r="C55" s="79"/>
      <c r="D55" s="77"/>
      <c r="E55" s="164"/>
      <c r="F55" s="165"/>
      <c r="G55" s="165"/>
      <c r="H55" s="165"/>
      <c r="I55" s="167"/>
      <c r="J55" s="167"/>
      <c r="K55" s="310"/>
      <c r="L55" s="167"/>
      <c r="M55" s="313"/>
      <c r="N55" s="313"/>
      <c r="O55" s="171"/>
      <c r="P55" s="171"/>
      <c r="Q55" s="74"/>
      <c r="R55" s="75"/>
      <c r="S55" s="75"/>
      <c r="T55" s="75"/>
      <c r="U55" s="75"/>
      <c r="V55" s="75"/>
      <c r="W55" s="75"/>
      <c r="X55" s="75"/>
      <c r="Y55" s="75"/>
      <c r="Z55" s="75"/>
    </row>
    <row r="56" spans="1:26" s="76" customFormat="1" x14ac:dyDescent="0.25">
      <c r="A56" s="62">
        <f t="shared" si="0"/>
        <v>8</v>
      </c>
      <c r="B56" s="77"/>
      <c r="C56" s="79"/>
      <c r="D56" s="77"/>
      <c r="E56" s="164"/>
      <c r="F56" s="165"/>
      <c r="G56" s="165"/>
      <c r="H56" s="165"/>
      <c r="I56" s="167"/>
      <c r="J56" s="167"/>
      <c r="K56" s="167"/>
      <c r="L56" s="167"/>
      <c r="M56" s="313"/>
      <c r="N56" s="313"/>
      <c r="O56" s="171"/>
      <c r="P56" s="171"/>
      <c r="Q56" s="74"/>
      <c r="R56" s="75"/>
      <c r="S56" s="75"/>
      <c r="T56" s="75"/>
      <c r="U56" s="75"/>
      <c r="V56" s="75"/>
      <c r="W56" s="75"/>
      <c r="X56" s="75"/>
      <c r="Y56" s="75"/>
      <c r="Z56" s="75"/>
    </row>
    <row r="57" spans="1:26" s="76" customFormat="1" x14ac:dyDescent="0.25">
      <c r="A57" s="62"/>
      <c r="B57" s="163" t="s">
        <v>29</v>
      </c>
      <c r="C57" s="79"/>
      <c r="D57" s="77"/>
      <c r="E57" s="164"/>
      <c r="F57" s="165"/>
      <c r="G57" s="165"/>
      <c r="H57" s="165"/>
      <c r="I57" s="167"/>
      <c r="J57" s="167"/>
      <c r="K57" s="169">
        <f>SUM(K49:K56)</f>
        <v>27</v>
      </c>
      <c r="L57" s="169">
        <f>SUM(L49:L56)</f>
        <v>0</v>
      </c>
      <c r="M57" s="168"/>
      <c r="N57" s="169">
        <f>SUM(N49:N56)</f>
        <v>485</v>
      </c>
      <c r="O57" s="171"/>
      <c r="P57" s="171"/>
      <c r="Q57" s="88"/>
    </row>
    <row r="58" spans="1:26" s="100" customFormat="1" x14ac:dyDescent="0.25">
      <c r="E58" s="102"/>
    </row>
    <row r="59" spans="1:26" s="100" customFormat="1" x14ac:dyDescent="0.25">
      <c r="B59" s="1569" t="s">
        <v>60</v>
      </c>
      <c r="C59" s="1569" t="s">
        <v>61</v>
      </c>
      <c r="D59" s="1571" t="s">
        <v>62</v>
      </c>
      <c r="E59" s="1571"/>
    </row>
    <row r="60" spans="1:26" s="100" customFormat="1" x14ac:dyDescent="0.25">
      <c r="B60" s="1570"/>
      <c r="C60" s="1570"/>
      <c r="D60" s="515" t="s">
        <v>63</v>
      </c>
      <c r="E60" s="105" t="s">
        <v>64</v>
      </c>
    </row>
    <row r="61" spans="1:26" s="100" customFormat="1" ht="18.75" x14ac:dyDescent="0.25">
      <c r="B61" s="106" t="s">
        <v>65</v>
      </c>
      <c r="C61" s="107">
        <f>+K57</f>
        <v>27</v>
      </c>
      <c r="D61" s="522" t="s">
        <v>22</v>
      </c>
      <c r="E61" s="109"/>
      <c r="F61" s="110"/>
      <c r="G61" s="110"/>
      <c r="H61" s="110"/>
      <c r="I61" s="110"/>
      <c r="J61" s="110"/>
      <c r="K61" s="110"/>
      <c r="L61" s="110"/>
      <c r="M61" s="110"/>
    </row>
    <row r="62" spans="1:26" s="100" customFormat="1" x14ac:dyDescent="0.25">
      <c r="B62" s="106" t="s">
        <v>66</v>
      </c>
      <c r="C62" s="107" t="s">
        <v>2484</v>
      </c>
      <c r="D62" s="522" t="s">
        <v>22</v>
      </c>
      <c r="E62" s="109"/>
    </row>
    <row r="63" spans="1:26" s="100" customFormat="1" x14ac:dyDescent="0.25">
      <c r="B63" s="112"/>
      <c r="C63" s="1582"/>
      <c r="D63" s="1582"/>
      <c r="E63" s="1582"/>
      <c r="F63" s="1582"/>
      <c r="G63" s="1582"/>
      <c r="H63" s="1582"/>
      <c r="I63" s="1582"/>
      <c r="J63" s="1582"/>
      <c r="K63" s="1582"/>
      <c r="L63" s="1582"/>
      <c r="M63" s="1582"/>
      <c r="N63" s="1582"/>
    </row>
    <row r="64" spans="1:26" ht="15.75" thickBot="1" x14ac:dyDescent="0.3"/>
    <row r="65" spans="2:17" ht="27" thickBot="1" x14ac:dyDescent="0.3">
      <c r="B65" s="1583" t="s">
        <v>67</v>
      </c>
      <c r="C65" s="1583"/>
      <c r="D65" s="1583"/>
      <c r="E65" s="1583"/>
      <c r="F65" s="1583"/>
      <c r="G65" s="1583"/>
      <c r="H65" s="1583"/>
      <c r="I65" s="1583"/>
      <c r="J65" s="1583"/>
      <c r="K65" s="1583"/>
      <c r="L65" s="1583"/>
      <c r="M65" s="1583"/>
      <c r="N65" s="1583"/>
    </row>
    <row r="68" spans="2:17" ht="105" x14ac:dyDescent="0.25">
      <c r="B68" s="521" t="s">
        <v>68</v>
      </c>
      <c r="C68" s="114" t="s">
        <v>69</v>
      </c>
      <c r="D68" s="114" t="s">
        <v>70</v>
      </c>
      <c r="E68" s="114" t="s">
        <v>71</v>
      </c>
      <c r="F68" s="114" t="s">
        <v>72</v>
      </c>
      <c r="G68" s="114" t="s">
        <v>73</v>
      </c>
      <c r="H68" s="114" t="s">
        <v>74</v>
      </c>
      <c r="I68" s="114" t="s">
        <v>75</v>
      </c>
      <c r="J68" s="114" t="s">
        <v>76</v>
      </c>
      <c r="K68" s="114" t="s">
        <v>77</v>
      </c>
      <c r="L68" s="114" t="s">
        <v>78</v>
      </c>
      <c r="M68" s="115" t="s">
        <v>79</v>
      </c>
      <c r="N68" s="115" t="s">
        <v>80</v>
      </c>
      <c r="O68" s="1579" t="s">
        <v>81</v>
      </c>
      <c r="P68" s="1581"/>
      <c r="Q68" s="114" t="s">
        <v>82</v>
      </c>
    </row>
    <row r="69" spans="2:17" s="100" customFormat="1" ht="30" x14ac:dyDescent="0.25">
      <c r="B69" s="283" t="s">
        <v>83</v>
      </c>
      <c r="C69" s="283" t="s">
        <v>83</v>
      </c>
      <c r="D69" s="284" t="s">
        <v>3814</v>
      </c>
      <c r="E69" s="284">
        <v>180</v>
      </c>
      <c r="F69" s="825" t="s">
        <v>1520</v>
      </c>
      <c r="G69" s="825" t="s">
        <v>19</v>
      </c>
      <c r="H69" s="825" t="s">
        <v>1520</v>
      </c>
      <c r="I69" s="284" t="s">
        <v>1520</v>
      </c>
      <c r="J69" s="284" t="s">
        <v>19</v>
      </c>
      <c r="K69" s="823" t="s">
        <v>19</v>
      </c>
      <c r="L69" s="823" t="s">
        <v>19</v>
      </c>
      <c r="M69" s="823" t="s">
        <v>19</v>
      </c>
      <c r="N69" s="823" t="s">
        <v>19</v>
      </c>
      <c r="O69" s="1796" t="s">
        <v>3816</v>
      </c>
      <c r="P69" s="1797"/>
      <c r="Q69" s="823" t="s">
        <v>19</v>
      </c>
    </row>
    <row r="70" spans="2:17" s="100" customFormat="1" ht="30" x14ac:dyDescent="0.25">
      <c r="B70" s="283" t="s">
        <v>83</v>
      </c>
      <c r="C70" s="283" t="s">
        <v>83</v>
      </c>
      <c r="D70" s="284" t="s">
        <v>3815</v>
      </c>
      <c r="E70" s="284">
        <v>124</v>
      </c>
      <c r="F70" s="825" t="s">
        <v>1520</v>
      </c>
      <c r="G70" s="825" t="s">
        <v>19</v>
      </c>
      <c r="H70" s="825" t="s">
        <v>1520</v>
      </c>
      <c r="I70" s="284" t="s">
        <v>1520</v>
      </c>
      <c r="J70" s="284" t="s">
        <v>19</v>
      </c>
      <c r="K70" s="823" t="s">
        <v>19</v>
      </c>
      <c r="L70" s="823" t="s">
        <v>19</v>
      </c>
      <c r="M70" s="823" t="s">
        <v>19</v>
      </c>
      <c r="N70" s="823" t="s">
        <v>19</v>
      </c>
      <c r="O70" s="1796" t="s">
        <v>3816</v>
      </c>
      <c r="P70" s="1797"/>
      <c r="Q70" s="823" t="s">
        <v>19</v>
      </c>
    </row>
    <row r="71" spans="2:17" s="100" customFormat="1" x14ac:dyDescent="0.25">
      <c r="B71" s="283"/>
      <c r="C71" s="283"/>
      <c r="D71" s="284"/>
      <c r="E71" s="284"/>
      <c r="F71" s="825"/>
      <c r="G71" s="825"/>
      <c r="H71" s="825"/>
      <c r="I71" s="284"/>
      <c r="J71" s="284"/>
      <c r="K71" s="823"/>
      <c r="L71" s="823"/>
      <c r="M71" s="823"/>
      <c r="N71" s="823"/>
      <c r="O71" s="1796"/>
      <c r="P71" s="1797"/>
      <c r="Q71" s="823"/>
    </row>
    <row r="72" spans="2:17" s="100" customFormat="1" x14ac:dyDescent="0.25">
      <c r="B72" s="283"/>
      <c r="C72" s="283"/>
      <c r="D72" s="284"/>
      <c r="E72" s="284"/>
      <c r="F72" s="825"/>
      <c r="G72" s="825"/>
      <c r="H72" s="825"/>
      <c r="I72" s="284"/>
      <c r="J72" s="284"/>
      <c r="K72" s="823"/>
      <c r="L72" s="823"/>
      <c r="M72" s="823"/>
      <c r="N72" s="823"/>
      <c r="O72" s="1796"/>
      <c r="P72" s="1797"/>
      <c r="Q72" s="823"/>
    </row>
    <row r="73" spans="2:17" s="100" customFormat="1" x14ac:dyDescent="0.25">
      <c r="B73" s="283"/>
      <c r="C73" s="283"/>
      <c r="D73" s="284"/>
      <c r="E73" s="284"/>
      <c r="F73" s="825"/>
      <c r="G73" s="825"/>
      <c r="H73" s="825"/>
      <c r="I73" s="284"/>
      <c r="J73" s="284"/>
      <c r="K73" s="823"/>
      <c r="L73" s="823"/>
      <c r="M73" s="823"/>
      <c r="N73" s="823"/>
      <c r="O73" s="1796"/>
      <c r="P73" s="1797"/>
      <c r="Q73" s="823"/>
    </row>
    <row r="74" spans="2:17" s="100" customFormat="1" x14ac:dyDescent="0.25">
      <c r="B74" s="283"/>
      <c r="C74" s="283"/>
      <c r="D74" s="284"/>
      <c r="E74" s="284"/>
      <c r="F74" s="825"/>
      <c r="G74" s="825"/>
      <c r="H74" s="825"/>
      <c r="I74" s="284"/>
      <c r="J74" s="284"/>
      <c r="K74" s="823"/>
      <c r="L74" s="823"/>
      <c r="M74" s="823"/>
      <c r="N74" s="823"/>
      <c r="O74" s="1796"/>
      <c r="P74" s="1797"/>
      <c r="Q74" s="823"/>
    </row>
    <row r="75" spans="2:17" s="100" customFormat="1" x14ac:dyDescent="0.25">
      <c r="B75" s="109"/>
      <c r="C75" s="109"/>
      <c r="D75" s="823"/>
      <c r="E75" s="823"/>
      <c r="F75" s="823"/>
      <c r="G75" s="823"/>
      <c r="H75" s="823"/>
      <c r="I75" s="823"/>
      <c r="J75" s="823"/>
      <c r="K75" s="823"/>
      <c r="L75" s="823"/>
      <c r="M75" s="823"/>
      <c r="N75" s="823"/>
      <c r="O75" s="1796"/>
      <c r="P75" s="1797"/>
      <c r="Q75" s="823"/>
    </row>
    <row r="76" spans="2:17" s="100" customFormat="1" x14ac:dyDescent="0.25">
      <c r="B76" s="100" t="s">
        <v>536</v>
      </c>
    </row>
    <row r="77" spans="2:17" x14ac:dyDescent="0.25">
      <c r="B77" s="1" t="s">
        <v>94</v>
      </c>
    </row>
    <row r="78" spans="2:17" x14ac:dyDescent="0.25">
      <c r="B78" s="1" t="s">
        <v>95</v>
      </c>
    </row>
    <row r="80" spans="2:17" ht="15.75" thickBot="1" x14ac:dyDescent="0.3"/>
    <row r="81" spans="2:17" ht="27" thickBot="1" x14ac:dyDescent="0.3">
      <c r="B81" s="1584" t="s">
        <v>96</v>
      </c>
      <c r="C81" s="1585"/>
      <c r="D81" s="1585"/>
      <c r="E81" s="1585"/>
      <c r="F81" s="1585"/>
      <c r="G81" s="1585"/>
      <c r="H81" s="1585"/>
      <c r="I81" s="1585"/>
      <c r="J81" s="1585"/>
      <c r="K81" s="1585"/>
      <c r="L81" s="1585"/>
      <c r="M81" s="1585"/>
      <c r="N81" s="1586"/>
    </row>
    <row r="86" spans="2:17" ht="75" x14ac:dyDescent="0.25">
      <c r="B86" s="521" t="s">
        <v>97</v>
      </c>
      <c r="C86" s="521" t="s">
        <v>98</v>
      </c>
      <c r="D86" s="521" t="s">
        <v>99</v>
      </c>
      <c r="E86" s="521" t="s">
        <v>100</v>
      </c>
      <c r="F86" s="521" t="s">
        <v>101</v>
      </c>
      <c r="G86" s="521" t="s">
        <v>102</v>
      </c>
      <c r="H86" s="521" t="s">
        <v>103</v>
      </c>
      <c r="I86" s="521" t="s">
        <v>104</v>
      </c>
      <c r="J86" s="1579" t="s">
        <v>105</v>
      </c>
      <c r="K86" s="1580"/>
      <c r="L86" s="1581"/>
      <c r="M86" s="521" t="s">
        <v>106</v>
      </c>
      <c r="N86" s="521" t="s">
        <v>107</v>
      </c>
      <c r="O86" s="521" t="s">
        <v>108</v>
      </c>
      <c r="P86" s="1579" t="s">
        <v>81</v>
      </c>
      <c r="Q86" s="1581"/>
    </row>
    <row r="87" spans="2:17" ht="17.25" customHeight="1" x14ac:dyDescent="0.25">
      <c r="C87" s="182"/>
      <c r="D87" s="281"/>
      <c r="E87" s="281"/>
      <c r="F87" s="281"/>
      <c r="G87" s="281"/>
      <c r="H87" s="281"/>
      <c r="I87" s="282"/>
      <c r="J87" s="332" t="s">
        <v>109</v>
      </c>
      <c r="K87" s="284" t="s">
        <v>110</v>
      </c>
      <c r="L87" s="283" t="s">
        <v>111</v>
      </c>
      <c r="M87" s="51"/>
      <c r="N87" s="51"/>
      <c r="O87" s="51"/>
      <c r="P87" s="1609"/>
      <c r="Q87" s="1609"/>
    </row>
    <row r="88" spans="2:17" ht="60" x14ac:dyDescent="0.25">
      <c r="B88" s="182" t="s">
        <v>132</v>
      </c>
      <c r="C88" s="518" t="s">
        <v>272</v>
      </c>
      <c r="D88" s="518" t="s">
        <v>2487</v>
      </c>
      <c r="E88" s="518">
        <v>25913342</v>
      </c>
      <c r="F88" s="518" t="s">
        <v>2206</v>
      </c>
      <c r="G88" s="518" t="s">
        <v>2491</v>
      </c>
      <c r="H88" s="519">
        <v>40828</v>
      </c>
      <c r="I88" s="520" t="s">
        <v>1520</v>
      </c>
      <c r="J88" s="518" t="s">
        <v>2388</v>
      </c>
      <c r="K88" s="520" t="s">
        <v>2493</v>
      </c>
      <c r="L88" s="520" t="s">
        <v>155</v>
      </c>
      <c r="M88" s="518" t="s">
        <v>19</v>
      </c>
      <c r="N88" s="518" t="s">
        <v>19</v>
      </c>
      <c r="O88" s="518" t="s">
        <v>19</v>
      </c>
      <c r="P88" s="1613" t="s">
        <v>2494</v>
      </c>
      <c r="Q88" s="1613"/>
    </row>
    <row r="89" spans="2:17" ht="94.5" customHeight="1" x14ac:dyDescent="0.25">
      <c r="B89" s="182" t="s">
        <v>126</v>
      </c>
      <c r="C89" s="518" t="s">
        <v>272</v>
      </c>
      <c r="D89" s="518" t="s">
        <v>2488</v>
      </c>
      <c r="E89" s="518">
        <v>35145106</v>
      </c>
      <c r="F89" s="518" t="s">
        <v>129</v>
      </c>
      <c r="G89" s="518" t="s">
        <v>2495</v>
      </c>
      <c r="H89" s="519">
        <v>41257</v>
      </c>
      <c r="I89" s="520" t="s">
        <v>1184</v>
      </c>
      <c r="J89" s="518" t="s">
        <v>2388</v>
      </c>
      <c r="K89" s="520" t="s">
        <v>2493</v>
      </c>
      <c r="L89" s="520" t="s">
        <v>155</v>
      </c>
      <c r="M89" s="518" t="s">
        <v>19</v>
      </c>
      <c r="N89" s="518" t="s">
        <v>1184</v>
      </c>
      <c r="O89" s="518" t="s">
        <v>19</v>
      </c>
      <c r="P89" s="1613" t="s">
        <v>2496</v>
      </c>
      <c r="Q89" s="1613"/>
    </row>
    <row r="90" spans="2:17" ht="60" x14ac:dyDescent="0.25">
      <c r="B90" s="182" t="s">
        <v>2486</v>
      </c>
      <c r="C90" s="518" t="s">
        <v>2485</v>
      </c>
      <c r="D90" s="518" t="s">
        <v>2489</v>
      </c>
      <c r="E90" s="518">
        <v>35145631</v>
      </c>
      <c r="F90" s="518" t="s">
        <v>2497</v>
      </c>
      <c r="G90" s="518" t="s">
        <v>797</v>
      </c>
      <c r="H90" s="519">
        <v>40627</v>
      </c>
      <c r="I90" s="520" t="s">
        <v>1520</v>
      </c>
      <c r="J90" s="518" t="s">
        <v>2498</v>
      </c>
      <c r="K90" s="520" t="s">
        <v>2499</v>
      </c>
      <c r="L90" s="520" t="s">
        <v>155</v>
      </c>
      <c r="M90" s="518" t="s">
        <v>19</v>
      </c>
      <c r="N90" s="518" t="s">
        <v>19</v>
      </c>
      <c r="O90" s="518" t="s">
        <v>19</v>
      </c>
      <c r="P90" s="1613" t="s">
        <v>2500</v>
      </c>
      <c r="Q90" s="1613"/>
    </row>
    <row r="91" spans="2:17" ht="30" x14ac:dyDescent="0.25">
      <c r="B91" s="182" t="s">
        <v>126</v>
      </c>
      <c r="C91" s="518" t="s">
        <v>2485</v>
      </c>
      <c r="D91" s="518" t="s">
        <v>2490</v>
      </c>
      <c r="E91" s="518">
        <v>1066181010</v>
      </c>
      <c r="F91" s="518" t="s">
        <v>288</v>
      </c>
      <c r="G91" s="518" t="s">
        <v>2187</v>
      </c>
      <c r="H91" s="519">
        <v>41880</v>
      </c>
      <c r="I91" s="520" t="s">
        <v>1520</v>
      </c>
      <c r="J91" s="518" t="s">
        <v>2397</v>
      </c>
      <c r="K91" s="520" t="s">
        <v>2501</v>
      </c>
      <c r="L91" s="520" t="s">
        <v>155</v>
      </c>
      <c r="M91" s="518" t="s">
        <v>19</v>
      </c>
      <c r="N91" s="518" t="s">
        <v>19</v>
      </c>
      <c r="O91" s="518" t="s">
        <v>19</v>
      </c>
      <c r="P91" s="1613" t="s">
        <v>2502</v>
      </c>
      <c r="Q91" s="1613"/>
    </row>
    <row r="92" spans="2:17" x14ac:dyDescent="0.25">
      <c r="B92" s="182"/>
      <c r="C92" s="518"/>
      <c r="D92" s="518"/>
      <c r="E92" s="518"/>
      <c r="F92" s="518"/>
      <c r="G92" s="518"/>
      <c r="H92" s="518"/>
      <c r="I92" s="520"/>
      <c r="J92" s="518"/>
      <c r="K92" s="520"/>
      <c r="L92" s="520"/>
      <c r="M92" s="518"/>
      <c r="N92" s="518"/>
      <c r="O92" s="518"/>
      <c r="P92" s="1613"/>
      <c r="Q92" s="1613"/>
    </row>
    <row r="94" spans="2:17" ht="15.75" thickBot="1" x14ac:dyDescent="0.3"/>
    <row r="95" spans="2:17" ht="27" thickBot="1" x14ac:dyDescent="0.3">
      <c r="B95" s="1584" t="s">
        <v>158</v>
      </c>
      <c r="C95" s="1585"/>
      <c r="D95" s="1585"/>
      <c r="E95" s="1585"/>
      <c r="F95" s="1585"/>
      <c r="G95" s="1585"/>
      <c r="H95" s="1585"/>
      <c r="I95" s="1585"/>
      <c r="J95" s="1585"/>
      <c r="K95" s="1585"/>
      <c r="L95" s="1585"/>
      <c r="M95" s="1585"/>
      <c r="N95" s="1586"/>
    </row>
    <row r="98" spans="1:26" ht="30" x14ac:dyDescent="0.25">
      <c r="B98" s="114" t="s">
        <v>18</v>
      </c>
      <c r="C98" s="114" t="s">
        <v>159</v>
      </c>
      <c r="D98" s="1579" t="s">
        <v>81</v>
      </c>
      <c r="E98" s="1581"/>
    </row>
    <row r="99" spans="1:26" x14ac:dyDescent="0.25">
      <c r="B99" s="154" t="s">
        <v>160</v>
      </c>
      <c r="C99" s="51" t="s">
        <v>19</v>
      </c>
      <c r="D99" s="1609"/>
      <c r="E99" s="1609"/>
    </row>
    <row r="102" spans="1:26" ht="26.25" x14ac:dyDescent="0.25">
      <c r="B102" s="1562" t="s">
        <v>161</v>
      </c>
      <c r="C102" s="1563"/>
      <c r="D102" s="1563"/>
      <c r="E102" s="1563"/>
      <c r="F102" s="1563"/>
      <c r="G102" s="1563"/>
      <c r="H102" s="1563"/>
      <c r="I102" s="1563"/>
      <c r="J102" s="1563"/>
      <c r="K102" s="1563"/>
      <c r="L102" s="1563"/>
      <c r="M102" s="1563"/>
      <c r="N102" s="1563"/>
      <c r="O102" s="1563"/>
      <c r="P102" s="1563"/>
    </row>
    <row r="104" spans="1:26" ht="15.75" thickBot="1" x14ac:dyDescent="0.3"/>
    <row r="105" spans="1:26" ht="27" thickBot="1" x14ac:dyDescent="0.3">
      <c r="B105" s="1584" t="s">
        <v>162</v>
      </c>
      <c r="C105" s="1585"/>
      <c r="D105" s="1585"/>
      <c r="E105" s="1585"/>
      <c r="F105" s="1585"/>
      <c r="G105" s="1585"/>
      <c r="H105" s="1585"/>
      <c r="I105" s="1585"/>
      <c r="J105" s="1585"/>
      <c r="K105" s="1585"/>
      <c r="L105" s="1585"/>
      <c r="M105" s="1585"/>
      <c r="N105" s="1586"/>
    </row>
    <row r="107" spans="1:26" ht="15.75" thickBot="1" x14ac:dyDescent="0.3">
      <c r="M107" s="58"/>
      <c r="N107" s="58"/>
    </row>
    <row r="108" spans="1:26" s="3" customFormat="1" ht="60" x14ac:dyDescent="0.25">
      <c r="B108" s="156" t="s">
        <v>34</v>
      </c>
      <c r="C108" s="156" t="s">
        <v>35</v>
      </c>
      <c r="D108" s="156" t="s">
        <v>36</v>
      </c>
      <c r="E108" s="156" t="s">
        <v>37</v>
      </c>
      <c r="F108" s="156" t="s">
        <v>38</v>
      </c>
      <c r="G108" s="156" t="s">
        <v>39</v>
      </c>
      <c r="H108" s="156" t="s">
        <v>40</v>
      </c>
      <c r="I108" s="156" t="s">
        <v>41</v>
      </c>
      <c r="J108" s="156" t="s">
        <v>42</v>
      </c>
      <c r="K108" s="156" t="s">
        <v>43</v>
      </c>
      <c r="L108" s="156" t="s">
        <v>44</v>
      </c>
      <c r="M108" s="158" t="s">
        <v>45</v>
      </c>
      <c r="N108" s="156" t="s">
        <v>46</v>
      </c>
      <c r="O108" s="156" t="s">
        <v>47</v>
      </c>
      <c r="P108" s="517" t="s">
        <v>48</v>
      </c>
      <c r="Q108" s="517" t="s">
        <v>49</v>
      </c>
    </row>
    <row r="109" spans="1:26" s="76" customFormat="1" ht="30" x14ac:dyDescent="0.25">
      <c r="A109" s="62">
        <v>1</v>
      </c>
      <c r="B109" s="77" t="s">
        <v>2397</v>
      </c>
      <c r="C109" s="79" t="s">
        <v>2397</v>
      </c>
      <c r="D109" s="77" t="s">
        <v>2149</v>
      </c>
      <c r="E109" s="513" t="s">
        <v>3817</v>
      </c>
      <c r="F109" s="165" t="s">
        <v>19</v>
      </c>
      <c r="G109" s="311">
        <v>1</v>
      </c>
      <c r="H109" s="312">
        <v>40210</v>
      </c>
      <c r="I109" s="167">
        <v>40480</v>
      </c>
      <c r="J109" s="167" t="s">
        <v>20</v>
      </c>
      <c r="K109" s="313">
        <v>8</v>
      </c>
      <c r="L109" s="313">
        <v>0</v>
      </c>
      <c r="M109" s="313">
        <v>110</v>
      </c>
      <c r="N109" s="313">
        <f>+M109*G109</f>
        <v>110</v>
      </c>
      <c r="O109" s="171">
        <v>10000000</v>
      </c>
      <c r="P109" s="171" t="s">
        <v>3818</v>
      </c>
      <c r="Q109" s="74"/>
      <c r="R109" s="75"/>
      <c r="S109" s="75"/>
      <c r="T109" s="75"/>
      <c r="U109" s="75"/>
      <c r="V109" s="75"/>
      <c r="W109" s="75"/>
      <c r="X109" s="75"/>
      <c r="Y109" s="75"/>
      <c r="Z109" s="75"/>
    </row>
    <row r="110" spans="1:26" s="76" customFormat="1" ht="30" x14ac:dyDescent="0.25">
      <c r="A110" s="62">
        <f>+A109+1</f>
        <v>2</v>
      </c>
      <c r="B110" s="77" t="s">
        <v>2397</v>
      </c>
      <c r="C110" s="79" t="s">
        <v>2397</v>
      </c>
      <c r="D110" s="77" t="s">
        <v>2450</v>
      </c>
      <c r="E110" s="513" t="s">
        <v>3819</v>
      </c>
      <c r="F110" s="165" t="s">
        <v>19</v>
      </c>
      <c r="G110" s="311">
        <v>1</v>
      </c>
      <c r="H110" s="312">
        <v>40576</v>
      </c>
      <c r="I110" s="312">
        <v>40877</v>
      </c>
      <c r="J110" s="167" t="s">
        <v>20</v>
      </c>
      <c r="K110" s="313">
        <v>9</v>
      </c>
      <c r="L110" s="167"/>
      <c r="M110" s="313">
        <v>80</v>
      </c>
      <c r="N110" s="313">
        <f>+M110*G110</f>
        <v>80</v>
      </c>
      <c r="O110" s="171">
        <v>3000000</v>
      </c>
      <c r="P110" s="171" t="s">
        <v>3820</v>
      </c>
      <c r="Q110" s="74"/>
      <c r="R110" s="75"/>
      <c r="S110" s="75"/>
      <c r="T110" s="75"/>
      <c r="U110" s="75"/>
      <c r="V110" s="75"/>
      <c r="W110" s="75"/>
      <c r="X110" s="75"/>
      <c r="Y110" s="75"/>
      <c r="Z110" s="75"/>
    </row>
    <row r="111" spans="1:26" s="76" customFormat="1" x14ac:dyDescent="0.25">
      <c r="A111" s="62">
        <f t="shared" ref="A111:A115" si="1">+A110+1</f>
        <v>3</v>
      </c>
      <c r="B111" s="77"/>
      <c r="C111" s="79"/>
      <c r="D111" s="77"/>
      <c r="E111" s="164"/>
      <c r="F111" s="165"/>
      <c r="G111" s="165"/>
      <c r="H111" s="165"/>
      <c r="I111" s="167"/>
      <c r="J111" s="167"/>
      <c r="K111" s="167"/>
      <c r="L111" s="167"/>
      <c r="M111" s="313"/>
      <c r="N111" s="313"/>
      <c r="O111" s="171"/>
      <c r="P111" s="171"/>
      <c r="Q111" s="74"/>
      <c r="R111" s="75"/>
      <c r="S111" s="75"/>
      <c r="T111" s="75"/>
      <c r="U111" s="75"/>
      <c r="V111" s="75"/>
      <c r="W111" s="75"/>
      <c r="X111" s="75"/>
      <c r="Y111" s="75"/>
      <c r="Z111" s="75"/>
    </row>
    <row r="112" spans="1:26" s="76" customFormat="1" x14ac:dyDescent="0.25">
      <c r="A112" s="62">
        <f t="shared" si="1"/>
        <v>4</v>
      </c>
      <c r="B112" s="77"/>
      <c r="C112" s="79"/>
      <c r="D112" s="77"/>
      <c r="E112" s="164"/>
      <c r="F112" s="165"/>
      <c r="G112" s="165"/>
      <c r="H112" s="165"/>
      <c r="I112" s="167"/>
      <c r="J112" s="167"/>
      <c r="K112" s="167"/>
      <c r="L112" s="167"/>
      <c r="M112" s="313"/>
      <c r="N112" s="313"/>
      <c r="O112" s="171"/>
      <c r="P112" s="171"/>
      <c r="Q112" s="74"/>
      <c r="R112" s="75"/>
      <c r="S112" s="75"/>
      <c r="T112" s="75"/>
      <c r="U112" s="75"/>
      <c r="V112" s="75"/>
      <c r="W112" s="75"/>
      <c r="X112" s="75"/>
      <c r="Y112" s="75"/>
      <c r="Z112" s="75"/>
    </row>
    <row r="113" spans="1:26" s="76" customFormat="1" x14ac:dyDescent="0.25">
      <c r="A113" s="62">
        <f t="shared" si="1"/>
        <v>5</v>
      </c>
      <c r="B113" s="77"/>
      <c r="C113" s="79"/>
      <c r="D113" s="77"/>
      <c r="E113" s="164"/>
      <c r="F113" s="165"/>
      <c r="G113" s="165"/>
      <c r="H113" s="165"/>
      <c r="I113" s="167"/>
      <c r="J113" s="167"/>
      <c r="K113" s="167"/>
      <c r="L113" s="167"/>
      <c r="M113" s="313"/>
      <c r="N113" s="313"/>
      <c r="O113" s="171"/>
      <c r="P113" s="171"/>
      <c r="Q113" s="74"/>
      <c r="R113" s="75"/>
      <c r="S113" s="75"/>
      <c r="T113" s="75"/>
      <c r="U113" s="75"/>
      <c r="V113" s="75"/>
      <c r="W113" s="75"/>
      <c r="X113" s="75"/>
      <c r="Y113" s="75"/>
      <c r="Z113" s="75"/>
    </row>
    <row r="114" spans="1:26" s="76" customFormat="1" x14ac:dyDescent="0.25">
      <c r="A114" s="62">
        <f t="shared" si="1"/>
        <v>6</v>
      </c>
      <c r="B114" s="77"/>
      <c r="C114" s="79"/>
      <c r="D114" s="77"/>
      <c r="E114" s="164"/>
      <c r="F114" s="165"/>
      <c r="G114" s="165"/>
      <c r="H114" s="165"/>
      <c r="I114" s="167"/>
      <c r="J114" s="167"/>
      <c r="K114" s="167"/>
      <c r="L114" s="167"/>
      <c r="M114" s="313"/>
      <c r="N114" s="313"/>
      <c r="O114" s="171"/>
      <c r="P114" s="171"/>
      <c r="Q114" s="74"/>
      <c r="R114" s="75"/>
      <c r="S114" s="75"/>
      <c r="T114" s="75"/>
      <c r="U114" s="75"/>
      <c r="V114" s="75"/>
      <c r="W114" s="75"/>
      <c r="X114" s="75"/>
      <c r="Y114" s="75"/>
      <c r="Z114" s="75"/>
    </row>
    <row r="115" spans="1:26" s="76" customFormat="1" x14ac:dyDescent="0.25">
      <c r="A115" s="62">
        <f t="shared" si="1"/>
        <v>7</v>
      </c>
      <c r="B115" s="77"/>
      <c r="C115" s="79"/>
      <c r="D115" s="77"/>
      <c r="E115" s="164"/>
      <c r="F115" s="165"/>
      <c r="G115" s="165"/>
      <c r="H115" s="165"/>
      <c r="I115" s="167"/>
      <c r="J115" s="167"/>
      <c r="K115" s="167"/>
      <c r="L115" s="167"/>
      <c r="M115" s="313"/>
      <c r="N115" s="313"/>
      <c r="O115" s="171"/>
      <c r="P115" s="171"/>
      <c r="Q115" s="74"/>
      <c r="R115" s="75"/>
      <c r="S115" s="75"/>
      <c r="T115" s="75"/>
      <c r="U115" s="75"/>
      <c r="V115" s="75"/>
      <c r="W115" s="75"/>
      <c r="X115" s="75"/>
      <c r="Y115" s="75"/>
      <c r="Z115" s="75"/>
    </row>
    <row r="116" spans="1:26" s="76" customFormat="1" x14ac:dyDescent="0.25">
      <c r="A116" s="62">
        <f>+A115+1</f>
        <v>8</v>
      </c>
      <c r="B116" s="77"/>
      <c r="C116" s="79"/>
      <c r="D116" s="77"/>
      <c r="E116" s="164"/>
      <c r="F116" s="165"/>
      <c r="G116" s="165"/>
      <c r="H116" s="165"/>
      <c r="I116" s="167"/>
      <c r="J116" s="167"/>
      <c r="K116" s="167"/>
      <c r="L116" s="167"/>
      <c r="M116" s="313"/>
      <c r="N116" s="313"/>
      <c r="O116" s="171"/>
      <c r="P116" s="171"/>
      <c r="Q116" s="74"/>
      <c r="R116" s="75"/>
      <c r="S116" s="75"/>
      <c r="T116" s="75"/>
      <c r="U116" s="75"/>
      <c r="V116" s="75"/>
      <c r="W116" s="75"/>
      <c r="X116" s="75"/>
      <c r="Y116" s="75"/>
      <c r="Z116" s="75"/>
    </row>
    <row r="117" spans="1:26" s="76" customFormat="1" x14ac:dyDescent="0.25">
      <c r="A117" s="62"/>
      <c r="B117" s="163" t="s">
        <v>29</v>
      </c>
      <c r="C117" s="79"/>
      <c r="D117" s="77"/>
      <c r="E117" s="164"/>
      <c r="F117" s="165"/>
      <c r="G117" s="165"/>
      <c r="H117" s="165"/>
      <c r="I117" s="167"/>
      <c r="J117" s="167"/>
      <c r="K117" s="169">
        <f>SUM(K109:K116)</f>
        <v>17</v>
      </c>
      <c r="L117" s="169">
        <f>SUM(L109:L116)</f>
        <v>0</v>
      </c>
      <c r="M117" s="168">
        <f>SUM(M109:M116)</f>
        <v>190</v>
      </c>
      <c r="N117" s="169">
        <f>SUM(N109:N116)</f>
        <v>190</v>
      </c>
      <c r="O117" s="171"/>
      <c r="P117" s="171"/>
      <c r="Q117" s="88"/>
    </row>
    <row r="118" spans="1:26" x14ac:dyDescent="0.25">
      <c r="B118" s="100"/>
      <c r="C118" s="100"/>
      <c r="D118" s="100"/>
      <c r="E118" s="102"/>
      <c r="F118" s="100"/>
      <c r="G118" s="100"/>
      <c r="H118" s="100"/>
      <c r="I118" s="100"/>
      <c r="J118" s="100"/>
      <c r="K118" s="100"/>
      <c r="L118" s="100"/>
      <c r="M118" s="100"/>
      <c r="N118" s="100"/>
      <c r="O118" s="100"/>
      <c r="P118" s="100"/>
    </row>
    <row r="119" spans="1:26" ht="18.75" x14ac:dyDescent="0.25">
      <c r="B119" s="106" t="s">
        <v>163</v>
      </c>
      <c r="C119" s="172">
        <f>+K117</f>
        <v>17</v>
      </c>
      <c r="H119" s="110"/>
      <c r="I119" s="110"/>
      <c r="J119" s="110"/>
      <c r="K119" s="110"/>
      <c r="L119" s="110"/>
      <c r="M119" s="110"/>
      <c r="N119" s="100"/>
      <c r="O119" s="100"/>
      <c r="P119" s="100"/>
    </row>
    <row r="121" spans="1:26" ht="15.75" thickBot="1" x14ac:dyDescent="0.3"/>
    <row r="122" spans="1:26" ht="30.75" thickBot="1" x14ac:dyDescent="0.3">
      <c r="B122" s="237" t="s">
        <v>175</v>
      </c>
      <c r="C122" s="200" t="s">
        <v>176</v>
      </c>
      <c r="D122" s="237" t="s">
        <v>28</v>
      </c>
      <c r="E122" s="200" t="s">
        <v>402</v>
      </c>
    </row>
    <row r="123" spans="1:26" x14ac:dyDescent="0.25">
      <c r="B123" s="239" t="s">
        <v>403</v>
      </c>
      <c r="C123" s="241">
        <v>20</v>
      </c>
      <c r="D123" s="241"/>
      <c r="E123" s="1610">
        <f>+D123+D124+D125</f>
        <v>30</v>
      </c>
    </row>
    <row r="124" spans="1:26" x14ac:dyDescent="0.25">
      <c r="B124" s="239" t="s">
        <v>404</v>
      </c>
      <c r="C124" s="522">
        <v>30</v>
      </c>
      <c r="D124" s="514">
        <v>30</v>
      </c>
      <c r="E124" s="1602"/>
    </row>
    <row r="125" spans="1:26" ht="15.75" thickBot="1" x14ac:dyDescent="0.3">
      <c r="B125" s="239" t="s">
        <v>405</v>
      </c>
      <c r="C125" s="243">
        <v>40</v>
      </c>
      <c r="D125" s="243">
        <v>0</v>
      </c>
      <c r="E125" s="1611"/>
    </row>
    <row r="127" spans="1:26" ht="15.75" thickBot="1" x14ac:dyDescent="0.3"/>
    <row r="128" spans="1:26" ht="27" thickBot="1" x14ac:dyDescent="0.3">
      <c r="B128" s="1584" t="s">
        <v>164</v>
      </c>
      <c r="C128" s="1585"/>
      <c r="D128" s="1585"/>
      <c r="E128" s="1585"/>
      <c r="F128" s="1585"/>
      <c r="G128" s="1585"/>
      <c r="H128" s="1585"/>
      <c r="I128" s="1585"/>
      <c r="J128" s="1585"/>
      <c r="K128" s="1585"/>
      <c r="L128" s="1585"/>
      <c r="M128" s="1585"/>
      <c r="N128" s="1586"/>
    </row>
    <row r="130" spans="2:17" ht="75" x14ac:dyDescent="0.25">
      <c r="B130" s="521" t="s">
        <v>97</v>
      </c>
      <c r="C130" s="521" t="s">
        <v>98</v>
      </c>
      <c r="D130" s="521" t="s">
        <v>99</v>
      </c>
      <c r="E130" s="521" t="s">
        <v>100</v>
      </c>
      <c r="F130" s="521" t="s">
        <v>101</v>
      </c>
      <c r="G130" s="521" t="s">
        <v>102</v>
      </c>
      <c r="H130" s="521" t="s">
        <v>103</v>
      </c>
      <c r="I130" s="521" t="s">
        <v>104</v>
      </c>
      <c r="J130" s="1579" t="s">
        <v>105</v>
      </c>
      <c r="K130" s="1580"/>
      <c r="L130" s="1581"/>
      <c r="M130" s="521" t="s">
        <v>106</v>
      </c>
      <c r="N130" s="521" t="s">
        <v>107</v>
      </c>
      <c r="O130" s="521" t="s">
        <v>108</v>
      </c>
      <c r="P130" s="1579" t="s">
        <v>81</v>
      </c>
      <c r="Q130" s="1581"/>
    </row>
    <row r="131" spans="2:17" ht="45" x14ac:dyDescent="0.25">
      <c r="C131" s="182"/>
      <c r="D131" s="182"/>
      <c r="E131" s="182"/>
      <c r="F131" s="182"/>
      <c r="G131" s="182"/>
      <c r="H131" s="182"/>
      <c r="I131" s="284"/>
      <c r="J131" s="182" t="s">
        <v>109</v>
      </c>
      <c r="K131" s="284" t="s">
        <v>110</v>
      </c>
      <c r="L131" s="284" t="s">
        <v>111</v>
      </c>
      <c r="M131" s="822"/>
      <c r="N131" s="822"/>
      <c r="O131" s="822"/>
      <c r="P131" s="1613"/>
      <c r="Q131" s="1613"/>
    </row>
    <row r="132" spans="2:17" ht="75" customHeight="1" x14ac:dyDescent="0.25">
      <c r="B132" s="182" t="s">
        <v>1044</v>
      </c>
      <c r="C132" s="182" t="s">
        <v>867</v>
      </c>
      <c r="D132" s="182" t="s">
        <v>3821</v>
      </c>
      <c r="E132" s="182">
        <v>50958727</v>
      </c>
      <c r="F132" s="182" t="s">
        <v>3823</v>
      </c>
      <c r="G132" s="182" t="s">
        <v>3824</v>
      </c>
      <c r="H132" s="182" t="s">
        <v>1745</v>
      </c>
      <c r="I132" s="284" t="s">
        <v>1520</v>
      </c>
      <c r="J132" s="182"/>
      <c r="K132" s="284"/>
      <c r="L132" s="284"/>
      <c r="M132" s="822" t="s">
        <v>19</v>
      </c>
      <c r="N132" s="822" t="s">
        <v>20</v>
      </c>
      <c r="O132" s="822" t="s">
        <v>19</v>
      </c>
      <c r="P132" s="1714" t="s">
        <v>3825</v>
      </c>
      <c r="Q132" s="1715"/>
    </row>
    <row r="133" spans="2:17" ht="120" x14ac:dyDescent="0.25">
      <c r="B133" s="182" t="s">
        <v>1583</v>
      </c>
      <c r="C133" s="182" t="s">
        <v>867</v>
      </c>
      <c r="D133" s="182" t="s">
        <v>3822</v>
      </c>
      <c r="E133" s="182">
        <v>35143651</v>
      </c>
      <c r="F133" s="182" t="s">
        <v>3826</v>
      </c>
      <c r="G133" s="182" t="s">
        <v>797</v>
      </c>
      <c r="H133" s="416">
        <v>41725</v>
      </c>
      <c r="I133" s="284" t="s">
        <v>1520</v>
      </c>
      <c r="J133" s="182" t="s">
        <v>3827</v>
      </c>
      <c r="K133" s="284" t="s">
        <v>3828</v>
      </c>
      <c r="L133" s="284" t="s">
        <v>155</v>
      </c>
      <c r="M133" s="822" t="s">
        <v>19</v>
      </c>
      <c r="N133" s="822" t="s">
        <v>19</v>
      </c>
      <c r="O133" s="822" t="s">
        <v>19</v>
      </c>
      <c r="P133" s="1613"/>
      <c r="Q133" s="1613"/>
    </row>
    <row r="134" spans="2:17" ht="30" x14ac:dyDescent="0.25">
      <c r="B134" s="182" t="s">
        <v>1589</v>
      </c>
      <c r="C134" s="182" t="s">
        <v>867</v>
      </c>
      <c r="D134" s="182" t="s">
        <v>2456</v>
      </c>
      <c r="E134" s="182">
        <v>35143488</v>
      </c>
      <c r="F134" s="182" t="s">
        <v>894</v>
      </c>
      <c r="G134" s="182" t="s">
        <v>797</v>
      </c>
      <c r="H134" s="416">
        <v>38422</v>
      </c>
      <c r="I134" s="284" t="s">
        <v>1520</v>
      </c>
      <c r="J134" s="182"/>
      <c r="K134" s="284"/>
      <c r="L134" s="284"/>
      <c r="M134" s="822" t="s">
        <v>19</v>
      </c>
      <c r="N134" s="822" t="s">
        <v>19</v>
      </c>
      <c r="O134" s="822" t="s">
        <v>19</v>
      </c>
      <c r="P134" s="1613"/>
      <c r="Q134" s="1613"/>
    </row>
    <row r="135" spans="2:17" x14ac:dyDescent="0.25">
      <c r="D135" s="181"/>
      <c r="E135" s="181"/>
      <c r="F135" s="181"/>
      <c r="G135" s="181"/>
      <c r="H135" s="181"/>
      <c r="I135" s="181"/>
      <c r="J135" s="181"/>
      <c r="K135" s="181"/>
      <c r="L135" s="181"/>
      <c r="M135" s="181"/>
      <c r="N135" s="181"/>
      <c r="O135" s="181"/>
      <c r="P135" s="181"/>
      <c r="Q135" s="181"/>
    </row>
    <row r="136" spans="2:17" ht="15.75" thickBot="1" x14ac:dyDescent="0.3"/>
    <row r="137" spans="2:17" ht="30" x14ac:dyDescent="0.25">
      <c r="B137" s="55" t="s">
        <v>18</v>
      </c>
      <c r="C137" s="55" t="s">
        <v>175</v>
      </c>
      <c r="D137" s="521" t="s">
        <v>176</v>
      </c>
      <c r="E137" s="55" t="s">
        <v>28</v>
      </c>
      <c r="F137" s="200" t="s">
        <v>177</v>
      </c>
      <c r="G137" s="201"/>
    </row>
    <row r="138" spans="2:17" ht="108" x14ac:dyDescent="0.2">
      <c r="B138" s="1734" t="s">
        <v>178</v>
      </c>
      <c r="C138" s="202" t="s">
        <v>179</v>
      </c>
      <c r="D138" s="514">
        <v>25</v>
      </c>
      <c r="E138" s="514">
        <v>0</v>
      </c>
      <c r="F138" s="1735">
        <f>+E138+E139+E140</f>
        <v>35</v>
      </c>
      <c r="G138" s="203"/>
    </row>
    <row r="139" spans="2:17" ht="96" x14ac:dyDescent="0.2">
      <c r="B139" s="1734"/>
      <c r="C139" s="202" t="s">
        <v>180</v>
      </c>
      <c r="D139" s="518">
        <v>25</v>
      </c>
      <c r="E139" s="514">
        <v>25</v>
      </c>
      <c r="F139" s="1736"/>
      <c r="G139" s="203"/>
    </row>
    <row r="140" spans="2:17" ht="60" x14ac:dyDescent="0.2">
      <c r="B140" s="1734"/>
      <c r="C140" s="202" t="s">
        <v>181</v>
      </c>
      <c r="D140" s="514">
        <v>10</v>
      </c>
      <c r="E140" s="514">
        <v>10</v>
      </c>
      <c r="F140" s="1737"/>
      <c r="G140" s="203"/>
    </row>
    <row r="141" spans="2:17" x14ac:dyDescent="0.25">
      <c r="C141"/>
    </row>
    <row r="144" spans="2:17" x14ac:dyDescent="0.25">
      <c r="B144" s="47" t="s">
        <v>182</v>
      </c>
    </row>
    <row r="147" spans="2:5" x14ac:dyDescent="0.25">
      <c r="B147" s="49" t="s">
        <v>18</v>
      </c>
      <c r="C147" s="49" t="s">
        <v>27</v>
      </c>
      <c r="D147" s="55" t="s">
        <v>28</v>
      </c>
      <c r="E147" s="55" t="s">
        <v>29</v>
      </c>
    </row>
    <row r="148" spans="2:5" ht="28.5" x14ac:dyDescent="0.25">
      <c r="B148" s="56" t="s">
        <v>183</v>
      </c>
      <c r="C148" s="257">
        <v>40</v>
      </c>
      <c r="D148" s="514">
        <f>+E123</f>
        <v>30</v>
      </c>
      <c r="E148" s="1566">
        <f>+D148+D149</f>
        <v>65</v>
      </c>
    </row>
    <row r="149" spans="2:5" ht="42.75" x14ac:dyDescent="0.25">
      <c r="B149" s="56" t="s">
        <v>184</v>
      </c>
      <c r="C149" s="257">
        <v>60</v>
      </c>
      <c r="D149" s="514">
        <f>+F138</f>
        <v>35</v>
      </c>
      <c r="E149" s="1567"/>
    </row>
  </sheetData>
  <sheetProtection sheet="1" objects="1" scenarios="1" formatCells="0" formatColumns="0" formatRows="0" insertColumns="0" insertRows="0" insertHyperlinks="0" deleteColumns="0" deleteRows="0"/>
  <mergeCells count="49">
    <mergeCell ref="P132:Q132"/>
    <mergeCell ref="B59:B60"/>
    <mergeCell ref="C59:C60"/>
    <mergeCell ref="D59:E59"/>
    <mergeCell ref="B2:P2"/>
    <mergeCell ref="B4:P4"/>
    <mergeCell ref="C6:N6"/>
    <mergeCell ref="C7:N7"/>
    <mergeCell ref="C8:N8"/>
    <mergeCell ref="C9:N9"/>
    <mergeCell ref="C10:E10"/>
    <mergeCell ref="B14:C21"/>
    <mergeCell ref="B22:C22"/>
    <mergeCell ref="E40:E41"/>
    <mergeCell ref="M45:N45"/>
    <mergeCell ref="J86:L86"/>
    <mergeCell ref="P86:Q86"/>
    <mergeCell ref="C63:N63"/>
    <mergeCell ref="B65:N65"/>
    <mergeCell ref="O68:P68"/>
    <mergeCell ref="O69:P69"/>
    <mergeCell ref="O70:P70"/>
    <mergeCell ref="O71:P71"/>
    <mergeCell ref="O72:P72"/>
    <mergeCell ref="O73:P73"/>
    <mergeCell ref="O74:P74"/>
    <mergeCell ref="O75:P75"/>
    <mergeCell ref="B81:N81"/>
    <mergeCell ref="P87:Q87"/>
    <mergeCell ref="P88:Q88"/>
    <mergeCell ref="B95:N95"/>
    <mergeCell ref="D98:E98"/>
    <mergeCell ref="D99:E99"/>
    <mergeCell ref="P133:Q133"/>
    <mergeCell ref="B138:B140"/>
    <mergeCell ref="F138:F140"/>
    <mergeCell ref="E148:E149"/>
    <mergeCell ref="P89:Q89"/>
    <mergeCell ref="P90:Q90"/>
    <mergeCell ref="P91:Q91"/>
    <mergeCell ref="P92:Q92"/>
    <mergeCell ref="B105:N105"/>
    <mergeCell ref="E123:E125"/>
    <mergeCell ref="B128:N128"/>
    <mergeCell ref="J130:L130"/>
    <mergeCell ref="P130:Q130"/>
    <mergeCell ref="P131:Q131"/>
    <mergeCell ref="B102:P102"/>
    <mergeCell ref="P134:Q134"/>
  </mergeCells>
  <dataValidations count="2">
    <dataValidation type="list" allowBlank="1" showInputMessage="1" showErrorMessage="1" sqref="WVE983065 A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A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A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A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A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A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A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A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A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A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A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A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A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A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A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5 WLL983065 C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C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C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C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C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C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C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C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C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C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C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C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C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C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C983065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AX389"/>
  <sheetViews>
    <sheetView topLeftCell="A55" workbookViewId="0">
      <selection activeCell="G110" sqref="G110"/>
    </sheetView>
  </sheetViews>
  <sheetFormatPr baseColWidth="10" defaultRowHeight="15" x14ac:dyDescent="0.25"/>
  <cols>
    <col min="1" max="1" width="2.42578125" style="1" customWidth="1"/>
    <col min="2" max="2" width="53" style="1" customWidth="1"/>
    <col min="3" max="3" width="30.7109375" style="1" customWidth="1"/>
    <col min="4" max="4" width="23.85546875" style="985" customWidth="1"/>
    <col min="5" max="5" width="18.42578125" style="986" customWidth="1"/>
    <col min="6" max="6" width="27.140625" style="1" customWidth="1"/>
    <col min="7" max="7" width="22.140625" style="1" customWidth="1"/>
    <col min="8" max="8" width="22.5703125" style="1" customWidth="1"/>
    <col min="9" max="9" width="15" style="1" customWidth="1"/>
    <col min="10" max="10" width="34.42578125" style="1" customWidth="1"/>
    <col min="11" max="11" width="35" style="1" customWidth="1"/>
    <col min="12" max="12" width="24.85546875" style="1" customWidth="1"/>
    <col min="13" max="13" width="18.7109375" style="1" customWidth="1"/>
    <col min="14" max="14" width="22.140625" style="1" customWidth="1"/>
    <col min="15" max="15" width="26.140625" style="1" customWidth="1"/>
    <col min="16" max="16" width="24.5703125" style="1" customWidth="1"/>
    <col min="17" max="17" width="28.7109375" style="1" customWidth="1"/>
    <col min="18" max="22" width="6.42578125" style="137" customWidth="1"/>
    <col min="23" max="50" width="11.42578125" style="137"/>
    <col min="51"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562" t="s">
        <v>0</v>
      </c>
      <c r="C2" s="1563"/>
      <c r="D2" s="1563"/>
      <c r="E2" s="1563"/>
      <c r="F2" s="1563"/>
      <c r="G2" s="1563"/>
      <c r="H2" s="1563"/>
      <c r="I2" s="1563"/>
      <c r="J2" s="1563"/>
      <c r="K2" s="1563"/>
      <c r="L2" s="1563"/>
      <c r="M2" s="1563"/>
      <c r="N2" s="1563"/>
      <c r="O2" s="1563"/>
      <c r="P2" s="1563"/>
    </row>
    <row r="4" spans="2:16" ht="26.25" x14ac:dyDescent="0.25">
      <c r="B4" s="1562" t="s">
        <v>1</v>
      </c>
      <c r="C4" s="1563"/>
      <c r="D4" s="1563"/>
      <c r="E4" s="1563"/>
      <c r="F4" s="1563"/>
      <c r="G4" s="1563"/>
      <c r="H4" s="1563"/>
      <c r="I4" s="1563"/>
      <c r="J4" s="1563"/>
      <c r="K4" s="1563"/>
      <c r="L4" s="1563"/>
      <c r="M4" s="1563"/>
      <c r="N4" s="1563"/>
      <c r="O4" s="1563"/>
      <c r="P4" s="1563"/>
    </row>
    <row r="5" spans="2:16" ht="15.75" thickBot="1" x14ac:dyDescent="0.3"/>
    <row r="6" spans="2:16" ht="21.75" thickBot="1" x14ac:dyDescent="0.3">
      <c r="B6" s="4" t="s">
        <v>2</v>
      </c>
      <c r="C6" s="1564" t="s">
        <v>3829</v>
      </c>
      <c r="D6" s="1564"/>
      <c r="E6" s="1564"/>
      <c r="F6" s="1564"/>
      <c r="G6" s="1564"/>
      <c r="H6" s="1564"/>
      <c r="I6" s="1564"/>
      <c r="J6" s="1564"/>
      <c r="K6" s="1564"/>
      <c r="L6" s="1564"/>
      <c r="M6" s="1564"/>
      <c r="N6" s="1565"/>
    </row>
    <row r="7" spans="2:16" ht="16.5" thickBot="1" x14ac:dyDescent="0.3">
      <c r="B7" s="5" t="s">
        <v>4</v>
      </c>
      <c r="C7" s="1564"/>
      <c r="D7" s="1564"/>
      <c r="E7" s="1564"/>
      <c r="F7" s="1564"/>
      <c r="G7" s="1564"/>
      <c r="H7" s="1564"/>
      <c r="I7" s="1564"/>
      <c r="J7" s="1564"/>
      <c r="K7" s="1564"/>
      <c r="L7" s="1564"/>
      <c r="M7" s="1564"/>
      <c r="N7" s="1565"/>
    </row>
    <row r="8" spans="2:16" ht="16.5" thickBot="1" x14ac:dyDescent="0.3">
      <c r="B8" s="5" t="s">
        <v>5</v>
      </c>
      <c r="C8" s="1564"/>
      <c r="D8" s="1564"/>
      <c r="E8" s="1564"/>
      <c r="F8" s="1564"/>
      <c r="G8" s="1564"/>
      <c r="H8" s="1564"/>
      <c r="I8" s="1564"/>
      <c r="J8" s="1564"/>
      <c r="K8" s="1564"/>
      <c r="L8" s="1564"/>
      <c r="M8" s="1564"/>
      <c r="N8" s="1565"/>
    </row>
    <row r="9" spans="2:16" ht="16.5" thickBot="1" x14ac:dyDescent="0.3">
      <c r="B9" s="5" t="s">
        <v>6</v>
      </c>
      <c r="C9" s="1564"/>
      <c r="D9" s="1564"/>
      <c r="E9" s="1564"/>
      <c r="F9" s="1564"/>
      <c r="G9" s="1564"/>
      <c r="H9" s="1564"/>
      <c r="I9" s="1564"/>
      <c r="J9" s="1564"/>
      <c r="K9" s="1564"/>
      <c r="L9" s="1564"/>
      <c r="M9" s="1564"/>
      <c r="N9" s="1565"/>
    </row>
    <row r="10" spans="2:16" ht="16.5" thickBot="1" x14ac:dyDescent="0.3">
      <c r="B10" s="5" t="s">
        <v>7</v>
      </c>
      <c r="C10" s="1787"/>
      <c r="D10" s="1572"/>
      <c r="E10" s="1573"/>
      <c r="F10" s="6"/>
      <c r="G10" s="6"/>
      <c r="H10" s="6"/>
      <c r="I10" s="6"/>
      <c r="J10" s="6"/>
      <c r="K10" s="6"/>
      <c r="L10" s="6"/>
      <c r="M10" s="6"/>
      <c r="N10" s="8"/>
    </row>
    <row r="11" spans="2:16" ht="16.5" thickBot="1" x14ac:dyDescent="0.3">
      <c r="B11" s="9" t="s">
        <v>8</v>
      </c>
      <c r="C11" s="248" t="s">
        <v>3830</v>
      </c>
      <c r="D11" s="987"/>
      <c r="E11" s="988"/>
      <c r="F11" s="11"/>
      <c r="G11" s="11"/>
      <c r="H11" s="11"/>
      <c r="I11" s="11"/>
      <c r="J11" s="11"/>
      <c r="K11" s="11"/>
      <c r="L11" s="11"/>
      <c r="M11" s="11"/>
      <c r="N11" s="13"/>
    </row>
    <row r="12" spans="2:16" ht="15.75" x14ac:dyDescent="0.25">
      <c r="B12" s="14"/>
      <c r="C12" s="249"/>
      <c r="D12" s="989"/>
      <c r="E12" s="990"/>
      <c r="F12" s="16"/>
      <c r="G12" s="16"/>
      <c r="H12" s="16"/>
      <c r="I12" s="925"/>
      <c r="J12" s="925"/>
      <c r="K12" s="925"/>
      <c r="L12" s="925"/>
      <c r="M12" s="925"/>
      <c r="N12" s="16"/>
    </row>
    <row r="13" spans="2:16" x14ac:dyDescent="0.25">
      <c r="I13" s="925"/>
      <c r="J13" s="925"/>
      <c r="K13" s="925"/>
      <c r="L13" s="925"/>
      <c r="M13" s="925"/>
      <c r="N13" s="17"/>
    </row>
    <row r="14" spans="2:16" ht="30" x14ac:dyDescent="0.25">
      <c r="B14" s="1574" t="s">
        <v>10</v>
      </c>
      <c r="C14" s="1574"/>
      <c r="D14" s="991" t="s">
        <v>11</v>
      </c>
      <c r="E14" s="992" t="s">
        <v>12</v>
      </c>
      <c r="F14" s="859" t="s">
        <v>13</v>
      </c>
      <c r="G14" s="19"/>
      <c r="I14" s="20"/>
      <c r="J14" s="20"/>
      <c r="K14" s="20"/>
      <c r="L14" s="20"/>
      <c r="M14" s="20"/>
      <c r="N14" s="17"/>
    </row>
    <row r="15" spans="2:16" x14ac:dyDescent="0.25">
      <c r="B15" s="1574"/>
      <c r="C15" s="1574"/>
      <c r="D15" s="991" t="s">
        <v>3831</v>
      </c>
      <c r="E15" s="830">
        <v>2579027035</v>
      </c>
      <c r="F15" s="251">
        <v>1235</v>
      </c>
      <c r="G15" s="634"/>
      <c r="I15" s="635"/>
      <c r="J15" s="635"/>
      <c r="K15" s="635"/>
      <c r="L15" s="635"/>
      <c r="M15" s="635"/>
      <c r="N15" s="17"/>
    </row>
    <row r="16" spans="2:16" x14ac:dyDescent="0.25">
      <c r="B16" s="1574"/>
      <c r="C16" s="1574"/>
      <c r="D16" s="991" t="s">
        <v>3832</v>
      </c>
      <c r="E16" s="830">
        <v>712833356</v>
      </c>
      <c r="F16" s="251">
        <v>262</v>
      </c>
      <c r="G16" s="634"/>
      <c r="I16" s="635"/>
      <c r="J16" s="635"/>
      <c r="K16" s="635"/>
      <c r="L16" s="635"/>
      <c r="M16" s="635"/>
      <c r="N16" s="17"/>
    </row>
    <row r="17" spans="1:14" x14ac:dyDescent="0.25">
      <c r="B17" s="1574"/>
      <c r="C17" s="1574"/>
      <c r="D17" s="991" t="s">
        <v>3833</v>
      </c>
      <c r="E17" s="830">
        <v>866636615</v>
      </c>
      <c r="F17" s="251">
        <v>415</v>
      </c>
      <c r="G17" s="634"/>
      <c r="I17" s="635"/>
      <c r="J17" s="635"/>
      <c r="K17" s="635"/>
      <c r="L17" s="635"/>
      <c r="M17" s="635"/>
      <c r="N17" s="17"/>
    </row>
    <row r="18" spans="1:14" x14ac:dyDescent="0.25">
      <c r="B18" s="1574"/>
      <c r="C18" s="1574"/>
      <c r="D18" s="991" t="s">
        <v>3834</v>
      </c>
      <c r="E18" s="830">
        <v>661139334</v>
      </c>
      <c r="F18" s="251">
        <v>243</v>
      </c>
      <c r="G18" s="634"/>
      <c r="H18" s="636"/>
      <c r="I18" s="635"/>
      <c r="J18" s="635"/>
      <c r="K18" s="635"/>
      <c r="L18" s="635"/>
      <c r="M18" s="635"/>
      <c r="N18" s="29"/>
    </row>
    <row r="19" spans="1:14" x14ac:dyDescent="0.25">
      <c r="B19" s="1574"/>
      <c r="C19" s="1574"/>
      <c r="D19" s="991" t="s">
        <v>3835</v>
      </c>
      <c r="E19" s="830">
        <v>1940392980</v>
      </c>
      <c r="F19" s="251">
        <v>864</v>
      </c>
      <c r="G19" s="634"/>
      <c r="H19" s="636"/>
      <c r="I19" s="969"/>
      <c r="J19" s="969"/>
      <c r="K19" s="969"/>
      <c r="L19" s="969"/>
      <c r="M19" s="969"/>
      <c r="N19" s="29"/>
    </row>
    <row r="20" spans="1:14" x14ac:dyDescent="0.25">
      <c r="B20" s="1574"/>
      <c r="C20" s="1574"/>
      <c r="D20" s="991" t="s">
        <v>3836</v>
      </c>
      <c r="E20" s="830">
        <v>478849888</v>
      </c>
      <c r="F20" s="251">
        <v>176</v>
      </c>
      <c r="G20" s="634"/>
      <c r="H20" s="636"/>
      <c r="I20" s="925"/>
      <c r="J20" s="925"/>
      <c r="K20" s="925"/>
      <c r="L20" s="925"/>
      <c r="M20" s="925"/>
      <c r="N20" s="29"/>
    </row>
    <row r="21" spans="1:14" x14ac:dyDescent="0.25">
      <c r="B21" s="1574"/>
      <c r="C21" s="1574"/>
      <c r="D21" s="991"/>
      <c r="E21" s="830"/>
      <c r="F21" s="251"/>
      <c r="G21" s="634"/>
      <c r="H21" s="636"/>
      <c r="I21" s="925"/>
      <c r="J21" s="925"/>
      <c r="K21" s="925"/>
      <c r="L21" s="925"/>
      <c r="M21" s="925"/>
      <c r="N21" s="29"/>
    </row>
    <row r="22" spans="1:14" ht="15.75" thickBot="1" x14ac:dyDescent="0.3">
      <c r="B22" s="1575" t="s">
        <v>14</v>
      </c>
      <c r="C22" s="1576"/>
      <c r="D22" s="991"/>
      <c r="E22" s="830"/>
      <c r="F22" s="251">
        <f>SUM(F15:F21)</f>
        <v>3195</v>
      </c>
      <c r="G22" s="634"/>
      <c r="H22" s="636"/>
      <c r="I22" s="925"/>
      <c r="J22" s="925"/>
      <c r="K22" s="925"/>
      <c r="L22" s="925"/>
      <c r="M22" s="925"/>
      <c r="N22" s="29"/>
    </row>
    <row r="23" spans="1:14" ht="45.75" thickBot="1" x14ac:dyDescent="0.3">
      <c r="A23" s="32"/>
      <c r="B23" s="33" t="s">
        <v>15</v>
      </c>
      <c r="C23" s="33" t="s">
        <v>16</v>
      </c>
      <c r="E23" s="993"/>
      <c r="F23" s="20"/>
      <c r="G23" s="20"/>
      <c r="H23" s="20"/>
      <c r="I23" s="35"/>
      <c r="J23" s="35"/>
      <c r="K23" s="35"/>
      <c r="L23" s="35"/>
      <c r="M23" s="35"/>
    </row>
    <row r="24" spans="1:14" ht="15.75" thickBot="1" x14ac:dyDescent="0.3">
      <c r="A24" s="37">
        <v>1</v>
      </c>
      <c r="C24" s="253">
        <f>F22*80/100</f>
        <v>2556</v>
      </c>
      <c r="D24" s="994"/>
      <c r="E24" s="995">
        <v>2556</v>
      </c>
      <c r="F24" s="41"/>
      <c r="G24" s="41"/>
      <c r="H24" s="41"/>
      <c r="I24" s="637"/>
      <c r="J24" s="637"/>
      <c r="K24" s="637"/>
      <c r="L24" s="637"/>
      <c r="M24" s="637"/>
    </row>
    <row r="25" spans="1:14" x14ac:dyDescent="0.25">
      <c r="A25" s="44"/>
      <c r="C25" s="255"/>
      <c r="D25" s="996"/>
      <c r="E25" s="997"/>
      <c r="F25" s="41"/>
      <c r="G25" s="41"/>
      <c r="H25" s="41"/>
      <c r="I25" s="637"/>
      <c r="J25" s="637"/>
      <c r="K25" s="637"/>
      <c r="L25" s="637"/>
      <c r="M25" s="637"/>
    </row>
    <row r="26" spans="1:14" x14ac:dyDescent="0.25">
      <c r="A26" s="44"/>
      <c r="C26" s="255"/>
      <c r="D26" s="996"/>
      <c r="E26" s="997"/>
      <c r="F26" s="41"/>
      <c r="G26" s="41"/>
      <c r="H26" s="41"/>
      <c r="I26" s="637"/>
      <c r="J26" s="637"/>
      <c r="K26" s="637"/>
      <c r="L26" s="637"/>
      <c r="M26" s="637"/>
    </row>
    <row r="27" spans="1:14" x14ac:dyDescent="0.25">
      <c r="A27" s="44"/>
      <c r="B27" s="47" t="s">
        <v>3837</v>
      </c>
      <c r="C27"/>
      <c r="E27" s="998"/>
      <c r="F27"/>
      <c r="G27"/>
      <c r="H27"/>
      <c r="I27" s="925"/>
      <c r="J27" s="925"/>
      <c r="K27" s="925"/>
      <c r="L27" s="925"/>
      <c r="M27" s="925"/>
      <c r="N27" s="17"/>
    </row>
    <row r="28" spans="1:14" x14ac:dyDescent="0.25">
      <c r="A28" s="44"/>
      <c r="B28"/>
      <c r="C28"/>
      <c r="E28" s="999"/>
      <c r="F28" s="256"/>
      <c r="G28"/>
      <c r="H28"/>
      <c r="I28" s="925"/>
      <c r="J28" s="925"/>
      <c r="K28" s="925"/>
      <c r="L28" s="925"/>
      <c r="M28" s="925"/>
      <c r="N28" s="17"/>
    </row>
    <row r="29" spans="1:14" x14ac:dyDescent="0.25">
      <c r="A29" s="44"/>
      <c r="B29" s="49" t="s">
        <v>18</v>
      </c>
      <c r="C29" s="49" t="s">
        <v>19</v>
      </c>
      <c r="D29" s="1000" t="s">
        <v>20</v>
      </c>
      <c r="E29" s="1786"/>
      <c r="F29" s="1786"/>
      <c r="G29"/>
      <c r="H29"/>
      <c r="I29" s="925"/>
      <c r="J29" s="925"/>
      <c r="K29" s="925"/>
      <c r="L29" s="925"/>
      <c r="M29" s="925"/>
      <c r="N29" s="17"/>
    </row>
    <row r="30" spans="1:14" x14ac:dyDescent="0.25">
      <c r="A30" s="44"/>
      <c r="B30" s="51" t="s">
        <v>21</v>
      </c>
      <c r="C30" s="878" t="s">
        <v>22</v>
      </c>
      <c r="D30" s="1001"/>
      <c r="E30" s="1788"/>
      <c r="F30" s="1788"/>
      <c r="G30"/>
      <c r="H30"/>
      <c r="I30" s="925"/>
      <c r="J30" s="925"/>
      <c r="K30" s="925"/>
      <c r="L30" s="925"/>
      <c r="M30" s="925"/>
      <c r="N30" s="17"/>
    </row>
    <row r="31" spans="1:14" x14ac:dyDescent="0.25">
      <c r="A31" s="44"/>
      <c r="B31" s="51" t="s">
        <v>23</v>
      </c>
      <c r="C31" s="878" t="s">
        <v>22</v>
      </c>
      <c r="D31" s="321"/>
      <c r="E31" s="1788"/>
      <c r="F31" s="1788"/>
      <c r="G31"/>
      <c r="H31"/>
      <c r="I31" s="925"/>
      <c r="J31" s="925"/>
      <c r="K31" s="925"/>
      <c r="L31" s="925"/>
      <c r="M31" s="925"/>
      <c r="N31" s="17"/>
    </row>
    <row r="32" spans="1:14" x14ac:dyDescent="0.25">
      <c r="A32" s="44"/>
      <c r="B32" s="51" t="s">
        <v>24</v>
      </c>
      <c r="C32" s="878" t="s">
        <v>22</v>
      </c>
      <c r="D32" s="321"/>
      <c r="E32" s="1788"/>
      <c r="F32" s="1788"/>
      <c r="G32"/>
      <c r="H32"/>
      <c r="I32" s="925"/>
      <c r="J32" s="925"/>
      <c r="K32" s="925"/>
      <c r="L32" s="925"/>
      <c r="M32" s="925"/>
      <c r="N32" s="17"/>
    </row>
    <row r="33" spans="1:14" x14ac:dyDescent="0.25">
      <c r="A33" s="44"/>
      <c r="B33" s="51" t="s">
        <v>25</v>
      </c>
      <c r="C33" s="878"/>
      <c r="D33" s="1001" t="s">
        <v>22</v>
      </c>
      <c r="E33" s="1788"/>
      <c r="F33" s="1788"/>
      <c r="G33"/>
      <c r="H33"/>
      <c r="I33" s="925"/>
      <c r="J33" s="925"/>
      <c r="K33" s="925"/>
      <c r="L33" s="925"/>
      <c r="M33" s="925"/>
      <c r="N33" s="17"/>
    </row>
    <row r="34" spans="1:14" x14ac:dyDescent="0.25">
      <c r="A34" s="44"/>
      <c r="B34" s="35"/>
      <c r="C34" s="826"/>
      <c r="D34" s="1002"/>
      <c r="E34" s="1003"/>
      <c r="F34" s="927"/>
      <c r="G34"/>
      <c r="H34"/>
      <c r="I34" s="925"/>
      <c r="J34" s="925"/>
      <c r="K34" s="925"/>
      <c r="L34" s="925"/>
      <c r="M34" s="925"/>
      <c r="N34" s="17"/>
    </row>
    <row r="35" spans="1:14" x14ac:dyDescent="0.25">
      <c r="A35" s="44"/>
      <c r="B35" s="47" t="s">
        <v>3838</v>
      </c>
      <c r="C35"/>
      <c r="E35" s="1004"/>
      <c r="F35" s="196"/>
      <c r="G35"/>
      <c r="H35"/>
      <c r="I35" s="925"/>
      <c r="J35" s="925"/>
      <c r="K35" s="925"/>
      <c r="L35" s="925"/>
      <c r="M35" s="925"/>
      <c r="N35" s="17"/>
    </row>
    <row r="36" spans="1:14" x14ac:dyDescent="0.25">
      <c r="A36" s="44"/>
      <c r="B36"/>
      <c r="C36"/>
      <c r="E36" s="1004"/>
      <c r="F36" s="196"/>
      <c r="G36"/>
      <c r="H36"/>
      <c r="I36" s="925"/>
      <c r="J36" s="925"/>
      <c r="K36" s="925"/>
      <c r="L36" s="925"/>
      <c r="M36" s="925"/>
      <c r="N36" s="17"/>
    </row>
    <row r="37" spans="1:14" x14ac:dyDescent="0.25">
      <c r="A37" s="44"/>
      <c r="B37" s="49" t="s">
        <v>18</v>
      </c>
      <c r="C37" s="49" t="s">
        <v>19</v>
      </c>
      <c r="D37" s="1000" t="s">
        <v>20</v>
      </c>
      <c r="E37" s="1004"/>
      <c r="F37" s="196"/>
      <c r="G37"/>
      <c r="H37"/>
      <c r="I37" s="925"/>
      <c r="J37" s="925"/>
      <c r="K37" s="925"/>
      <c r="L37" s="925"/>
      <c r="M37" s="925"/>
      <c r="N37" s="17"/>
    </row>
    <row r="38" spans="1:14" x14ac:dyDescent="0.25">
      <c r="A38" s="44"/>
      <c r="B38" s="51" t="s">
        <v>21</v>
      </c>
      <c r="C38" s="878"/>
      <c r="D38" s="1001" t="s">
        <v>22</v>
      </c>
      <c r="E38" s="1004"/>
      <c r="F38" s="196"/>
      <c r="G38"/>
      <c r="H38"/>
      <c r="I38" s="925"/>
      <c r="J38" s="925"/>
      <c r="K38" s="925"/>
      <c r="L38" s="925"/>
      <c r="M38" s="925"/>
      <c r="N38" s="17"/>
    </row>
    <row r="39" spans="1:14" x14ac:dyDescent="0.25">
      <c r="A39" s="44"/>
      <c r="B39" s="51" t="s">
        <v>23</v>
      </c>
      <c r="C39" s="878" t="s">
        <v>22</v>
      </c>
      <c r="E39" s="1004"/>
      <c r="F39" s="196"/>
      <c r="G39"/>
      <c r="H39"/>
      <c r="I39" s="925"/>
      <c r="J39" s="925"/>
      <c r="K39" s="925"/>
      <c r="L39" s="925"/>
      <c r="M39" s="925"/>
      <c r="N39" s="17"/>
    </row>
    <row r="40" spans="1:14" x14ac:dyDescent="0.25">
      <c r="A40" s="44"/>
      <c r="B40" s="51" t="s">
        <v>24</v>
      </c>
      <c r="C40" s="878" t="s">
        <v>22</v>
      </c>
      <c r="D40" s="321"/>
      <c r="E40" s="1004"/>
      <c r="F40" s="196"/>
      <c r="G40"/>
      <c r="H40"/>
      <c r="I40" s="925"/>
      <c r="J40" s="925"/>
      <c r="K40" s="925"/>
      <c r="L40" s="925"/>
      <c r="M40" s="925"/>
      <c r="N40" s="17"/>
    </row>
    <row r="41" spans="1:14" x14ac:dyDescent="0.25">
      <c r="A41" s="44"/>
      <c r="B41" s="51" t="s">
        <v>25</v>
      </c>
      <c r="C41" s="878" t="s">
        <v>22</v>
      </c>
      <c r="D41" s="1001"/>
      <c r="E41" s="1004"/>
      <c r="F41" s="196"/>
      <c r="G41"/>
      <c r="H41"/>
      <c r="I41" s="925"/>
      <c r="J41" s="925"/>
      <c r="K41" s="925"/>
      <c r="L41" s="925"/>
      <c r="M41" s="925"/>
      <c r="N41" s="17"/>
    </row>
    <row r="42" spans="1:14" x14ac:dyDescent="0.25">
      <c r="A42" s="44"/>
      <c r="E42" s="1786"/>
      <c r="F42" s="1786"/>
      <c r="G42"/>
      <c r="H42"/>
      <c r="I42" s="925"/>
      <c r="J42" s="925"/>
      <c r="K42" s="925"/>
      <c r="L42" s="925"/>
      <c r="M42" s="925"/>
      <c r="N42" s="17"/>
    </row>
    <row r="43" spans="1:14" x14ac:dyDescent="0.25">
      <c r="A43" s="44"/>
      <c r="E43" s="1005"/>
      <c r="F43" s="926"/>
      <c r="G43"/>
      <c r="H43"/>
      <c r="I43" s="925"/>
      <c r="J43" s="925"/>
      <c r="K43" s="925"/>
      <c r="L43" s="925"/>
      <c r="M43" s="925"/>
      <c r="N43" s="17"/>
    </row>
    <row r="44" spans="1:14" x14ac:dyDescent="0.25">
      <c r="A44" s="44"/>
      <c r="B44" s="47" t="s">
        <v>3839</v>
      </c>
      <c r="C44"/>
      <c r="E44" s="1005"/>
      <c r="F44" s="926"/>
      <c r="G44"/>
      <c r="H44"/>
      <c r="I44" s="925"/>
      <c r="J44" s="925"/>
      <c r="K44" s="925"/>
      <c r="L44" s="925"/>
      <c r="M44" s="925"/>
      <c r="N44" s="17"/>
    </row>
    <row r="45" spans="1:14" x14ac:dyDescent="0.25">
      <c r="A45" s="44"/>
      <c r="B45"/>
      <c r="C45"/>
      <c r="E45" s="1005"/>
      <c r="F45" s="926"/>
      <c r="G45"/>
      <c r="H45"/>
      <c r="I45" s="925"/>
      <c r="J45" s="925"/>
      <c r="K45" s="925"/>
      <c r="L45" s="925"/>
      <c r="M45" s="925"/>
      <c r="N45" s="17"/>
    </row>
    <row r="46" spans="1:14" x14ac:dyDescent="0.25">
      <c r="A46" s="44"/>
      <c r="B46" s="49" t="s">
        <v>18</v>
      </c>
      <c r="C46" s="49" t="s">
        <v>19</v>
      </c>
      <c r="D46" s="1000" t="s">
        <v>20</v>
      </c>
      <c r="E46" s="1005"/>
      <c r="F46" s="926"/>
      <c r="G46"/>
      <c r="H46"/>
      <c r="I46" s="925"/>
      <c r="J46" s="925"/>
      <c r="K46" s="925"/>
      <c r="L46" s="925"/>
      <c r="M46" s="925"/>
      <c r="N46" s="17"/>
    </row>
    <row r="47" spans="1:14" x14ac:dyDescent="0.25">
      <c r="A47" s="44"/>
      <c r="B47" s="51" t="s">
        <v>21</v>
      </c>
      <c r="C47" s="878"/>
      <c r="D47" s="1001" t="s">
        <v>22</v>
      </c>
      <c r="E47" s="1005"/>
      <c r="F47" s="926"/>
      <c r="G47"/>
      <c r="H47"/>
      <c r="I47" s="925"/>
      <c r="J47" s="925"/>
      <c r="K47" s="925"/>
      <c r="L47" s="925"/>
      <c r="M47" s="925"/>
      <c r="N47" s="17"/>
    </row>
    <row r="48" spans="1:14" x14ac:dyDescent="0.25">
      <c r="A48" s="44"/>
      <c r="B48" s="51" t="s">
        <v>23</v>
      </c>
      <c r="C48" s="878" t="s">
        <v>22</v>
      </c>
      <c r="E48" s="1788"/>
      <c r="F48" s="1788"/>
      <c r="G48"/>
      <c r="H48"/>
      <c r="I48" s="925"/>
      <c r="J48" s="925"/>
      <c r="K48" s="925"/>
      <c r="L48" s="925"/>
      <c r="M48" s="925"/>
      <c r="N48" s="17"/>
    </row>
    <row r="49" spans="1:14" x14ac:dyDescent="0.25">
      <c r="A49" s="44"/>
      <c r="B49" s="51" t="s">
        <v>24</v>
      </c>
      <c r="C49" s="878" t="s">
        <v>22</v>
      </c>
      <c r="D49" s="321"/>
      <c r="E49" s="1788"/>
      <c r="F49" s="1788"/>
      <c r="G49"/>
      <c r="H49"/>
      <c r="I49" s="925"/>
      <c r="J49" s="925"/>
      <c r="K49" s="925"/>
      <c r="L49" s="925"/>
      <c r="M49" s="925"/>
      <c r="N49" s="17"/>
    </row>
    <row r="50" spans="1:14" x14ac:dyDescent="0.25">
      <c r="A50" s="44"/>
      <c r="B50" s="51" t="s">
        <v>25</v>
      </c>
      <c r="C50" s="878"/>
      <c r="D50" s="1001" t="s">
        <v>22</v>
      </c>
      <c r="E50" s="1788"/>
      <c r="F50" s="1788"/>
      <c r="G50"/>
      <c r="H50"/>
      <c r="I50" s="925"/>
      <c r="J50" s="925"/>
      <c r="K50" s="925"/>
      <c r="L50" s="925"/>
      <c r="M50" s="925"/>
      <c r="N50" s="17"/>
    </row>
    <row r="51" spans="1:14" x14ac:dyDescent="0.25">
      <c r="A51" s="44"/>
      <c r="E51" s="1788"/>
      <c r="F51" s="1788"/>
      <c r="G51"/>
      <c r="H51"/>
      <c r="I51" s="925"/>
      <c r="J51" s="925"/>
      <c r="K51" s="925"/>
      <c r="L51" s="925"/>
      <c r="M51" s="925"/>
      <c r="N51" s="17"/>
    </row>
    <row r="52" spans="1:14" x14ac:dyDescent="0.25">
      <c r="A52" s="44"/>
      <c r="B52" s="47" t="s">
        <v>3840</v>
      </c>
      <c r="E52" s="1788"/>
      <c r="F52" s="1788"/>
      <c r="G52"/>
      <c r="H52"/>
      <c r="I52" s="925"/>
      <c r="J52" s="925"/>
      <c r="K52" s="925"/>
      <c r="L52" s="925"/>
      <c r="M52" s="925"/>
      <c r="N52" s="17"/>
    </row>
    <row r="53" spans="1:14" x14ac:dyDescent="0.25">
      <c r="A53" s="44"/>
      <c r="E53" s="1788"/>
      <c r="F53" s="1788"/>
      <c r="G53"/>
      <c r="H53"/>
      <c r="I53" s="925"/>
      <c r="J53" s="925"/>
      <c r="K53" s="925"/>
      <c r="L53" s="925"/>
      <c r="M53" s="925"/>
      <c r="N53" s="17"/>
    </row>
    <row r="54" spans="1:14" x14ac:dyDescent="0.25">
      <c r="A54" s="44"/>
      <c r="B54" s="49" t="s">
        <v>18</v>
      </c>
      <c r="C54" s="49" t="s">
        <v>19</v>
      </c>
      <c r="D54" s="1000" t="s">
        <v>20</v>
      </c>
      <c r="E54" s="1788"/>
      <c r="F54" s="1788"/>
      <c r="G54"/>
      <c r="H54"/>
      <c r="I54" s="925"/>
      <c r="J54" s="925"/>
      <c r="K54" s="925"/>
      <c r="L54" s="925"/>
      <c r="M54" s="925"/>
      <c r="N54" s="17"/>
    </row>
    <row r="55" spans="1:14" x14ac:dyDescent="0.25">
      <c r="A55" s="44"/>
      <c r="B55" s="51" t="s">
        <v>21</v>
      </c>
      <c r="C55" s="51"/>
      <c r="D55" s="1001" t="s">
        <v>22</v>
      </c>
      <c r="E55" s="1788"/>
      <c r="F55" s="1788"/>
      <c r="G55"/>
      <c r="H55"/>
      <c r="I55" s="925"/>
      <c r="J55" s="925"/>
      <c r="K55" s="925"/>
      <c r="L55" s="925"/>
      <c r="M55" s="925"/>
      <c r="N55" s="17"/>
    </row>
    <row r="56" spans="1:14" x14ac:dyDescent="0.25">
      <c r="A56" s="44"/>
      <c r="B56" s="51" t="s">
        <v>23</v>
      </c>
      <c r="C56" s="878" t="s">
        <v>22</v>
      </c>
      <c r="D56" s="321"/>
      <c r="E56" s="1788"/>
      <c r="F56" s="1788"/>
      <c r="G56"/>
      <c r="H56"/>
      <c r="I56" s="925"/>
      <c r="J56" s="925"/>
      <c r="K56" s="925"/>
      <c r="L56" s="925"/>
      <c r="M56" s="925"/>
      <c r="N56" s="17"/>
    </row>
    <row r="57" spans="1:14" x14ac:dyDescent="0.25">
      <c r="A57" s="44"/>
      <c r="B57" s="51" t="s">
        <v>24</v>
      </c>
      <c r="C57" s="878" t="s">
        <v>22</v>
      </c>
      <c r="D57" s="321"/>
      <c r="E57" s="1788"/>
      <c r="F57" s="1788"/>
      <c r="G57"/>
      <c r="H57"/>
      <c r="I57" s="925"/>
      <c r="J57" s="925"/>
      <c r="K57" s="925"/>
      <c r="L57" s="925"/>
      <c r="M57" s="925"/>
      <c r="N57" s="17"/>
    </row>
    <row r="58" spans="1:14" x14ac:dyDescent="0.25">
      <c r="A58" s="44"/>
      <c r="B58" s="51" t="s">
        <v>25</v>
      </c>
      <c r="C58" s="878"/>
      <c r="D58" s="1001" t="s">
        <v>1507</v>
      </c>
      <c r="E58" s="1788"/>
      <c r="F58" s="1788"/>
      <c r="G58"/>
      <c r="H58"/>
      <c r="I58" s="925"/>
      <c r="J58" s="925"/>
      <c r="K58" s="925"/>
      <c r="L58" s="925"/>
      <c r="M58" s="925"/>
      <c r="N58" s="17"/>
    </row>
    <row r="59" spans="1:14" x14ac:dyDescent="0.25">
      <c r="A59" s="44"/>
      <c r="B59" s="35"/>
      <c r="C59" s="826"/>
      <c r="D59" s="1006"/>
      <c r="E59" s="1788"/>
      <c r="F59" s="1788"/>
      <c r="G59"/>
      <c r="H59"/>
      <c r="I59" s="925"/>
      <c r="J59" s="925"/>
      <c r="K59" s="925"/>
      <c r="L59" s="925"/>
      <c r="M59" s="925"/>
      <c r="N59" s="17"/>
    </row>
    <row r="60" spans="1:14" x14ac:dyDescent="0.25">
      <c r="A60" s="44"/>
      <c r="B60" s="47" t="s">
        <v>3841</v>
      </c>
      <c r="E60" s="1788"/>
      <c r="F60" s="1788"/>
      <c r="G60"/>
      <c r="H60"/>
      <c r="I60" s="925"/>
      <c r="J60" s="925"/>
      <c r="K60" s="925"/>
      <c r="L60" s="925"/>
      <c r="M60" s="925"/>
      <c r="N60" s="17"/>
    </row>
    <row r="61" spans="1:14" x14ac:dyDescent="0.25">
      <c r="A61" s="44"/>
      <c r="E61" s="1788"/>
      <c r="F61" s="1788"/>
      <c r="G61"/>
      <c r="H61"/>
      <c r="I61" s="925"/>
      <c r="J61" s="925"/>
      <c r="K61" s="925"/>
      <c r="L61" s="925"/>
      <c r="M61" s="925"/>
      <c r="N61" s="17"/>
    </row>
    <row r="62" spans="1:14" x14ac:dyDescent="0.25">
      <c r="A62" s="44"/>
      <c r="B62" s="49" t="s">
        <v>18</v>
      </c>
      <c r="C62" s="49" t="s">
        <v>19</v>
      </c>
      <c r="D62" s="1000" t="s">
        <v>20</v>
      </c>
      <c r="E62" s="1788"/>
      <c r="F62" s="1788"/>
      <c r="G62"/>
      <c r="H62"/>
      <c r="I62" s="925"/>
      <c r="J62" s="925"/>
      <c r="K62" s="925"/>
      <c r="L62" s="925"/>
      <c r="M62" s="925"/>
      <c r="N62" s="17"/>
    </row>
    <row r="63" spans="1:14" x14ac:dyDescent="0.25">
      <c r="A63" s="44"/>
      <c r="B63" s="51" t="s">
        <v>21</v>
      </c>
      <c r="C63" s="51"/>
      <c r="D63" s="1001" t="s">
        <v>22</v>
      </c>
      <c r="E63" s="1788"/>
      <c r="F63" s="1788"/>
      <c r="G63"/>
      <c r="H63"/>
      <c r="I63" s="925"/>
      <c r="J63" s="925"/>
      <c r="K63" s="925"/>
      <c r="L63" s="925"/>
      <c r="M63" s="925"/>
      <c r="N63" s="17"/>
    </row>
    <row r="64" spans="1:14" x14ac:dyDescent="0.25">
      <c r="A64" s="44"/>
      <c r="B64" s="51" t="s">
        <v>23</v>
      </c>
      <c r="C64" s="878" t="s">
        <v>22</v>
      </c>
      <c r="D64" s="321"/>
      <c r="E64" s="1788"/>
      <c r="F64" s="1788"/>
      <c r="G64"/>
      <c r="H64"/>
      <c r="I64" s="925"/>
      <c r="J64" s="925"/>
      <c r="K64" s="925"/>
      <c r="L64" s="925"/>
      <c r="M64" s="925"/>
      <c r="N64" s="17"/>
    </row>
    <row r="65" spans="1:14" x14ac:dyDescent="0.25">
      <c r="A65" s="44"/>
      <c r="B65" s="51" t="s">
        <v>24</v>
      </c>
      <c r="C65" s="878" t="s">
        <v>22</v>
      </c>
      <c r="D65" s="321"/>
      <c r="E65" s="1788"/>
      <c r="F65" s="1788"/>
      <c r="G65"/>
      <c r="H65"/>
      <c r="I65" s="925"/>
      <c r="J65" s="925"/>
      <c r="K65" s="925"/>
      <c r="L65" s="925"/>
      <c r="M65" s="925"/>
      <c r="N65" s="17"/>
    </row>
    <row r="66" spans="1:14" x14ac:dyDescent="0.25">
      <c r="A66" s="44"/>
      <c r="B66" s="51" t="s">
        <v>25</v>
      </c>
      <c r="C66" s="878"/>
      <c r="D66" s="1001" t="s">
        <v>22</v>
      </c>
      <c r="E66" s="1788"/>
      <c r="F66" s="1788"/>
      <c r="G66"/>
      <c r="H66"/>
      <c r="I66" s="925"/>
      <c r="J66" s="925"/>
      <c r="K66" s="925"/>
      <c r="L66" s="925"/>
      <c r="M66" s="925"/>
      <c r="N66" s="17"/>
    </row>
    <row r="67" spans="1:14" x14ac:dyDescent="0.25">
      <c r="A67" s="44"/>
      <c r="E67" s="1788"/>
      <c r="F67" s="1788"/>
      <c r="G67"/>
      <c r="H67"/>
      <c r="I67" s="925"/>
      <c r="J67" s="925"/>
      <c r="K67" s="925"/>
      <c r="L67" s="925"/>
      <c r="M67" s="925"/>
      <c r="N67" s="17"/>
    </row>
    <row r="68" spans="1:14" x14ac:dyDescent="0.25">
      <c r="A68" s="44"/>
      <c r="B68" s="47" t="s">
        <v>3842</v>
      </c>
      <c r="E68" s="1788"/>
      <c r="F68" s="1788"/>
      <c r="G68"/>
      <c r="H68"/>
      <c r="I68" s="925"/>
      <c r="J68" s="925"/>
      <c r="K68" s="925"/>
      <c r="L68" s="925"/>
      <c r="M68" s="925"/>
      <c r="N68" s="17"/>
    </row>
    <row r="69" spans="1:14" x14ac:dyDescent="0.25">
      <c r="A69" s="44"/>
      <c r="E69" s="1788"/>
      <c r="F69" s="1788"/>
      <c r="G69"/>
      <c r="H69"/>
      <c r="I69" s="925"/>
      <c r="J69" s="925"/>
      <c r="K69" s="925"/>
      <c r="L69" s="925"/>
      <c r="M69" s="925"/>
      <c r="N69" s="17"/>
    </row>
    <row r="70" spans="1:14" x14ac:dyDescent="0.25">
      <c r="A70" s="44"/>
      <c r="B70" s="49" t="s">
        <v>18</v>
      </c>
      <c r="C70" s="49" t="s">
        <v>19</v>
      </c>
      <c r="D70" s="1000" t="s">
        <v>20</v>
      </c>
      <c r="E70" s="1788"/>
      <c r="F70" s="1788"/>
      <c r="G70"/>
      <c r="H70"/>
      <c r="I70" s="925"/>
      <c r="J70" s="925"/>
      <c r="K70" s="925"/>
      <c r="L70" s="925"/>
      <c r="M70" s="925"/>
      <c r="N70" s="17"/>
    </row>
    <row r="71" spans="1:14" x14ac:dyDescent="0.25">
      <c r="A71" s="44"/>
      <c r="B71" s="51" t="s">
        <v>21</v>
      </c>
      <c r="C71" s="51"/>
      <c r="D71" s="1001" t="s">
        <v>22</v>
      </c>
      <c r="E71" s="1007"/>
      <c r="F71" s="44"/>
      <c r="G71"/>
      <c r="H71"/>
      <c r="I71" s="925"/>
      <c r="J71" s="925"/>
      <c r="K71" s="925"/>
      <c r="L71" s="925"/>
      <c r="M71" s="925"/>
      <c r="N71" s="17"/>
    </row>
    <row r="72" spans="1:14" x14ac:dyDescent="0.25">
      <c r="A72" s="44"/>
      <c r="B72" s="51" t="s">
        <v>23</v>
      </c>
      <c r="C72" s="878" t="s">
        <v>22</v>
      </c>
      <c r="D72" s="321"/>
      <c r="E72" s="1007"/>
      <c r="F72" s="44"/>
      <c r="G72"/>
      <c r="H72"/>
      <c r="I72" s="925"/>
      <c r="J72" s="925"/>
      <c r="K72" s="925"/>
      <c r="L72" s="925"/>
      <c r="M72" s="925"/>
      <c r="N72" s="17"/>
    </row>
    <row r="73" spans="1:14" x14ac:dyDescent="0.25">
      <c r="A73" s="44"/>
      <c r="B73" s="51" t="s">
        <v>24</v>
      </c>
      <c r="C73" s="878" t="s">
        <v>22</v>
      </c>
      <c r="D73" s="321"/>
      <c r="E73" s="998"/>
      <c r="F73"/>
      <c r="G73"/>
      <c r="H73"/>
      <c r="I73" s="925"/>
      <c r="J73" s="925"/>
      <c r="K73" s="925"/>
      <c r="L73" s="925"/>
      <c r="M73" s="925"/>
      <c r="N73" s="17"/>
    </row>
    <row r="74" spans="1:14" x14ac:dyDescent="0.25">
      <c r="A74" s="44"/>
      <c r="B74" s="51" t="s">
        <v>25</v>
      </c>
      <c r="C74" s="878" t="s">
        <v>22</v>
      </c>
      <c r="D74" s="1001"/>
      <c r="E74" s="998"/>
      <c r="F74"/>
      <c r="G74"/>
      <c r="H74"/>
      <c r="I74" s="925"/>
      <c r="J74" s="925"/>
      <c r="K74" s="925"/>
      <c r="L74" s="925"/>
      <c r="M74" s="925"/>
      <c r="N74" s="17"/>
    </row>
    <row r="75" spans="1:14" x14ac:dyDescent="0.25">
      <c r="A75" s="44"/>
      <c r="B75" s="35"/>
      <c r="C75" s="826"/>
      <c r="D75" s="1006"/>
      <c r="E75" s="998"/>
      <c r="F75"/>
      <c r="G75"/>
      <c r="H75"/>
      <c r="I75" s="925"/>
      <c r="J75" s="925"/>
      <c r="K75" s="925"/>
      <c r="L75" s="925"/>
      <c r="M75" s="925"/>
      <c r="N75" s="17"/>
    </row>
    <row r="76" spans="1:14" x14ac:dyDescent="0.25">
      <c r="A76" s="44"/>
      <c r="B76" s="47" t="s">
        <v>4342</v>
      </c>
      <c r="C76"/>
      <c r="E76" s="998"/>
      <c r="F76"/>
      <c r="G76"/>
      <c r="H76"/>
      <c r="I76" s="925"/>
      <c r="J76" s="925"/>
      <c r="K76" s="925"/>
      <c r="L76" s="925"/>
      <c r="M76" s="925"/>
      <c r="N76" s="17"/>
    </row>
    <row r="77" spans="1:14" x14ac:dyDescent="0.25">
      <c r="A77" s="44"/>
      <c r="B77" s="49" t="s">
        <v>18</v>
      </c>
      <c r="C77" s="49" t="s">
        <v>27</v>
      </c>
      <c r="D77" s="1008" t="s">
        <v>28</v>
      </c>
      <c r="E77" s="1009" t="s">
        <v>29</v>
      </c>
      <c r="F77"/>
      <c r="G77"/>
      <c r="H77"/>
      <c r="I77" s="925"/>
      <c r="J77" s="925"/>
      <c r="K77" s="925"/>
      <c r="L77" s="925"/>
      <c r="M77" s="925"/>
      <c r="N77" s="17"/>
    </row>
    <row r="78" spans="1:14" ht="42.75" x14ac:dyDescent="0.25">
      <c r="A78" s="44"/>
      <c r="B78" s="56" t="s">
        <v>30</v>
      </c>
      <c r="C78" s="1010">
        <v>40</v>
      </c>
      <c r="D78" s="1011">
        <v>40</v>
      </c>
      <c r="E78" s="1932">
        <f>D78+D79</f>
        <v>100</v>
      </c>
      <c r="F78"/>
      <c r="G78"/>
      <c r="H78"/>
      <c r="I78" s="925"/>
      <c r="J78" s="925"/>
      <c r="K78" s="925"/>
      <c r="L78" s="925"/>
      <c r="M78" s="925"/>
      <c r="N78" s="17"/>
    </row>
    <row r="79" spans="1:14" ht="71.25" x14ac:dyDescent="0.25">
      <c r="A79" s="44"/>
      <c r="B79" s="56" t="s">
        <v>31</v>
      </c>
      <c r="C79" s="1010">
        <v>60</v>
      </c>
      <c r="D79" s="1011">
        <v>60</v>
      </c>
      <c r="E79" s="1933"/>
      <c r="F79"/>
      <c r="G79"/>
      <c r="H79"/>
      <c r="I79" s="925"/>
      <c r="J79" s="925"/>
      <c r="K79" s="925"/>
      <c r="L79" s="925"/>
      <c r="M79" s="925"/>
      <c r="N79" s="17"/>
    </row>
    <row r="80" spans="1:14" x14ac:dyDescent="0.25">
      <c r="A80" s="44"/>
      <c r="B80" s="208"/>
      <c r="C80" s="1460"/>
      <c r="D80" s="1013"/>
      <c r="E80" s="1014"/>
      <c r="F80"/>
      <c r="G80"/>
      <c r="H80"/>
      <c r="I80" s="925"/>
      <c r="J80" s="925"/>
      <c r="K80" s="925"/>
      <c r="L80" s="925"/>
      <c r="M80" s="925"/>
      <c r="N80" s="17"/>
    </row>
    <row r="81" spans="1:14" x14ac:dyDescent="0.25">
      <c r="A81" s="44"/>
      <c r="B81" s="47" t="s">
        <v>2950</v>
      </c>
      <c r="C81" s="998"/>
      <c r="D81" s="1461"/>
      <c r="E81" s="998"/>
      <c r="F81"/>
      <c r="G81"/>
      <c r="H81"/>
      <c r="I81" s="925"/>
      <c r="J81" s="925"/>
      <c r="K81" s="925"/>
      <c r="L81" s="925"/>
      <c r="M81" s="925"/>
      <c r="N81" s="17"/>
    </row>
    <row r="82" spans="1:14" x14ac:dyDescent="0.25">
      <c r="A82" s="44"/>
      <c r="B82"/>
      <c r="C82" s="998"/>
      <c r="D82" s="1461"/>
      <c r="E82" s="998"/>
      <c r="F82"/>
      <c r="G82"/>
      <c r="H82"/>
      <c r="I82" s="925"/>
      <c r="J82" s="925"/>
      <c r="K82" s="925"/>
      <c r="L82" s="925"/>
      <c r="M82" s="925"/>
      <c r="N82" s="17"/>
    </row>
    <row r="83" spans="1:14" x14ac:dyDescent="0.25">
      <c r="A83" s="44"/>
      <c r="B83" s="49" t="s">
        <v>18</v>
      </c>
      <c r="C83" s="1260" t="s">
        <v>27</v>
      </c>
      <c r="D83" s="1462" t="s">
        <v>28</v>
      </c>
      <c r="E83" s="1009" t="s">
        <v>29</v>
      </c>
      <c r="F83"/>
      <c r="G83"/>
      <c r="H83"/>
      <c r="I83" s="925"/>
      <c r="J83" s="925"/>
      <c r="K83" s="925"/>
      <c r="L83" s="925"/>
      <c r="M83" s="925"/>
      <c r="N83" s="17"/>
    </row>
    <row r="84" spans="1:14" ht="42.75" x14ac:dyDescent="0.25">
      <c r="A84" s="44"/>
      <c r="B84" s="56" t="s">
        <v>30</v>
      </c>
      <c r="C84" s="1010">
        <v>40</v>
      </c>
      <c r="D84" s="1011">
        <v>20</v>
      </c>
      <c r="E84" s="1934">
        <f>D84+D85</f>
        <v>45</v>
      </c>
      <c r="F84"/>
      <c r="G84"/>
      <c r="H84"/>
      <c r="I84" s="925"/>
      <c r="J84" s="925"/>
      <c r="K84" s="925"/>
      <c r="L84" s="925"/>
      <c r="M84" s="925"/>
      <c r="N84" s="17"/>
    </row>
    <row r="85" spans="1:14" ht="71.25" x14ac:dyDescent="0.25">
      <c r="A85" s="44"/>
      <c r="B85" s="56" t="s">
        <v>31</v>
      </c>
      <c r="C85" s="1010">
        <v>60</v>
      </c>
      <c r="D85" s="1011">
        <v>25</v>
      </c>
      <c r="E85" s="1935"/>
      <c r="F85"/>
      <c r="G85"/>
      <c r="H85"/>
      <c r="I85" s="925"/>
      <c r="J85" s="925"/>
      <c r="K85" s="925"/>
      <c r="L85" s="925"/>
      <c r="M85" s="925"/>
      <c r="N85" s="17"/>
    </row>
    <row r="86" spans="1:14" x14ac:dyDescent="0.25">
      <c r="A86" s="44"/>
      <c r="B86"/>
      <c r="C86"/>
      <c r="E86" s="998"/>
      <c r="F86"/>
      <c r="G86"/>
      <c r="H86"/>
      <c r="I86" s="925"/>
      <c r="J86" s="925"/>
      <c r="K86" s="925"/>
      <c r="L86" s="925"/>
      <c r="M86" s="925"/>
      <c r="N86" s="17"/>
    </row>
    <row r="87" spans="1:14" x14ac:dyDescent="0.25">
      <c r="A87" s="44"/>
      <c r="B87"/>
      <c r="C87"/>
      <c r="E87" s="998"/>
      <c r="F87"/>
      <c r="G87"/>
      <c r="H87"/>
      <c r="I87" s="925"/>
      <c r="J87" s="925"/>
      <c r="K87" s="925"/>
      <c r="L87" s="925"/>
      <c r="M87" s="925"/>
      <c r="N87" s="17"/>
    </row>
    <row r="88" spans="1:14" x14ac:dyDescent="0.25">
      <c r="A88" s="44"/>
      <c r="B88" s="47" t="s">
        <v>5294</v>
      </c>
      <c r="C88"/>
      <c r="E88" s="998"/>
      <c r="F88"/>
      <c r="G88"/>
      <c r="H88"/>
      <c r="I88" s="925"/>
      <c r="J88" s="925"/>
      <c r="K88" s="925"/>
      <c r="L88" s="925"/>
      <c r="M88" s="925"/>
      <c r="N88" s="17"/>
    </row>
    <row r="89" spans="1:14" x14ac:dyDescent="0.25">
      <c r="A89" s="44"/>
      <c r="B89"/>
      <c r="C89"/>
      <c r="E89" s="998"/>
      <c r="F89"/>
      <c r="G89"/>
      <c r="H89"/>
      <c r="I89" s="925"/>
      <c r="J89" s="925"/>
      <c r="K89" s="925"/>
      <c r="L89" s="925"/>
      <c r="M89" s="925"/>
      <c r="N89" s="17"/>
    </row>
    <row r="90" spans="1:14" x14ac:dyDescent="0.25">
      <c r="A90" s="44"/>
      <c r="B90" s="49" t="s">
        <v>18</v>
      </c>
      <c r="C90" s="49" t="s">
        <v>27</v>
      </c>
      <c r="D90" s="1008" t="s">
        <v>28</v>
      </c>
      <c r="E90" s="1009" t="s">
        <v>29</v>
      </c>
      <c r="F90" s="41"/>
      <c r="G90" s="41"/>
      <c r="H90" s="41"/>
      <c r="I90" s="637"/>
      <c r="J90" s="637"/>
      <c r="K90" s="637"/>
      <c r="L90" s="637"/>
      <c r="M90" s="637"/>
    </row>
    <row r="91" spans="1:14" ht="42.75" x14ac:dyDescent="0.25">
      <c r="A91" s="44"/>
      <c r="B91" s="56" t="s">
        <v>30</v>
      </c>
      <c r="C91" s="1010">
        <v>40</v>
      </c>
      <c r="D91" s="1011">
        <v>20</v>
      </c>
      <c r="E91" s="1934">
        <f>D91+D92</f>
        <v>80</v>
      </c>
      <c r="F91" s="41"/>
      <c r="G91" s="41"/>
      <c r="H91" s="41"/>
      <c r="I91" s="637"/>
      <c r="J91" s="637"/>
      <c r="K91" s="637"/>
      <c r="L91" s="637"/>
      <c r="M91" s="637"/>
    </row>
    <row r="92" spans="1:14" ht="71.25" x14ac:dyDescent="0.25">
      <c r="A92" s="44"/>
      <c r="B92" s="56" t="s">
        <v>31</v>
      </c>
      <c r="C92" s="1010">
        <v>60</v>
      </c>
      <c r="D92" s="1011">
        <v>60</v>
      </c>
      <c r="E92" s="1935"/>
      <c r="F92" s="41"/>
      <c r="G92" s="41"/>
      <c r="H92" s="41"/>
      <c r="I92" s="637"/>
      <c r="J92" s="637"/>
      <c r="K92" s="637"/>
      <c r="L92" s="637"/>
      <c r="M92" s="637"/>
    </row>
    <row r="93" spans="1:14" x14ac:dyDescent="0.25">
      <c r="A93" s="44"/>
      <c r="B93" s="208"/>
      <c r="C93" s="1460"/>
      <c r="D93" s="1013"/>
      <c r="E93" s="1015"/>
      <c r="F93" s="41"/>
      <c r="G93" s="41"/>
      <c r="H93" s="41"/>
      <c r="I93" s="637"/>
      <c r="J93" s="637"/>
      <c r="K93" s="637"/>
      <c r="L93" s="637"/>
      <c r="M93" s="637"/>
    </row>
    <row r="94" spans="1:14" x14ac:dyDescent="0.25">
      <c r="A94" s="44"/>
      <c r="B94" s="47" t="s">
        <v>2951</v>
      </c>
      <c r="C94" s="1460"/>
      <c r="D94" s="1013"/>
      <c r="E94" s="1015"/>
      <c r="F94" s="41"/>
      <c r="G94" s="41"/>
      <c r="H94" s="41"/>
      <c r="I94" s="637"/>
      <c r="J94" s="637"/>
      <c r="K94" s="637"/>
      <c r="L94" s="637"/>
      <c r="M94" s="637"/>
    </row>
    <row r="95" spans="1:14" x14ac:dyDescent="0.25">
      <c r="A95" s="44"/>
      <c r="B95" s="208"/>
      <c r="C95" s="1460"/>
      <c r="D95" s="1013"/>
      <c r="E95" s="1015"/>
      <c r="F95" s="41"/>
      <c r="G95" s="41"/>
      <c r="H95" s="41"/>
      <c r="I95" s="637"/>
      <c r="J95" s="637"/>
      <c r="K95" s="637"/>
      <c r="L95" s="637"/>
      <c r="M95" s="637"/>
    </row>
    <row r="96" spans="1:14" x14ac:dyDescent="0.25">
      <c r="A96" s="44"/>
      <c r="B96" s="49" t="s">
        <v>18</v>
      </c>
      <c r="C96" s="1260" t="s">
        <v>27</v>
      </c>
      <c r="D96" s="1462" t="s">
        <v>28</v>
      </c>
      <c r="E96" s="1009" t="s">
        <v>29</v>
      </c>
      <c r="F96" s="41"/>
      <c r="G96" s="41"/>
      <c r="H96" s="41"/>
      <c r="I96" s="637"/>
      <c r="J96" s="637"/>
      <c r="K96" s="637"/>
      <c r="L96" s="637"/>
      <c r="M96" s="637"/>
    </row>
    <row r="97" spans="1:14" ht="42.75" x14ac:dyDescent="0.25">
      <c r="A97" s="44"/>
      <c r="B97" s="56" t="s">
        <v>30</v>
      </c>
      <c r="C97" s="1010">
        <v>40</v>
      </c>
      <c r="D97" s="1011">
        <v>40</v>
      </c>
      <c r="E97" s="1934">
        <f>D97+D98</f>
        <v>75</v>
      </c>
      <c r="F97" s="41"/>
      <c r="G97" s="41"/>
      <c r="H97" s="41"/>
      <c r="I97" s="637"/>
      <c r="J97" s="637"/>
      <c r="K97" s="637"/>
      <c r="L97" s="637"/>
      <c r="M97" s="637"/>
    </row>
    <row r="98" spans="1:14" ht="71.25" x14ac:dyDescent="0.25">
      <c r="A98" s="44"/>
      <c r="B98" s="56" t="s">
        <v>31</v>
      </c>
      <c r="C98" s="1010">
        <v>60</v>
      </c>
      <c r="D98" s="1011">
        <v>35</v>
      </c>
      <c r="E98" s="1935"/>
      <c r="F98" s="41"/>
      <c r="G98" s="41"/>
      <c r="H98" s="41"/>
      <c r="I98" s="637"/>
      <c r="J98" s="637"/>
      <c r="K98" s="637"/>
      <c r="L98" s="637"/>
      <c r="M98" s="637"/>
    </row>
    <row r="99" spans="1:14" x14ac:dyDescent="0.25">
      <c r="A99" s="44"/>
      <c r="C99" s="986"/>
      <c r="D99" s="1461"/>
      <c r="F99" s="41"/>
      <c r="G99" s="41"/>
      <c r="H99" s="41"/>
      <c r="I99" s="637"/>
      <c r="J99" s="637"/>
      <c r="K99" s="637"/>
      <c r="L99" s="637"/>
      <c r="M99" s="637"/>
    </row>
    <row r="100" spans="1:14" x14ac:dyDescent="0.25">
      <c r="A100" s="44"/>
      <c r="B100" s="47" t="s">
        <v>5295</v>
      </c>
      <c r="C100" s="1460"/>
      <c r="D100" s="1013"/>
      <c r="E100" s="1015"/>
      <c r="F100" s="41"/>
      <c r="G100" s="41"/>
      <c r="H100" s="41"/>
      <c r="I100" s="637"/>
      <c r="J100" s="637"/>
      <c r="K100" s="637"/>
      <c r="L100" s="637"/>
      <c r="M100" s="637"/>
    </row>
    <row r="101" spans="1:14" x14ac:dyDescent="0.25">
      <c r="A101" s="44"/>
      <c r="B101" s="208"/>
      <c r="C101" s="1460"/>
      <c r="D101" s="1013"/>
      <c r="E101" s="1015"/>
      <c r="F101" s="41"/>
      <c r="G101" s="41"/>
      <c r="H101" s="41"/>
      <c r="I101" s="637"/>
      <c r="J101" s="637"/>
      <c r="K101" s="637"/>
      <c r="L101" s="637"/>
      <c r="M101" s="637"/>
    </row>
    <row r="102" spans="1:14" x14ac:dyDescent="0.25">
      <c r="A102" s="44"/>
      <c r="B102" s="49" t="s">
        <v>18</v>
      </c>
      <c r="C102" s="1260" t="s">
        <v>27</v>
      </c>
      <c r="D102" s="1462" t="s">
        <v>28</v>
      </c>
      <c r="E102" s="1009" t="s">
        <v>29</v>
      </c>
      <c r="F102" s="41"/>
      <c r="G102" s="41"/>
      <c r="H102" s="41"/>
      <c r="I102" s="637"/>
      <c r="J102" s="637"/>
      <c r="K102" s="637"/>
      <c r="L102" s="637"/>
      <c r="M102" s="637"/>
    </row>
    <row r="103" spans="1:14" ht="42.75" x14ac:dyDescent="0.25">
      <c r="A103" s="44"/>
      <c r="B103" s="56" t="s">
        <v>30</v>
      </c>
      <c r="C103" s="1010">
        <v>40</v>
      </c>
      <c r="D103" s="1011">
        <v>20</v>
      </c>
      <c r="E103" s="1934">
        <f>D103+D104</f>
        <v>80</v>
      </c>
      <c r="F103" s="41"/>
      <c r="G103" s="41"/>
      <c r="H103" s="41"/>
      <c r="I103" s="637"/>
      <c r="J103" s="637"/>
      <c r="K103" s="637"/>
      <c r="L103" s="637"/>
      <c r="M103" s="637"/>
    </row>
    <row r="104" spans="1:14" ht="71.25" x14ac:dyDescent="0.25">
      <c r="A104" s="44"/>
      <c r="B104" s="56" t="s">
        <v>31</v>
      </c>
      <c r="C104" s="1010">
        <v>60</v>
      </c>
      <c r="D104" s="1011">
        <v>60</v>
      </c>
      <c r="E104" s="1935"/>
      <c r="F104" s="41"/>
      <c r="G104" s="41"/>
      <c r="H104" s="41"/>
      <c r="I104" s="637"/>
      <c r="J104" s="637"/>
      <c r="K104" s="637"/>
      <c r="L104" s="637"/>
      <c r="M104" s="637"/>
    </row>
    <row r="105" spans="1:14" x14ac:dyDescent="0.25">
      <c r="A105" s="44"/>
      <c r="B105" s="208"/>
      <c r="C105" s="1460"/>
      <c r="D105" s="1013"/>
      <c r="E105" s="1015"/>
      <c r="F105" s="41"/>
      <c r="G105" s="41"/>
      <c r="H105" s="41"/>
      <c r="I105" s="637"/>
      <c r="J105" s="637"/>
      <c r="K105" s="637"/>
      <c r="L105" s="637"/>
      <c r="M105" s="637"/>
    </row>
    <row r="106" spans="1:14" x14ac:dyDescent="0.25">
      <c r="A106" s="44"/>
      <c r="B106" s="47" t="s">
        <v>5296</v>
      </c>
      <c r="C106" s="1460"/>
      <c r="D106" s="1013"/>
      <c r="E106" s="1015"/>
      <c r="F106" s="41"/>
      <c r="G106" s="41"/>
      <c r="H106" s="41"/>
      <c r="I106" s="637"/>
      <c r="J106" s="637"/>
      <c r="K106" s="637"/>
      <c r="L106" s="637"/>
      <c r="M106" s="637"/>
    </row>
    <row r="107" spans="1:14" x14ac:dyDescent="0.25">
      <c r="A107" s="44"/>
      <c r="B107" s="208"/>
      <c r="C107" s="1460"/>
      <c r="D107" s="1013"/>
      <c r="E107" s="1015"/>
      <c r="F107" s="41"/>
      <c r="G107" s="41"/>
      <c r="H107" s="41"/>
      <c r="I107" s="637"/>
      <c r="J107" s="637"/>
      <c r="K107" s="637"/>
      <c r="L107" s="637"/>
      <c r="M107" s="637"/>
    </row>
    <row r="108" spans="1:14" x14ac:dyDescent="0.25">
      <c r="A108" s="44"/>
      <c r="B108" s="49" t="s">
        <v>18</v>
      </c>
      <c r="C108" s="1260" t="s">
        <v>27</v>
      </c>
      <c r="D108" s="1462" t="s">
        <v>28</v>
      </c>
      <c r="E108" s="1009" t="s">
        <v>29</v>
      </c>
      <c r="F108" s="41"/>
      <c r="G108" s="41"/>
      <c r="H108" s="41"/>
      <c r="I108" s="637"/>
      <c r="J108" s="637"/>
      <c r="K108" s="637"/>
      <c r="L108" s="637"/>
      <c r="M108" s="637"/>
    </row>
    <row r="109" spans="1:14" ht="42.75" x14ac:dyDescent="0.25">
      <c r="A109" s="44"/>
      <c r="B109" s="56" t="s">
        <v>30</v>
      </c>
      <c r="C109" s="1010">
        <v>40</v>
      </c>
      <c r="D109" s="1011">
        <v>20</v>
      </c>
      <c r="E109" s="1934">
        <f>D109+D110</f>
        <v>80</v>
      </c>
      <c r="F109" s="41"/>
      <c r="G109" s="41"/>
      <c r="H109" s="41"/>
      <c r="I109" s="637"/>
      <c r="J109" s="637"/>
      <c r="K109" s="637"/>
      <c r="L109" s="637"/>
      <c r="M109" s="637"/>
    </row>
    <row r="110" spans="1:14" ht="71.25" x14ac:dyDescent="0.25">
      <c r="A110" s="44"/>
      <c r="B110" s="56" t="s">
        <v>31</v>
      </c>
      <c r="C110" s="1010">
        <v>60</v>
      </c>
      <c r="D110" s="1011">
        <v>60</v>
      </c>
      <c r="E110" s="1935"/>
      <c r="F110" s="41"/>
      <c r="G110" s="41"/>
      <c r="H110" s="41"/>
      <c r="I110" s="637"/>
      <c r="J110" s="637"/>
      <c r="K110" s="637"/>
      <c r="L110" s="637"/>
      <c r="M110" s="637"/>
    </row>
    <row r="111" spans="1:14" x14ac:dyDescent="0.25">
      <c r="A111" s="44"/>
      <c r="B111" s="208"/>
      <c r="C111" s="1460"/>
      <c r="D111" s="1013"/>
      <c r="E111" s="1015"/>
      <c r="F111" s="41"/>
      <c r="G111" s="41"/>
      <c r="H111" s="41"/>
      <c r="I111" s="637"/>
      <c r="J111" s="637"/>
      <c r="K111" s="637"/>
      <c r="L111" s="637"/>
      <c r="M111" s="637"/>
    </row>
    <row r="112" spans="1:14" ht="15.75" thickBot="1" x14ac:dyDescent="0.3">
      <c r="M112" s="1568" t="s">
        <v>32</v>
      </c>
      <c r="N112" s="1568"/>
    </row>
    <row r="113" spans="1:50" x14ac:dyDescent="0.25">
      <c r="B113" s="47" t="s">
        <v>33</v>
      </c>
      <c r="M113" s="58"/>
      <c r="N113" s="58"/>
    </row>
    <row r="114" spans="1:50" ht="15.75" thickBot="1" x14ac:dyDescent="0.3">
      <c r="M114" s="58"/>
      <c r="N114" s="58"/>
    </row>
    <row r="115" spans="1:50" s="925" customFormat="1" ht="75" x14ac:dyDescent="0.25">
      <c r="B115" s="156" t="s">
        <v>34</v>
      </c>
      <c r="C115" s="156" t="s">
        <v>35</v>
      </c>
      <c r="D115" s="1016" t="s">
        <v>36</v>
      </c>
      <c r="E115" s="1017" t="s">
        <v>37</v>
      </c>
      <c r="F115" s="156" t="s">
        <v>38</v>
      </c>
      <c r="G115" s="156" t="s">
        <v>39</v>
      </c>
      <c r="H115" s="156" t="s">
        <v>40</v>
      </c>
      <c r="I115" s="156" t="s">
        <v>41</v>
      </c>
      <c r="J115" s="156" t="s">
        <v>42</v>
      </c>
      <c r="K115" s="156" t="s">
        <v>43</v>
      </c>
      <c r="L115" s="156" t="s">
        <v>44</v>
      </c>
      <c r="M115" s="158" t="s">
        <v>45</v>
      </c>
      <c r="N115" s="156" t="s">
        <v>46</v>
      </c>
      <c r="O115" s="156" t="s">
        <v>47</v>
      </c>
      <c r="P115" s="860" t="s">
        <v>48</v>
      </c>
      <c r="Q115" s="860" t="s">
        <v>49</v>
      </c>
      <c r="R115" s="176"/>
      <c r="S115" s="176"/>
      <c r="T115" s="176"/>
      <c r="U115" s="176"/>
      <c r="V115" s="176"/>
      <c r="W115" s="176"/>
      <c r="X115" s="176"/>
      <c r="Y115" s="176"/>
      <c r="Z115" s="176"/>
      <c r="AA115" s="176"/>
      <c r="AB115" s="176"/>
      <c r="AC115" s="176"/>
      <c r="AD115" s="176"/>
      <c r="AE115" s="176"/>
      <c r="AF115" s="176"/>
      <c r="AG115" s="176"/>
      <c r="AH115" s="176"/>
      <c r="AI115" s="176"/>
      <c r="AJ115" s="176"/>
      <c r="AK115" s="176"/>
      <c r="AL115" s="176"/>
      <c r="AM115" s="176"/>
      <c r="AN115" s="176"/>
      <c r="AO115" s="176"/>
      <c r="AP115" s="176"/>
      <c r="AQ115" s="176"/>
      <c r="AR115" s="176"/>
      <c r="AS115" s="176"/>
      <c r="AT115" s="176"/>
      <c r="AU115" s="176"/>
      <c r="AV115" s="176"/>
      <c r="AW115" s="176"/>
      <c r="AX115" s="176"/>
    </row>
    <row r="116" spans="1:50" s="269" customFormat="1" ht="60" x14ac:dyDescent="0.25">
      <c r="A116" s="259">
        <v>1</v>
      </c>
      <c r="B116" s="260" t="s">
        <v>3829</v>
      </c>
      <c r="C116" s="261" t="s">
        <v>3829</v>
      </c>
      <c r="D116" s="1018" t="s">
        <v>50</v>
      </c>
      <c r="E116" s="1019" t="s">
        <v>3843</v>
      </c>
      <c r="F116" s="262" t="s">
        <v>19</v>
      </c>
      <c r="G116" s="264">
        <v>1</v>
      </c>
      <c r="H116" s="265">
        <v>41262</v>
      </c>
      <c r="I116" s="265">
        <v>41988</v>
      </c>
      <c r="J116" s="266" t="s">
        <v>20</v>
      </c>
      <c r="K116" s="263"/>
      <c r="L116" s="273" t="s">
        <v>3844</v>
      </c>
      <c r="M116" s="263">
        <v>239</v>
      </c>
      <c r="N116" s="264">
        <v>1</v>
      </c>
      <c r="O116" s="1020">
        <v>1204907867</v>
      </c>
      <c r="P116" s="277" t="s">
        <v>3845</v>
      </c>
      <c r="Q116" s="1021" t="s">
        <v>3846</v>
      </c>
      <c r="R116" s="1022"/>
      <c r="S116" s="1022"/>
      <c r="T116" s="1022"/>
      <c r="U116" s="1022"/>
      <c r="V116" s="1022"/>
      <c r="W116" s="1022"/>
      <c r="X116" s="1022"/>
      <c r="Y116" s="1022"/>
      <c r="Z116" s="1022"/>
      <c r="AA116" s="1023"/>
      <c r="AB116" s="1023"/>
      <c r="AC116" s="1023"/>
      <c r="AD116" s="1023"/>
      <c r="AE116" s="1023"/>
      <c r="AF116" s="1023"/>
      <c r="AG116" s="1023"/>
      <c r="AH116" s="1023"/>
      <c r="AI116" s="1023"/>
      <c r="AJ116" s="1023"/>
      <c r="AK116" s="1023"/>
      <c r="AL116" s="1023"/>
      <c r="AM116" s="1023"/>
      <c r="AN116" s="1023"/>
      <c r="AO116" s="1023"/>
      <c r="AP116" s="1023"/>
      <c r="AQ116" s="1023"/>
      <c r="AR116" s="1023"/>
      <c r="AS116" s="1023"/>
      <c r="AT116" s="1023"/>
      <c r="AU116" s="1023"/>
      <c r="AV116" s="1023"/>
      <c r="AW116" s="1023"/>
      <c r="AX116" s="1023"/>
    </row>
    <row r="117" spans="1:50" s="76" customFormat="1" ht="36" x14ac:dyDescent="0.25">
      <c r="A117" s="62">
        <f>+A116+1</f>
        <v>2</v>
      </c>
      <c r="B117" s="260" t="s">
        <v>3829</v>
      </c>
      <c r="C117" s="261" t="s">
        <v>3829</v>
      </c>
      <c r="D117" s="1024" t="s">
        <v>50</v>
      </c>
      <c r="E117" s="1019" t="s">
        <v>3847</v>
      </c>
      <c r="F117" s="262" t="s">
        <v>19</v>
      </c>
      <c r="G117" s="271">
        <v>1</v>
      </c>
      <c r="H117" s="265">
        <v>40928</v>
      </c>
      <c r="I117" s="265">
        <v>41274</v>
      </c>
      <c r="J117" s="266" t="s">
        <v>20</v>
      </c>
      <c r="K117" s="1025" t="s">
        <v>477</v>
      </c>
      <c r="L117" s="273"/>
      <c r="M117" s="263">
        <v>4264</v>
      </c>
      <c r="N117" s="264">
        <v>1</v>
      </c>
      <c r="O117" s="1020">
        <v>2828886436</v>
      </c>
      <c r="P117" s="267"/>
      <c r="Q117" s="1026" t="s">
        <v>3848</v>
      </c>
      <c r="R117" s="1027"/>
      <c r="S117" s="1027"/>
      <c r="T117" s="1027"/>
      <c r="U117" s="1027"/>
      <c r="V117" s="1027"/>
      <c r="W117" s="1027"/>
      <c r="X117" s="1027"/>
      <c r="Y117" s="1027"/>
      <c r="Z117" s="1027"/>
      <c r="AA117" s="1028"/>
      <c r="AB117" s="1028"/>
      <c r="AC117" s="1028"/>
      <c r="AD117" s="1028"/>
      <c r="AE117" s="1028"/>
      <c r="AF117" s="1028"/>
      <c r="AG117" s="1028"/>
      <c r="AH117" s="1028"/>
      <c r="AI117" s="1028"/>
      <c r="AJ117" s="1028"/>
      <c r="AK117" s="1028"/>
      <c r="AL117" s="1028"/>
      <c r="AM117" s="1028"/>
      <c r="AN117" s="1028"/>
      <c r="AO117" s="1028"/>
      <c r="AP117" s="1028"/>
      <c r="AQ117" s="1028"/>
      <c r="AR117" s="1028"/>
      <c r="AS117" s="1028"/>
      <c r="AT117" s="1028"/>
      <c r="AU117" s="1028"/>
      <c r="AV117" s="1028"/>
      <c r="AW117" s="1028"/>
      <c r="AX117" s="1028"/>
    </row>
    <row r="118" spans="1:50" s="76" customFormat="1" ht="60" x14ac:dyDescent="0.25">
      <c r="A118" s="62">
        <f t="shared" ref="A118:A123" si="0">+A117+1</f>
        <v>3</v>
      </c>
      <c r="B118" s="260" t="s">
        <v>3829</v>
      </c>
      <c r="C118" s="261" t="s">
        <v>3829</v>
      </c>
      <c r="D118" s="1024" t="s">
        <v>50</v>
      </c>
      <c r="E118" s="1019" t="s">
        <v>3849</v>
      </c>
      <c r="F118" s="262" t="s">
        <v>19</v>
      </c>
      <c r="G118" s="271">
        <v>1</v>
      </c>
      <c r="H118" s="265">
        <v>41257</v>
      </c>
      <c r="I118" s="265">
        <v>41988</v>
      </c>
      <c r="J118" s="266" t="s">
        <v>20</v>
      </c>
      <c r="K118" s="263">
        <v>21</v>
      </c>
      <c r="L118" s="263">
        <v>2</v>
      </c>
      <c r="M118" s="263">
        <v>371</v>
      </c>
      <c r="N118" s="264">
        <v>1</v>
      </c>
      <c r="O118" s="1020">
        <v>1957156326</v>
      </c>
      <c r="P118" s="277" t="s">
        <v>3850</v>
      </c>
      <c r="Q118" s="1021" t="s">
        <v>3851</v>
      </c>
      <c r="R118" s="1027"/>
      <c r="S118" s="1027"/>
      <c r="T118" s="1027"/>
      <c r="U118" s="1027"/>
      <c r="V118" s="1027"/>
      <c r="W118" s="1027"/>
      <c r="X118" s="1027"/>
      <c r="Y118" s="1027"/>
      <c r="Z118" s="1027"/>
      <c r="AA118" s="1028"/>
      <c r="AB118" s="1028"/>
      <c r="AC118" s="1028"/>
      <c r="AD118" s="1028"/>
      <c r="AE118" s="1028"/>
      <c r="AF118" s="1028"/>
      <c r="AG118" s="1028"/>
      <c r="AH118" s="1028"/>
      <c r="AI118" s="1028"/>
      <c r="AJ118" s="1028"/>
      <c r="AK118" s="1028"/>
      <c r="AL118" s="1028"/>
      <c r="AM118" s="1028"/>
      <c r="AN118" s="1028"/>
      <c r="AO118" s="1028"/>
      <c r="AP118" s="1028"/>
      <c r="AQ118" s="1028"/>
      <c r="AR118" s="1028"/>
      <c r="AS118" s="1028"/>
      <c r="AT118" s="1028"/>
      <c r="AU118" s="1028"/>
      <c r="AV118" s="1028"/>
      <c r="AW118" s="1028"/>
      <c r="AX118" s="1028"/>
    </row>
    <row r="119" spans="1:50" s="76" customFormat="1" x14ac:dyDescent="0.25">
      <c r="A119" s="62">
        <f t="shared" si="0"/>
        <v>4</v>
      </c>
      <c r="B119" s="260"/>
      <c r="C119" s="261"/>
      <c r="D119" s="1024"/>
      <c r="E119" s="1019"/>
      <c r="F119" s="262"/>
      <c r="G119" s="271"/>
      <c r="H119" s="1029"/>
      <c r="I119" s="1029"/>
      <c r="J119" s="266"/>
      <c r="K119" s="263"/>
      <c r="L119" s="273"/>
      <c r="M119" s="263"/>
      <c r="N119" s="263"/>
      <c r="O119" s="267"/>
      <c r="P119" s="267"/>
      <c r="Q119" s="261"/>
      <c r="R119" s="1027"/>
      <c r="S119" s="1027"/>
      <c r="T119" s="1027"/>
      <c r="U119" s="1027"/>
      <c r="V119" s="1027"/>
      <c r="W119" s="1027"/>
      <c r="X119" s="1027"/>
      <c r="Y119" s="1027"/>
      <c r="Z119" s="1027"/>
      <c r="AA119" s="1028"/>
      <c r="AB119" s="1028"/>
      <c r="AC119" s="1028"/>
      <c r="AD119" s="1028"/>
      <c r="AE119" s="1028"/>
      <c r="AF119" s="1028"/>
      <c r="AG119" s="1028"/>
      <c r="AH119" s="1028"/>
      <c r="AI119" s="1028"/>
      <c r="AJ119" s="1028"/>
      <c r="AK119" s="1028"/>
      <c r="AL119" s="1028"/>
      <c r="AM119" s="1028"/>
      <c r="AN119" s="1028"/>
      <c r="AO119" s="1028"/>
      <c r="AP119" s="1028"/>
      <c r="AQ119" s="1028"/>
      <c r="AR119" s="1028"/>
      <c r="AS119" s="1028"/>
      <c r="AT119" s="1028"/>
      <c r="AU119" s="1028"/>
      <c r="AV119" s="1028"/>
      <c r="AW119" s="1028"/>
      <c r="AX119" s="1028"/>
    </row>
    <row r="120" spans="1:50" s="76" customFormat="1" x14ac:dyDescent="0.25">
      <c r="A120" s="62">
        <f t="shared" si="0"/>
        <v>5</v>
      </c>
      <c r="B120" s="260"/>
      <c r="C120" s="261"/>
      <c r="D120" s="1024"/>
      <c r="E120" s="1019"/>
      <c r="F120" s="262"/>
      <c r="G120" s="262"/>
      <c r="H120" s="265"/>
      <c r="I120" s="1029"/>
      <c r="J120" s="266"/>
      <c r="K120" s="263"/>
      <c r="L120" s="273"/>
      <c r="M120" s="263"/>
      <c r="N120" s="263"/>
      <c r="O120" s="267"/>
      <c r="P120" s="267"/>
      <c r="Q120" s="261"/>
      <c r="R120" s="1027"/>
      <c r="S120" s="1027"/>
      <c r="T120" s="1027"/>
      <c r="U120" s="1027"/>
      <c r="V120" s="1027"/>
      <c r="W120" s="1027"/>
      <c r="X120" s="1027"/>
      <c r="Y120" s="1027"/>
      <c r="Z120" s="1027"/>
      <c r="AA120" s="1028"/>
      <c r="AB120" s="1028"/>
      <c r="AC120" s="1028"/>
      <c r="AD120" s="1028"/>
      <c r="AE120" s="1028"/>
      <c r="AF120" s="1028"/>
      <c r="AG120" s="1028"/>
      <c r="AH120" s="1028"/>
      <c r="AI120" s="1028"/>
      <c r="AJ120" s="1028"/>
      <c r="AK120" s="1028"/>
      <c r="AL120" s="1028"/>
      <c r="AM120" s="1028"/>
      <c r="AN120" s="1028"/>
      <c r="AO120" s="1028"/>
      <c r="AP120" s="1028"/>
      <c r="AQ120" s="1028"/>
      <c r="AR120" s="1028"/>
      <c r="AS120" s="1028"/>
      <c r="AT120" s="1028"/>
      <c r="AU120" s="1028"/>
      <c r="AV120" s="1028"/>
      <c r="AW120" s="1028"/>
      <c r="AX120" s="1028"/>
    </row>
    <row r="121" spans="1:50" s="76" customFormat="1" ht="15.75" x14ac:dyDescent="0.25">
      <c r="A121" s="62">
        <f t="shared" si="0"/>
        <v>6</v>
      </c>
      <c r="B121" s="260"/>
      <c r="C121" s="261"/>
      <c r="D121" s="1024"/>
      <c r="E121" s="1019"/>
      <c r="F121" s="227"/>
      <c r="G121" s="227"/>
      <c r="H121" s="274"/>
      <c r="I121" s="1029"/>
      <c r="J121" s="229"/>
      <c r="K121" s="263"/>
      <c r="L121" s="273"/>
      <c r="M121" s="275"/>
      <c r="N121" s="263"/>
      <c r="O121" s="267"/>
      <c r="P121" s="276"/>
      <c r="Q121" s="74"/>
      <c r="R121" s="1027"/>
      <c r="S121" s="1027"/>
      <c r="T121" s="1027"/>
      <c r="U121" s="1027"/>
      <c r="V121" s="1027"/>
      <c r="W121" s="1027"/>
      <c r="X121" s="1027"/>
      <c r="Y121" s="1027"/>
      <c r="Z121" s="1027"/>
      <c r="AA121" s="1028"/>
      <c r="AB121" s="1028"/>
      <c r="AC121" s="1028"/>
      <c r="AD121" s="1028"/>
      <c r="AE121" s="1028"/>
      <c r="AF121" s="1028"/>
      <c r="AG121" s="1028"/>
      <c r="AH121" s="1028"/>
      <c r="AI121" s="1028"/>
      <c r="AJ121" s="1028"/>
      <c r="AK121" s="1028"/>
      <c r="AL121" s="1028"/>
      <c r="AM121" s="1028"/>
      <c r="AN121" s="1028"/>
      <c r="AO121" s="1028"/>
      <c r="AP121" s="1028"/>
      <c r="AQ121" s="1028"/>
      <c r="AR121" s="1028"/>
      <c r="AS121" s="1028"/>
      <c r="AT121" s="1028"/>
      <c r="AU121" s="1028"/>
      <c r="AV121" s="1028"/>
      <c r="AW121" s="1028"/>
      <c r="AX121" s="1028"/>
    </row>
    <row r="122" spans="1:50" s="76" customFormat="1" ht="15.75" x14ac:dyDescent="0.25">
      <c r="A122" s="62">
        <f t="shared" si="0"/>
        <v>7</v>
      </c>
      <c r="B122" s="260"/>
      <c r="C122" s="261"/>
      <c r="D122" s="1024"/>
      <c r="E122" s="1019"/>
      <c r="F122" s="227"/>
      <c r="G122" s="227"/>
      <c r="H122" s="274"/>
      <c r="I122" s="1029"/>
      <c r="J122" s="229"/>
      <c r="K122" s="263"/>
      <c r="L122" s="273"/>
      <c r="M122" s="275"/>
      <c r="N122" s="263"/>
      <c r="O122" s="267"/>
      <c r="P122" s="277"/>
      <c r="Q122" s="74"/>
      <c r="R122" s="1027"/>
      <c r="S122" s="1027"/>
      <c r="T122" s="1027"/>
      <c r="U122" s="1027"/>
      <c r="V122" s="1027"/>
      <c r="W122" s="1027"/>
      <c r="X122" s="1027"/>
      <c r="Y122" s="1027"/>
      <c r="Z122" s="1027"/>
      <c r="AA122" s="1028"/>
      <c r="AB122" s="1028"/>
      <c r="AC122" s="1028"/>
      <c r="AD122" s="1028"/>
      <c r="AE122" s="1028"/>
      <c r="AF122" s="1028"/>
      <c r="AG122" s="1028"/>
      <c r="AH122" s="1028"/>
      <c r="AI122" s="1028"/>
      <c r="AJ122" s="1028"/>
      <c r="AK122" s="1028"/>
      <c r="AL122" s="1028"/>
      <c r="AM122" s="1028"/>
      <c r="AN122" s="1028"/>
      <c r="AO122" s="1028"/>
      <c r="AP122" s="1028"/>
      <c r="AQ122" s="1028"/>
      <c r="AR122" s="1028"/>
      <c r="AS122" s="1028"/>
      <c r="AT122" s="1028"/>
      <c r="AU122" s="1028"/>
      <c r="AV122" s="1028"/>
      <c r="AW122" s="1028"/>
      <c r="AX122" s="1028"/>
    </row>
    <row r="123" spans="1:50" s="76" customFormat="1" ht="15.75" x14ac:dyDescent="0.25">
      <c r="A123" s="62">
        <f t="shared" si="0"/>
        <v>8</v>
      </c>
      <c r="B123" s="260"/>
      <c r="C123" s="261"/>
      <c r="D123" s="1024"/>
      <c r="E123" s="1019"/>
      <c r="F123" s="227"/>
      <c r="G123" s="227"/>
      <c r="H123" s="227"/>
      <c r="I123" s="229"/>
      <c r="J123" s="229"/>
      <c r="L123" s="273"/>
      <c r="M123" s="278"/>
      <c r="N123" s="278"/>
      <c r="O123" s="171"/>
      <c r="P123" s="171"/>
      <c r="Q123" s="74"/>
      <c r="R123" s="1027"/>
      <c r="S123" s="1027"/>
      <c r="T123" s="1027"/>
      <c r="U123" s="1027"/>
      <c r="V123" s="1027"/>
      <c r="W123" s="1027"/>
      <c r="X123" s="1027"/>
      <c r="Y123" s="1027"/>
      <c r="Z123" s="1027"/>
      <c r="AA123" s="1028"/>
      <c r="AB123" s="1028"/>
      <c r="AC123" s="1028"/>
      <c r="AD123" s="1028"/>
      <c r="AE123" s="1028"/>
      <c r="AF123" s="1028"/>
      <c r="AG123" s="1028"/>
      <c r="AH123" s="1028"/>
      <c r="AI123" s="1028"/>
      <c r="AJ123" s="1028"/>
      <c r="AK123" s="1028"/>
      <c r="AL123" s="1028"/>
      <c r="AM123" s="1028"/>
      <c r="AN123" s="1028"/>
      <c r="AO123" s="1028"/>
      <c r="AP123" s="1028"/>
      <c r="AQ123" s="1028"/>
      <c r="AR123" s="1028"/>
      <c r="AS123" s="1028"/>
      <c r="AT123" s="1028"/>
      <c r="AU123" s="1028"/>
      <c r="AV123" s="1028"/>
      <c r="AW123" s="1028"/>
      <c r="AX123" s="1028"/>
    </row>
    <row r="124" spans="1:50" s="76" customFormat="1" ht="15.75" x14ac:dyDescent="0.25">
      <c r="A124" s="62"/>
      <c r="B124" s="163"/>
      <c r="C124" s="227"/>
      <c r="D124" s="1030"/>
      <c r="E124" s="1019"/>
      <c r="F124" s="227"/>
      <c r="G124" s="227"/>
      <c r="H124" s="227"/>
      <c r="I124" s="229"/>
      <c r="J124" s="229"/>
      <c r="K124" s="1031" t="s">
        <v>3852</v>
      </c>
      <c r="L124" s="233"/>
      <c r="M124" s="279">
        <f>SUM(M116:M123)</f>
        <v>4874</v>
      </c>
      <c r="N124" s="233"/>
      <c r="O124" s="1032">
        <f>SUM(O116:O123)</f>
        <v>5990950629</v>
      </c>
      <c r="P124" s="171"/>
      <c r="Q124" s="88"/>
      <c r="R124" s="1028"/>
      <c r="S124" s="1028"/>
      <c r="T124" s="1028"/>
      <c r="U124" s="1028"/>
      <c r="V124" s="1028"/>
      <c r="W124" s="1028"/>
      <c r="X124" s="1028"/>
      <c r="Y124" s="1028"/>
      <c r="Z124" s="1028"/>
      <c r="AA124" s="1028"/>
      <c r="AB124" s="1028"/>
      <c r="AC124" s="1028"/>
      <c r="AD124" s="1028"/>
      <c r="AE124" s="1028"/>
      <c r="AF124" s="1028"/>
      <c r="AG124" s="1028"/>
      <c r="AH124" s="1028"/>
      <c r="AI124" s="1028"/>
      <c r="AJ124" s="1028"/>
      <c r="AK124" s="1028"/>
      <c r="AL124" s="1028"/>
      <c r="AM124" s="1028"/>
      <c r="AN124" s="1028"/>
      <c r="AO124" s="1028"/>
      <c r="AP124" s="1028"/>
      <c r="AQ124" s="1028"/>
      <c r="AR124" s="1028"/>
      <c r="AS124" s="1028"/>
      <c r="AT124" s="1028"/>
      <c r="AU124" s="1028"/>
      <c r="AV124" s="1028"/>
      <c r="AW124" s="1028"/>
      <c r="AX124" s="1028"/>
    </row>
    <row r="125" spans="1:50" s="100" customFormat="1" x14ac:dyDescent="0.25">
      <c r="D125" s="1033"/>
      <c r="E125" s="1034"/>
      <c r="R125" s="137"/>
      <c r="S125" s="137"/>
      <c r="T125" s="137"/>
      <c r="U125" s="137"/>
      <c r="V125" s="137"/>
      <c r="W125" s="137"/>
      <c r="X125" s="137"/>
      <c r="Y125" s="137"/>
      <c r="Z125" s="137"/>
      <c r="AA125" s="137"/>
      <c r="AB125" s="137"/>
      <c r="AC125" s="137"/>
      <c r="AD125" s="137"/>
      <c r="AE125" s="137"/>
      <c r="AF125" s="137"/>
      <c r="AG125" s="137"/>
      <c r="AH125" s="137"/>
      <c r="AI125" s="137"/>
      <c r="AJ125" s="137"/>
      <c r="AK125" s="137"/>
      <c r="AL125" s="137"/>
      <c r="AM125" s="137"/>
      <c r="AN125" s="137"/>
      <c r="AO125" s="137"/>
      <c r="AP125" s="137"/>
      <c r="AQ125" s="137"/>
      <c r="AR125" s="137"/>
      <c r="AS125" s="137"/>
      <c r="AT125" s="137"/>
      <c r="AU125" s="137"/>
      <c r="AV125" s="137"/>
      <c r="AW125" s="137"/>
      <c r="AX125" s="137"/>
    </row>
    <row r="126" spans="1:50" s="100" customFormat="1" x14ac:dyDescent="0.25">
      <c r="B126" s="1569" t="s">
        <v>60</v>
      </c>
      <c r="C126" s="1569" t="s">
        <v>61</v>
      </c>
      <c r="D126" s="1571" t="s">
        <v>62</v>
      </c>
      <c r="E126" s="1571"/>
      <c r="F126" s="109" t="s">
        <v>49</v>
      </c>
      <c r="R126" s="137"/>
      <c r="S126" s="137"/>
      <c r="T126" s="137"/>
      <c r="U126" s="137"/>
      <c r="V126" s="137"/>
      <c r="W126" s="137"/>
      <c r="X126" s="137"/>
      <c r="Y126" s="137"/>
      <c r="Z126" s="137"/>
      <c r="AA126" s="137"/>
      <c r="AB126" s="137"/>
      <c r="AC126" s="137"/>
      <c r="AD126" s="137"/>
      <c r="AE126" s="137"/>
      <c r="AF126" s="137"/>
      <c r="AG126" s="137"/>
      <c r="AH126" s="137"/>
      <c r="AI126" s="137"/>
      <c r="AJ126" s="137"/>
      <c r="AK126" s="137"/>
      <c r="AL126" s="137"/>
      <c r="AM126" s="137"/>
      <c r="AN126" s="137"/>
      <c r="AO126" s="137"/>
      <c r="AP126" s="137"/>
      <c r="AQ126" s="137"/>
      <c r="AR126" s="137"/>
      <c r="AS126" s="137"/>
      <c r="AT126" s="137"/>
      <c r="AU126" s="137"/>
      <c r="AV126" s="137"/>
      <c r="AW126" s="137"/>
      <c r="AX126" s="137"/>
    </row>
    <row r="127" spans="1:50" s="100" customFormat="1" x14ac:dyDescent="0.25">
      <c r="B127" s="1570"/>
      <c r="C127" s="1570"/>
      <c r="D127" s="1035" t="s">
        <v>63</v>
      </c>
      <c r="E127" s="1036" t="s">
        <v>64</v>
      </c>
      <c r="F127" s="1966" t="s">
        <v>3853</v>
      </c>
      <c r="R127" s="137"/>
      <c r="S127" s="137"/>
      <c r="T127" s="137"/>
      <c r="U127" s="137"/>
      <c r="V127" s="137"/>
      <c r="W127" s="137"/>
      <c r="X127" s="137"/>
      <c r="Y127" s="137"/>
      <c r="Z127" s="137"/>
      <c r="AA127" s="137"/>
      <c r="AB127" s="137"/>
      <c r="AC127" s="137"/>
      <c r="AD127" s="137"/>
      <c r="AE127" s="137"/>
      <c r="AF127" s="137"/>
      <c r="AG127" s="137"/>
      <c r="AH127" s="137"/>
      <c r="AI127" s="137"/>
      <c r="AJ127" s="137"/>
      <c r="AK127" s="137"/>
      <c r="AL127" s="137"/>
      <c r="AM127" s="137"/>
      <c r="AN127" s="137"/>
      <c r="AO127" s="137"/>
      <c r="AP127" s="137"/>
      <c r="AQ127" s="137"/>
      <c r="AR127" s="137"/>
      <c r="AS127" s="137"/>
      <c r="AT127" s="137"/>
      <c r="AU127" s="137"/>
      <c r="AV127" s="137"/>
      <c r="AW127" s="137"/>
      <c r="AX127" s="137"/>
    </row>
    <row r="128" spans="1:50" s="100" customFormat="1" ht="18.75" x14ac:dyDescent="0.25">
      <c r="B128" s="106" t="s">
        <v>65</v>
      </c>
      <c r="C128" s="1031" t="s">
        <v>3852</v>
      </c>
      <c r="D128" s="983"/>
      <c r="E128" s="414" t="s">
        <v>22</v>
      </c>
      <c r="F128" s="1967"/>
      <c r="G128" s="110"/>
      <c r="H128" s="110"/>
      <c r="I128" s="110"/>
      <c r="J128" s="110"/>
      <c r="K128" s="110"/>
      <c r="L128" s="110"/>
      <c r="M128" s="110"/>
      <c r="R128" s="137"/>
      <c r="S128" s="137"/>
      <c r="T128" s="137"/>
      <c r="U128" s="137"/>
      <c r="V128" s="137"/>
      <c r="W128" s="137"/>
      <c r="X128" s="137"/>
      <c r="Y128" s="137"/>
      <c r="Z128" s="137"/>
      <c r="AA128" s="137"/>
      <c r="AB128" s="137"/>
      <c r="AC128" s="137"/>
      <c r="AD128" s="137"/>
      <c r="AE128" s="137"/>
      <c r="AF128" s="137"/>
      <c r="AG128" s="137"/>
      <c r="AH128" s="137"/>
      <c r="AI128" s="137"/>
      <c r="AJ128" s="137"/>
      <c r="AK128" s="137"/>
      <c r="AL128" s="137"/>
      <c r="AM128" s="137"/>
      <c r="AN128" s="137"/>
      <c r="AO128" s="137"/>
      <c r="AP128" s="137"/>
      <c r="AQ128" s="137"/>
      <c r="AR128" s="137"/>
      <c r="AS128" s="137"/>
      <c r="AT128" s="137"/>
      <c r="AU128" s="137"/>
      <c r="AV128" s="137"/>
      <c r="AW128" s="137"/>
      <c r="AX128" s="137"/>
    </row>
    <row r="129" spans="2:50" s="100" customFormat="1" x14ac:dyDescent="0.25">
      <c r="B129" s="106" t="s">
        <v>66</v>
      </c>
      <c r="C129" s="1036">
        <v>4874</v>
      </c>
      <c r="E129" s="1037"/>
      <c r="F129" s="1968"/>
      <c r="R129" s="137"/>
      <c r="S129" s="137"/>
      <c r="T129" s="137"/>
      <c r="U129" s="137"/>
      <c r="V129" s="137"/>
      <c r="W129" s="137"/>
      <c r="X129" s="137"/>
      <c r="Y129" s="137"/>
      <c r="Z129" s="137"/>
      <c r="AA129" s="137"/>
      <c r="AB129" s="137"/>
      <c r="AC129" s="137"/>
      <c r="AD129" s="137"/>
      <c r="AE129" s="137"/>
      <c r="AF129" s="137"/>
      <c r="AG129" s="137"/>
      <c r="AH129" s="137"/>
      <c r="AI129" s="137"/>
      <c r="AJ129" s="137"/>
      <c r="AK129" s="137"/>
      <c r="AL129" s="137"/>
      <c r="AM129" s="137"/>
      <c r="AN129" s="137"/>
      <c r="AO129" s="137"/>
      <c r="AP129" s="137"/>
      <c r="AQ129" s="137"/>
      <c r="AR129" s="137"/>
      <c r="AS129" s="137"/>
      <c r="AT129" s="137"/>
      <c r="AU129" s="137"/>
      <c r="AV129" s="137"/>
      <c r="AW129" s="137"/>
      <c r="AX129" s="137"/>
    </row>
    <row r="130" spans="2:50" s="100" customFormat="1" x14ac:dyDescent="0.25">
      <c r="B130" s="112"/>
      <c r="C130" s="1582"/>
      <c r="D130" s="1582"/>
      <c r="E130" s="1582"/>
      <c r="F130" s="1582"/>
      <c r="G130" s="1582"/>
      <c r="H130" s="1582"/>
      <c r="I130" s="1582"/>
      <c r="J130" s="1582"/>
      <c r="K130" s="1582"/>
      <c r="L130" s="1582"/>
      <c r="M130" s="1582"/>
      <c r="N130" s="1582"/>
      <c r="R130" s="137"/>
      <c r="S130" s="137"/>
      <c r="T130" s="137"/>
      <c r="U130" s="137"/>
      <c r="V130" s="137"/>
      <c r="W130" s="137"/>
      <c r="X130" s="137"/>
      <c r="Y130" s="137"/>
      <c r="Z130" s="137"/>
      <c r="AA130" s="137"/>
      <c r="AB130" s="137"/>
      <c r="AC130" s="137"/>
      <c r="AD130" s="137"/>
      <c r="AE130" s="137"/>
      <c r="AF130" s="137"/>
      <c r="AG130" s="137"/>
      <c r="AH130" s="137"/>
      <c r="AI130" s="137"/>
      <c r="AJ130" s="137"/>
      <c r="AK130" s="137"/>
      <c r="AL130" s="137"/>
      <c r="AM130" s="137"/>
      <c r="AN130" s="137"/>
      <c r="AO130" s="137"/>
      <c r="AP130" s="137"/>
      <c r="AQ130" s="137"/>
      <c r="AR130" s="137"/>
      <c r="AS130" s="137"/>
      <c r="AT130" s="137"/>
      <c r="AU130" s="137"/>
      <c r="AV130" s="137"/>
      <c r="AW130" s="137"/>
      <c r="AX130" s="137"/>
    </row>
    <row r="131" spans="2:50" ht="15.75" thickBot="1" x14ac:dyDescent="0.3"/>
    <row r="132" spans="2:50" ht="27" thickBot="1" x14ac:dyDescent="0.3">
      <c r="B132" s="1583" t="s">
        <v>67</v>
      </c>
      <c r="C132" s="1583"/>
      <c r="D132" s="1583"/>
      <c r="E132" s="1583"/>
      <c r="F132" s="1583"/>
      <c r="G132" s="1583"/>
      <c r="H132" s="1583"/>
      <c r="I132" s="1583"/>
      <c r="J132" s="1583"/>
      <c r="K132" s="1583"/>
      <c r="L132" s="1583"/>
      <c r="M132" s="1583"/>
      <c r="N132" s="1583"/>
    </row>
    <row r="135" spans="2:50" ht="90" x14ac:dyDescent="0.25">
      <c r="B135" s="923" t="s">
        <v>68</v>
      </c>
      <c r="C135" s="114" t="s">
        <v>69</v>
      </c>
      <c r="D135" s="1046" t="s">
        <v>70</v>
      </c>
      <c r="E135" s="1038" t="s">
        <v>71</v>
      </c>
      <c r="F135" s="114" t="s">
        <v>72</v>
      </c>
      <c r="G135" s="114" t="s">
        <v>73</v>
      </c>
      <c r="H135" s="114" t="s">
        <v>74</v>
      </c>
      <c r="I135" s="114" t="s">
        <v>75</v>
      </c>
      <c r="J135" s="114" t="s">
        <v>76</v>
      </c>
      <c r="K135" s="114" t="s">
        <v>77</v>
      </c>
      <c r="L135" s="114" t="s">
        <v>78</v>
      </c>
      <c r="M135" s="115" t="s">
        <v>79</v>
      </c>
      <c r="N135" s="115" t="s">
        <v>80</v>
      </c>
      <c r="O135" s="1579" t="s">
        <v>81</v>
      </c>
      <c r="P135" s="1581"/>
      <c r="Q135" s="114" t="s">
        <v>82</v>
      </c>
    </row>
    <row r="136" spans="2:50" x14ac:dyDescent="0.25">
      <c r="B136" s="280" t="s">
        <v>3854</v>
      </c>
      <c r="C136" s="281" t="s">
        <v>911</v>
      </c>
      <c r="D136" s="1039" t="s">
        <v>3855</v>
      </c>
      <c r="E136" s="1040">
        <v>80</v>
      </c>
      <c r="F136" s="935" t="s">
        <v>86</v>
      </c>
      <c r="G136" s="935" t="s">
        <v>19</v>
      </c>
      <c r="H136" s="935" t="s">
        <v>86</v>
      </c>
      <c r="I136" s="283" t="s">
        <v>86</v>
      </c>
      <c r="J136" s="283" t="s">
        <v>19</v>
      </c>
      <c r="K136" s="878" t="s">
        <v>19</v>
      </c>
      <c r="L136" s="51" t="s">
        <v>19</v>
      </c>
      <c r="M136" s="51" t="s">
        <v>19</v>
      </c>
      <c r="N136" s="51" t="s">
        <v>19</v>
      </c>
      <c r="O136" s="1618"/>
      <c r="P136" s="1619"/>
      <c r="Q136" s="878" t="s">
        <v>19</v>
      </c>
    </row>
    <row r="137" spans="2:50" x14ac:dyDescent="0.25">
      <c r="B137" s="280" t="s">
        <v>3854</v>
      </c>
      <c r="C137" s="281" t="s">
        <v>911</v>
      </c>
      <c r="D137" s="1039" t="s">
        <v>3856</v>
      </c>
      <c r="E137" s="1040">
        <v>84</v>
      </c>
      <c r="F137" s="935" t="s">
        <v>86</v>
      </c>
      <c r="G137" s="935" t="s">
        <v>19</v>
      </c>
      <c r="H137" s="935" t="s">
        <v>86</v>
      </c>
      <c r="I137" s="283" t="s">
        <v>86</v>
      </c>
      <c r="J137" s="283" t="s">
        <v>19</v>
      </c>
      <c r="K137" s="878" t="s">
        <v>19</v>
      </c>
      <c r="L137" s="51" t="s">
        <v>19</v>
      </c>
      <c r="M137" s="51" t="s">
        <v>19</v>
      </c>
      <c r="N137" s="51" t="s">
        <v>19</v>
      </c>
      <c r="O137" s="1618"/>
      <c r="P137" s="1619"/>
      <c r="Q137" s="878" t="s">
        <v>19</v>
      </c>
    </row>
    <row r="138" spans="2:50" ht="45" x14ac:dyDescent="0.25">
      <c r="B138" s="280" t="s">
        <v>3857</v>
      </c>
      <c r="C138" s="281" t="s">
        <v>3858</v>
      </c>
      <c r="D138" s="316" t="s">
        <v>3859</v>
      </c>
      <c r="E138" s="1040">
        <v>197</v>
      </c>
      <c r="F138" s="935" t="s">
        <v>86</v>
      </c>
      <c r="G138" s="935" t="s">
        <v>19</v>
      </c>
      <c r="H138" s="935" t="s">
        <v>86</v>
      </c>
      <c r="I138" s="283" t="s">
        <v>86</v>
      </c>
      <c r="J138" s="283" t="s">
        <v>19</v>
      </c>
      <c r="K138" s="878" t="s">
        <v>19</v>
      </c>
      <c r="L138" s="51" t="s">
        <v>19</v>
      </c>
      <c r="M138" s="51" t="s">
        <v>19</v>
      </c>
      <c r="N138" s="51" t="s">
        <v>19</v>
      </c>
      <c r="O138" s="1618"/>
      <c r="P138" s="1619"/>
      <c r="Q138" s="878" t="s">
        <v>19</v>
      </c>
    </row>
    <row r="139" spans="2:50" ht="45" x14ac:dyDescent="0.25">
      <c r="B139" s="280" t="s">
        <v>3857</v>
      </c>
      <c r="C139" s="281" t="s">
        <v>3858</v>
      </c>
      <c r="D139" s="316" t="s">
        <v>3860</v>
      </c>
      <c r="E139" s="1040">
        <v>65</v>
      </c>
      <c r="F139" s="935" t="s">
        <v>86</v>
      </c>
      <c r="G139" s="935" t="s">
        <v>19</v>
      </c>
      <c r="H139" s="935" t="s">
        <v>86</v>
      </c>
      <c r="I139" s="283" t="s">
        <v>86</v>
      </c>
      <c r="J139" s="283" t="s">
        <v>19</v>
      </c>
      <c r="K139" s="878" t="s">
        <v>19</v>
      </c>
      <c r="L139" s="51" t="s">
        <v>19</v>
      </c>
      <c r="M139" s="51" t="s">
        <v>19</v>
      </c>
      <c r="N139" s="51" t="s">
        <v>19</v>
      </c>
      <c r="O139" s="1618"/>
      <c r="P139" s="1619"/>
      <c r="Q139" s="878" t="s">
        <v>19</v>
      </c>
    </row>
    <row r="140" spans="2:50" ht="30" x14ac:dyDescent="0.25">
      <c r="B140" s="280" t="s">
        <v>3861</v>
      </c>
      <c r="C140" s="281" t="s">
        <v>3858</v>
      </c>
      <c r="D140" s="316" t="s">
        <v>3862</v>
      </c>
      <c r="E140" s="1040">
        <v>40</v>
      </c>
      <c r="F140" s="935" t="s">
        <v>86</v>
      </c>
      <c r="G140" s="935" t="s">
        <v>19</v>
      </c>
      <c r="H140" s="935" t="s">
        <v>86</v>
      </c>
      <c r="I140" s="283" t="s">
        <v>86</v>
      </c>
      <c r="J140" s="283" t="s">
        <v>19</v>
      </c>
      <c r="K140" s="878" t="s">
        <v>19</v>
      </c>
      <c r="L140" s="51" t="s">
        <v>19</v>
      </c>
      <c r="M140" s="51" t="s">
        <v>19</v>
      </c>
      <c r="N140" s="51" t="s">
        <v>19</v>
      </c>
      <c r="O140" s="1618"/>
      <c r="P140" s="1619"/>
      <c r="Q140" s="878" t="s">
        <v>19</v>
      </c>
    </row>
    <row r="141" spans="2:50" ht="60" x14ac:dyDescent="0.25">
      <c r="B141" s="280" t="s">
        <v>3861</v>
      </c>
      <c r="C141" s="281" t="s">
        <v>3858</v>
      </c>
      <c r="D141" s="316" t="s">
        <v>3863</v>
      </c>
      <c r="E141" s="1040">
        <v>60</v>
      </c>
      <c r="F141" s="935" t="s">
        <v>86</v>
      </c>
      <c r="G141" s="935" t="s">
        <v>19</v>
      </c>
      <c r="H141" s="935" t="s">
        <v>86</v>
      </c>
      <c r="I141" s="283" t="s">
        <v>86</v>
      </c>
      <c r="J141" s="283" t="s">
        <v>19</v>
      </c>
      <c r="K141" s="878" t="s">
        <v>19</v>
      </c>
      <c r="L141" s="51" t="s">
        <v>19</v>
      </c>
      <c r="M141" s="51" t="s">
        <v>19</v>
      </c>
      <c r="N141" s="51" t="s">
        <v>19</v>
      </c>
      <c r="O141" s="1618"/>
      <c r="P141" s="1619"/>
      <c r="Q141" s="878" t="s">
        <v>19</v>
      </c>
    </row>
    <row r="142" spans="2:50" ht="45" x14ac:dyDescent="0.25">
      <c r="B142" s="280" t="s">
        <v>3861</v>
      </c>
      <c r="C142" s="281" t="s">
        <v>3858</v>
      </c>
      <c r="D142" s="316" t="s">
        <v>3864</v>
      </c>
      <c r="E142" s="1040">
        <v>143</v>
      </c>
      <c r="F142" s="935" t="s">
        <v>86</v>
      </c>
      <c r="G142" s="935" t="s">
        <v>19</v>
      </c>
      <c r="H142" s="935" t="s">
        <v>86</v>
      </c>
      <c r="I142" s="283" t="s">
        <v>86</v>
      </c>
      <c r="J142" s="283" t="s">
        <v>19</v>
      </c>
      <c r="K142" s="878" t="s">
        <v>19</v>
      </c>
      <c r="L142" s="51" t="s">
        <v>19</v>
      </c>
      <c r="M142" s="51" t="s">
        <v>19</v>
      </c>
      <c r="N142" s="51" t="s">
        <v>19</v>
      </c>
      <c r="O142" s="884"/>
      <c r="P142" s="885"/>
      <c r="Q142" s="878" t="s">
        <v>19</v>
      </c>
    </row>
    <row r="143" spans="2:50" ht="45" x14ac:dyDescent="0.25">
      <c r="B143" s="280" t="s">
        <v>3865</v>
      </c>
      <c r="C143" s="281" t="s">
        <v>3858</v>
      </c>
      <c r="D143" s="316" t="s">
        <v>3866</v>
      </c>
      <c r="E143" s="1040">
        <v>137</v>
      </c>
      <c r="F143" s="935" t="s">
        <v>86</v>
      </c>
      <c r="G143" s="935" t="s">
        <v>19</v>
      </c>
      <c r="H143" s="935" t="s">
        <v>86</v>
      </c>
      <c r="I143" s="283" t="s">
        <v>86</v>
      </c>
      <c r="J143" s="283" t="s">
        <v>19</v>
      </c>
      <c r="K143" s="878" t="s">
        <v>19</v>
      </c>
      <c r="L143" s="51" t="s">
        <v>19</v>
      </c>
      <c r="M143" s="51" t="s">
        <v>19</v>
      </c>
      <c r="N143" s="51" t="s">
        <v>19</v>
      </c>
      <c r="O143" s="884"/>
      <c r="P143" s="885"/>
      <c r="Q143" s="878" t="s">
        <v>19</v>
      </c>
    </row>
    <row r="144" spans="2:50" ht="30" x14ac:dyDescent="0.25">
      <c r="B144" s="280" t="s">
        <v>3867</v>
      </c>
      <c r="C144" s="281" t="s">
        <v>3858</v>
      </c>
      <c r="D144" s="316" t="s">
        <v>3868</v>
      </c>
      <c r="E144" s="1040">
        <v>39</v>
      </c>
      <c r="F144" s="935" t="s">
        <v>86</v>
      </c>
      <c r="G144" s="935" t="s">
        <v>19</v>
      </c>
      <c r="H144" s="935" t="s">
        <v>86</v>
      </c>
      <c r="I144" s="283" t="s">
        <v>86</v>
      </c>
      <c r="J144" s="283" t="s">
        <v>19</v>
      </c>
      <c r="K144" s="878" t="s">
        <v>19</v>
      </c>
      <c r="L144" s="51" t="s">
        <v>19</v>
      </c>
      <c r="M144" s="51" t="s">
        <v>19</v>
      </c>
      <c r="N144" s="51" t="s">
        <v>19</v>
      </c>
      <c r="O144" s="884"/>
      <c r="P144" s="885"/>
      <c r="Q144" s="878" t="s">
        <v>19</v>
      </c>
    </row>
    <row r="145" spans="2:17" ht="45" x14ac:dyDescent="0.25">
      <c r="B145" s="280" t="s">
        <v>3869</v>
      </c>
      <c r="C145" s="281" t="s">
        <v>3870</v>
      </c>
      <c r="D145" s="316" t="s">
        <v>3871</v>
      </c>
      <c r="E145" s="1040">
        <v>52</v>
      </c>
      <c r="F145" s="935" t="s">
        <v>86</v>
      </c>
      <c r="G145" s="935" t="s">
        <v>19</v>
      </c>
      <c r="H145" s="935" t="s">
        <v>86</v>
      </c>
      <c r="I145" s="283" t="s">
        <v>86</v>
      </c>
      <c r="J145" s="283" t="s">
        <v>19</v>
      </c>
      <c r="K145" s="878" t="s">
        <v>19</v>
      </c>
      <c r="L145" s="51" t="s">
        <v>19</v>
      </c>
      <c r="M145" s="51" t="s">
        <v>19</v>
      </c>
      <c r="N145" s="51" t="s">
        <v>19</v>
      </c>
      <c r="O145" s="884"/>
      <c r="P145" s="885"/>
      <c r="Q145" s="878" t="s">
        <v>19</v>
      </c>
    </row>
    <row r="146" spans="2:17" ht="45" x14ac:dyDescent="0.25">
      <c r="B146" s="280" t="s">
        <v>3869</v>
      </c>
      <c r="C146" s="281" t="s">
        <v>3870</v>
      </c>
      <c r="D146" s="316" t="s">
        <v>3872</v>
      </c>
      <c r="E146" s="1040">
        <v>52</v>
      </c>
      <c r="F146" s="935" t="s">
        <v>86</v>
      </c>
      <c r="G146" s="935" t="s">
        <v>19</v>
      </c>
      <c r="H146" s="935" t="s">
        <v>86</v>
      </c>
      <c r="I146" s="283" t="s">
        <v>86</v>
      </c>
      <c r="J146" s="283" t="s">
        <v>19</v>
      </c>
      <c r="K146" s="878" t="s">
        <v>19</v>
      </c>
      <c r="L146" s="51" t="s">
        <v>19</v>
      </c>
      <c r="M146" s="51" t="s">
        <v>19</v>
      </c>
      <c r="N146" s="51" t="s">
        <v>19</v>
      </c>
      <c r="O146" s="884"/>
      <c r="P146" s="885"/>
      <c r="Q146" s="878" t="s">
        <v>19</v>
      </c>
    </row>
    <row r="147" spans="2:17" ht="45" x14ac:dyDescent="0.25">
      <c r="B147" s="280" t="s">
        <v>3869</v>
      </c>
      <c r="C147" s="281" t="s">
        <v>3870</v>
      </c>
      <c r="D147" s="316" t="s">
        <v>3873</v>
      </c>
      <c r="E147" s="1040">
        <v>52</v>
      </c>
      <c r="F147" s="935" t="s">
        <v>86</v>
      </c>
      <c r="G147" s="935" t="s">
        <v>19</v>
      </c>
      <c r="H147" s="935" t="s">
        <v>86</v>
      </c>
      <c r="I147" s="283" t="s">
        <v>86</v>
      </c>
      <c r="J147" s="283" t="s">
        <v>19</v>
      </c>
      <c r="K147" s="878" t="s">
        <v>19</v>
      </c>
      <c r="L147" s="51" t="s">
        <v>19</v>
      </c>
      <c r="M147" s="51" t="s">
        <v>19</v>
      </c>
      <c r="N147" s="51" t="s">
        <v>19</v>
      </c>
      <c r="O147" s="884"/>
      <c r="P147" s="885"/>
      <c r="Q147" s="878" t="s">
        <v>19</v>
      </c>
    </row>
    <row r="148" spans="2:17" ht="45" x14ac:dyDescent="0.25">
      <c r="B148" s="280" t="s">
        <v>3869</v>
      </c>
      <c r="C148" s="281" t="s">
        <v>3870</v>
      </c>
      <c r="D148" s="316" t="s">
        <v>3874</v>
      </c>
      <c r="E148" s="1040">
        <v>52</v>
      </c>
      <c r="F148" s="935" t="s">
        <v>86</v>
      </c>
      <c r="G148" s="935" t="s">
        <v>19</v>
      </c>
      <c r="H148" s="935" t="s">
        <v>86</v>
      </c>
      <c r="I148" s="283" t="s">
        <v>86</v>
      </c>
      <c r="J148" s="283" t="s">
        <v>19</v>
      </c>
      <c r="K148" s="878" t="s">
        <v>19</v>
      </c>
      <c r="L148" s="51" t="s">
        <v>19</v>
      </c>
      <c r="M148" s="51" t="s">
        <v>19</v>
      </c>
      <c r="N148" s="51" t="s">
        <v>19</v>
      </c>
      <c r="O148" s="884"/>
      <c r="P148" s="885"/>
      <c r="Q148" s="878" t="s">
        <v>19</v>
      </c>
    </row>
    <row r="149" spans="2:17" ht="30" x14ac:dyDescent="0.25">
      <c r="B149" s="280" t="s">
        <v>3869</v>
      </c>
      <c r="C149" s="281" t="s">
        <v>3870</v>
      </c>
      <c r="D149" s="316" t="s">
        <v>3875</v>
      </c>
      <c r="E149" s="1040">
        <v>51</v>
      </c>
      <c r="F149" s="935" t="s">
        <v>86</v>
      </c>
      <c r="G149" s="935" t="s">
        <v>19</v>
      </c>
      <c r="H149" s="935" t="s">
        <v>86</v>
      </c>
      <c r="I149" s="283" t="s">
        <v>86</v>
      </c>
      <c r="J149" s="283" t="s">
        <v>19</v>
      </c>
      <c r="K149" s="878" t="s">
        <v>19</v>
      </c>
      <c r="L149" s="51" t="s">
        <v>19</v>
      </c>
      <c r="M149" s="51" t="s">
        <v>19</v>
      </c>
      <c r="N149" s="51" t="s">
        <v>19</v>
      </c>
      <c r="O149" s="884"/>
      <c r="P149" s="885"/>
      <c r="Q149" s="878" t="s">
        <v>19</v>
      </c>
    </row>
    <row r="150" spans="2:17" ht="45" x14ac:dyDescent="0.25">
      <c r="B150" s="280" t="s">
        <v>3869</v>
      </c>
      <c r="C150" s="281" t="s">
        <v>3870</v>
      </c>
      <c r="D150" s="316" t="s">
        <v>3876</v>
      </c>
      <c r="E150" s="1041">
        <v>52</v>
      </c>
      <c r="F150" s="935" t="s">
        <v>86</v>
      </c>
      <c r="G150" s="935" t="s">
        <v>19</v>
      </c>
      <c r="H150" s="935" t="s">
        <v>86</v>
      </c>
      <c r="I150" s="283" t="s">
        <v>86</v>
      </c>
      <c r="J150" s="283" t="s">
        <v>19</v>
      </c>
      <c r="K150" s="878" t="s">
        <v>19</v>
      </c>
      <c r="L150" s="51" t="s">
        <v>19</v>
      </c>
      <c r="M150" s="51" t="s">
        <v>19</v>
      </c>
      <c r="N150" s="51" t="s">
        <v>19</v>
      </c>
      <c r="O150" s="884"/>
      <c r="P150" s="885"/>
      <c r="Q150" s="878" t="s">
        <v>19</v>
      </c>
    </row>
    <row r="151" spans="2:17" ht="45" x14ac:dyDescent="0.25">
      <c r="B151" s="280" t="s">
        <v>3869</v>
      </c>
      <c r="C151" s="281" t="s">
        <v>3870</v>
      </c>
      <c r="D151" s="316" t="s">
        <v>3877</v>
      </c>
      <c r="E151" s="1040">
        <v>51</v>
      </c>
      <c r="F151" s="935" t="s">
        <v>86</v>
      </c>
      <c r="G151" s="935" t="s">
        <v>19</v>
      </c>
      <c r="H151" s="935" t="s">
        <v>86</v>
      </c>
      <c r="I151" s="283" t="s">
        <v>86</v>
      </c>
      <c r="J151" s="283" t="s">
        <v>19</v>
      </c>
      <c r="K151" s="878" t="s">
        <v>19</v>
      </c>
      <c r="L151" s="51" t="s">
        <v>19</v>
      </c>
      <c r="M151" s="51" t="s">
        <v>19</v>
      </c>
      <c r="N151" s="51" t="s">
        <v>19</v>
      </c>
      <c r="O151" s="884"/>
      <c r="P151" s="885"/>
      <c r="Q151" s="878" t="s">
        <v>19</v>
      </c>
    </row>
    <row r="152" spans="2:17" ht="60" x14ac:dyDescent="0.25">
      <c r="B152" s="280" t="s">
        <v>3869</v>
      </c>
      <c r="C152" s="281" t="s">
        <v>3870</v>
      </c>
      <c r="D152" s="316" t="s">
        <v>3878</v>
      </c>
      <c r="E152" s="1040">
        <v>52</v>
      </c>
      <c r="F152" s="935" t="s">
        <v>86</v>
      </c>
      <c r="G152" s="935" t="s">
        <v>19</v>
      </c>
      <c r="H152" s="935" t="s">
        <v>86</v>
      </c>
      <c r="I152" s="283" t="s">
        <v>86</v>
      </c>
      <c r="J152" s="283" t="s">
        <v>19</v>
      </c>
      <c r="K152" s="878" t="s">
        <v>19</v>
      </c>
      <c r="L152" s="51" t="s">
        <v>19</v>
      </c>
      <c r="M152" s="51" t="s">
        <v>19</v>
      </c>
      <c r="N152" s="51" t="s">
        <v>19</v>
      </c>
      <c r="O152" s="884"/>
      <c r="P152" s="885"/>
      <c r="Q152" s="878" t="s">
        <v>19</v>
      </c>
    </row>
    <row r="153" spans="2:17" ht="45" x14ac:dyDescent="0.25">
      <c r="B153" s="280" t="s">
        <v>3869</v>
      </c>
      <c r="C153" s="281" t="s">
        <v>3870</v>
      </c>
      <c r="D153" s="316" t="s">
        <v>3879</v>
      </c>
      <c r="E153" s="1040">
        <v>52</v>
      </c>
      <c r="F153" s="935" t="s">
        <v>86</v>
      </c>
      <c r="G153" s="935" t="s">
        <v>19</v>
      </c>
      <c r="H153" s="935" t="s">
        <v>86</v>
      </c>
      <c r="I153" s="283" t="s">
        <v>86</v>
      </c>
      <c r="J153" s="283" t="s">
        <v>19</v>
      </c>
      <c r="K153" s="878" t="s">
        <v>19</v>
      </c>
      <c r="L153" s="51" t="s">
        <v>19</v>
      </c>
      <c r="M153" s="51" t="s">
        <v>19</v>
      </c>
      <c r="N153" s="51" t="s">
        <v>19</v>
      </c>
      <c r="O153" s="884"/>
      <c r="P153" s="885"/>
      <c r="Q153" s="878" t="s">
        <v>19</v>
      </c>
    </row>
    <row r="154" spans="2:17" ht="45" x14ac:dyDescent="0.25">
      <c r="B154" s="280" t="s">
        <v>3869</v>
      </c>
      <c r="C154" s="281" t="s">
        <v>3870</v>
      </c>
      <c r="D154" s="316" t="s">
        <v>3880</v>
      </c>
      <c r="E154" s="1040">
        <v>52</v>
      </c>
      <c r="F154" s="935" t="s">
        <v>86</v>
      </c>
      <c r="G154" s="935" t="s">
        <v>19</v>
      </c>
      <c r="H154" s="935" t="s">
        <v>86</v>
      </c>
      <c r="I154" s="283" t="s">
        <v>86</v>
      </c>
      <c r="J154" s="283" t="s">
        <v>19</v>
      </c>
      <c r="K154" s="878" t="s">
        <v>19</v>
      </c>
      <c r="L154" s="51" t="s">
        <v>19</v>
      </c>
      <c r="M154" s="51" t="s">
        <v>19</v>
      </c>
      <c r="N154" s="51" t="s">
        <v>19</v>
      </c>
      <c r="O154" s="884"/>
      <c r="P154" s="885"/>
      <c r="Q154" s="878" t="s">
        <v>19</v>
      </c>
    </row>
    <row r="155" spans="2:17" ht="30" x14ac:dyDescent="0.25">
      <c r="B155" s="280" t="s">
        <v>3869</v>
      </c>
      <c r="C155" s="281" t="s">
        <v>3870</v>
      </c>
      <c r="D155" s="316" t="s">
        <v>3881</v>
      </c>
      <c r="E155" s="1040">
        <v>52</v>
      </c>
      <c r="F155" s="935" t="s">
        <v>86</v>
      </c>
      <c r="G155" s="935" t="s">
        <v>19</v>
      </c>
      <c r="H155" s="935" t="s">
        <v>86</v>
      </c>
      <c r="I155" s="283" t="s">
        <v>86</v>
      </c>
      <c r="J155" s="283" t="s">
        <v>19</v>
      </c>
      <c r="K155" s="878" t="s">
        <v>19</v>
      </c>
      <c r="L155" s="51" t="s">
        <v>19</v>
      </c>
      <c r="M155" s="51" t="s">
        <v>19</v>
      </c>
      <c r="N155" s="51" t="s">
        <v>19</v>
      </c>
      <c r="O155" s="884"/>
      <c r="P155" s="885"/>
      <c r="Q155" s="878" t="s">
        <v>19</v>
      </c>
    </row>
    <row r="156" spans="2:17" ht="30" x14ac:dyDescent="0.25">
      <c r="B156" s="280" t="s">
        <v>3869</v>
      </c>
      <c r="C156" s="281" t="s">
        <v>3870</v>
      </c>
      <c r="D156" s="316" t="s">
        <v>3882</v>
      </c>
      <c r="E156" s="1040">
        <v>52</v>
      </c>
      <c r="F156" s="935" t="s">
        <v>86</v>
      </c>
      <c r="G156" s="935" t="s">
        <v>19</v>
      </c>
      <c r="H156" s="935" t="s">
        <v>86</v>
      </c>
      <c r="I156" s="283" t="s">
        <v>86</v>
      </c>
      <c r="J156" s="283" t="s">
        <v>19</v>
      </c>
      <c r="K156" s="878" t="s">
        <v>19</v>
      </c>
      <c r="L156" s="51" t="s">
        <v>19</v>
      </c>
      <c r="M156" s="51" t="s">
        <v>19</v>
      </c>
      <c r="N156" s="51" t="s">
        <v>19</v>
      </c>
      <c r="O156" s="884"/>
      <c r="P156" s="885"/>
      <c r="Q156" s="878" t="s">
        <v>19</v>
      </c>
    </row>
    <row r="157" spans="2:17" ht="60" x14ac:dyDescent="0.25">
      <c r="B157" s="280" t="s">
        <v>3869</v>
      </c>
      <c r="C157" s="281" t="s">
        <v>3870</v>
      </c>
      <c r="D157" s="316" t="s">
        <v>3883</v>
      </c>
      <c r="E157" s="1040">
        <v>52</v>
      </c>
      <c r="F157" s="935" t="s">
        <v>86</v>
      </c>
      <c r="G157" s="935" t="s">
        <v>19</v>
      </c>
      <c r="H157" s="935" t="s">
        <v>86</v>
      </c>
      <c r="I157" s="283" t="s">
        <v>86</v>
      </c>
      <c r="J157" s="283" t="s">
        <v>19</v>
      </c>
      <c r="K157" s="878" t="s">
        <v>19</v>
      </c>
      <c r="L157" s="51" t="s">
        <v>19</v>
      </c>
      <c r="M157" s="51" t="s">
        <v>19</v>
      </c>
      <c r="N157" s="51" t="s">
        <v>19</v>
      </c>
      <c r="O157" s="884"/>
      <c r="P157" s="885"/>
      <c r="Q157" s="878" t="s">
        <v>19</v>
      </c>
    </row>
    <row r="158" spans="2:17" ht="45" x14ac:dyDescent="0.25">
      <c r="B158" s="280" t="s">
        <v>3869</v>
      </c>
      <c r="C158" s="281" t="s">
        <v>3870</v>
      </c>
      <c r="D158" s="316" t="s">
        <v>3884</v>
      </c>
      <c r="E158" s="1040">
        <v>52</v>
      </c>
      <c r="F158" s="935" t="s">
        <v>86</v>
      </c>
      <c r="G158" s="935" t="s">
        <v>19</v>
      </c>
      <c r="H158" s="935" t="s">
        <v>86</v>
      </c>
      <c r="I158" s="283" t="s">
        <v>86</v>
      </c>
      <c r="J158" s="283" t="s">
        <v>19</v>
      </c>
      <c r="K158" s="878" t="s">
        <v>19</v>
      </c>
      <c r="L158" s="51" t="s">
        <v>19</v>
      </c>
      <c r="M158" s="51" t="s">
        <v>19</v>
      </c>
      <c r="N158" s="51" t="s">
        <v>19</v>
      </c>
      <c r="O158" s="884"/>
      <c r="P158" s="885"/>
      <c r="Q158" s="878" t="s">
        <v>19</v>
      </c>
    </row>
    <row r="159" spans="2:17" ht="45" x14ac:dyDescent="0.25">
      <c r="B159" s="280" t="s">
        <v>3869</v>
      </c>
      <c r="C159" s="281" t="s">
        <v>3870</v>
      </c>
      <c r="D159" s="316" t="s">
        <v>3885</v>
      </c>
      <c r="E159" s="1040">
        <v>52</v>
      </c>
      <c r="F159" s="935" t="s">
        <v>86</v>
      </c>
      <c r="G159" s="935" t="s">
        <v>19</v>
      </c>
      <c r="H159" s="935" t="s">
        <v>86</v>
      </c>
      <c r="I159" s="283" t="s">
        <v>86</v>
      </c>
      <c r="J159" s="283" t="s">
        <v>19</v>
      </c>
      <c r="K159" s="878" t="s">
        <v>19</v>
      </c>
      <c r="L159" s="51" t="s">
        <v>19</v>
      </c>
      <c r="M159" s="51" t="s">
        <v>19</v>
      </c>
      <c r="N159" s="51" t="s">
        <v>19</v>
      </c>
      <c r="O159" s="884"/>
      <c r="P159" s="885"/>
      <c r="Q159" s="878" t="s">
        <v>19</v>
      </c>
    </row>
    <row r="160" spans="2:17" ht="45" x14ac:dyDescent="0.25">
      <c r="B160" s="280" t="s">
        <v>3869</v>
      </c>
      <c r="C160" s="281" t="s">
        <v>3870</v>
      </c>
      <c r="D160" s="316" t="s">
        <v>3886</v>
      </c>
      <c r="E160" s="1040">
        <v>52</v>
      </c>
      <c r="F160" s="935" t="s">
        <v>86</v>
      </c>
      <c r="G160" s="935" t="s">
        <v>19</v>
      </c>
      <c r="H160" s="935" t="s">
        <v>86</v>
      </c>
      <c r="I160" s="283" t="s">
        <v>86</v>
      </c>
      <c r="J160" s="283" t="s">
        <v>19</v>
      </c>
      <c r="K160" s="878" t="s">
        <v>19</v>
      </c>
      <c r="L160" s="51" t="s">
        <v>19</v>
      </c>
      <c r="M160" s="51" t="s">
        <v>19</v>
      </c>
      <c r="N160" s="51" t="s">
        <v>19</v>
      </c>
      <c r="O160" s="884"/>
      <c r="P160" s="885"/>
      <c r="Q160" s="878" t="s">
        <v>19</v>
      </c>
    </row>
    <row r="161" spans="2:17" ht="45" x14ac:dyDescent="0.25">
      <c r="B161" s="280" t="s">
        <v>3869</v>
      </c>
      <c r="C161" s="281" t="s">
        <v>3870</v>
      </c>
      <c r="D161" s="316" t="s">
        <v>3887</v>
      </c>
      <c r="E161" s="1040">
        <v>52</v>
      </c>
      <c r="F161" s="935" t="s">
        <v>86</v>
      </c>
      <c r="G161" s="935" t="s">
        <v>19</v>
      </c>
      <c r="H161" s="935" t="s">
        <v>86</v>
      </c>
      <c r="I161" s="283" t="s">
        <v>86</v>
      </c>
      <c r="J161" s="283" t="s">
        <v>19</v>
      </c>
      <c r="K161" s="878" t="s">
        <v>19</v>
      </c>
      <c r="L161" s="51" t="s">
        <v>19</v>
      </c>
      <c r="M161" s="51" t="s">
        <v>19</v>
      </c>
      <c r="N161" s="51" t="s">
        <v>19</v>
      </c>
      <c r="O161" s="884"/>
      <c r="P161" s="885"/>
      <c r="Q161" s="878" t="s">
        <v>19</v>
      </c>
    </row>
    <row r="162" spans="2:17" ht="45" x14ac:dyDescent="0.25">
      <c r="B162" s="280" t="s">
        <v>3869</v>
      </c>
      <c r="C162" s="281" t="s">
        <v>3870</v>
      </c>
      <c r="D162" s="316" t="s">
        <v>3888</v>
      </c>
      <c r="E162" s="1040">
        <v>52</v>
      </c>
      <c r="F162" s="935" t="s">
        <v>86</v>
      </c>
      <c r="G162" s="935" t="s">
        <v>19</v>
      </c>
      <c r="H162" s="935" t="s">
        <v>86</v>
      </c>
      <c r="I162" s="283" t="s">
        <v>86</v>
      </c>
      <c r="J162" s="283" t="s">
        <v>19</v>
      </c>
      <c r="K162" s="878" t="s">
        <v>19</v>
      </c>
      <c r="L162" s="51" t="s">
        <v>19</v>
      </c>
      <c r="M162" s="51" t="s">
        <v>19</v>
      </c>
      <c r="N162" s="51" t="s">
        <v>19</v>
      </c>
      <c r="O162" s="884"/>
      <c r="P162" s="885"/>
      <c r="Q162" s="878" t="s">
        <v>19</v>
      </c>
    </row>
    <row r="163" spans="2:17" ht="45" x14ac:dyDescent="0.25">
      <c r="B163" s="280" t="s">
        <v>3869</v>
      </c>
      <c r="C163" s="281" t="s">
        <v>3870</v>
      </c>
      <c r="D163" s="316" t="s">
        <v>3889</v>
      </c>
      <c r="E163" s="1040">
        <v>52</v>
      </c>
      <c r="F163" s="935" t="s">
        <v>86</v>
      </c>
      <c r="G163" s="935" t="s">
        <v>19</v>
      </c>
      <c r="H163" s="935" t="s">
        <v>86</v>
      </c>
      <c r="I163" s="283" t="s">
        <v>86</v>
      </c>
      <c r="J163" s="283" t="s">
        <v>19</v>
      </c>
      <c r="K163" s="878" t="s">
        <v>19</v>
      </c>
      <c r="L163" s="51" t="s">
        <v>19</v>
      </c>
      <c r="M163" s="51" t="s">
        <v>19</v>
      </c>
      <c r="N163" s="51" t="s">
        <v>19</v>
      </c>
      <c r="O163" s="884"/>
      <c r="P163" s="885"/>
      <c r="Q163" s="878" t="s">
        <v>19</v>
      </c>
    </row>
    <row r="164" spans="2:17" ht="30" x14ac:dyDescent="0.25">
      <c r="B164" s="280" t="s">
        <v>3869</v>
      </c>
      <c r="C164" s="281" t="s">
        <v>3870</v>
      </c>
      <c r="D164" s="316" t="s">
        <v>3890</v>
      </c>
      <c r="E164" s="1040">
        <v>250</v>
      </c>
      <c r="F164" s="935" t="s">
        <v>86</v>
      </c>
      <c r="G164" s="935" t="s">
        <v>19</v>
      </c>
      <c r="H164" s="935" t="s">
        <v>86</v>
      </c>
      <c r="I164" s="283" t="s">
        <v>86</v>
      </c>
      <c r="J164" s="283" t="s">
        <v>19</v>
      </c>
      <c r="K164" s="878" t="s">
        <v>19</v>
      </c>
      <c r="L164" s="51" t="s">
        <v>19</v>
      </c>
      <c r="M164" s="51" t="s">
        <v>19</v>
      </c>
      <c r="N164" s="51" t="s">
        <v>19</v>
      </c>
      <c r="O164" s="884"/>
      <c r="P164" s="885"/>
      <c r="Q164" s="878" t="s">
        <v>19</v>
      </c>
    </row>
    <row r="165" spans="2:17" ht="45" x14ac:dyDescent="0.25">
      <c r="B165" s="280" t="s">
        <v>3891</v>
      </c>
      <c r="C165" s="281" t="s">
        <v>3870</v>
      </c>
      <c r="D165" s="316" t="s">
        <v>3892</v>
      </c>
      <c r="E165" s="1040">
        <v>53</v>
      </c>
      <c r="F165" s="935" t="s">
        <v>86</v>
      </c>
      <c r="G165" s="935" t="s">
        <v>19</v>
      </c>
      <c r="H165" s="935" t="s">
        <v>86</v>
      </c>
      <c r="I165" s="283" t="s">
        <v>86</v>
      </c>
      <c r="J165" s="283" t="s">
        <v>19</v>
      </c>
      <c r="K165" s="878" t="s">
        <v>19</v>
      </c>
      <c r="L165" s="51" t="s">
        <v>19</v>
      </c>
      <c r="M165" s="51" t="s">
        <v>19</v>
      </c>
      <c r="N165" s="51" t="s">
        <v>19</v>
      </c>
      <c r="O165" s="884"/>
      <c r="P165" s="885"/>
      <c r="Q165" s="878" t="s">
        <v>19</v>
      </c>
    </row>
    <row r="166" spans="2:17" ht="75" x14ac:dyDescent="0.25">
      <c r="B166" s="280" t="s">
        <v>3891</v>
      </c>
      <c r="C166" s="281" t="s">
        <v>3870</v>
      </c>
      <c r="D166" s="316" t="s">
        <v>3893</v>
      </c>
      <c r="E166" s="1040">
        <v>53</v>
      </c>
      <c r="F166" s="935" t="s">
        <v>86</v>
      </c>
      <c r="G166" s="935" t="s">
        <v>19</v>
      </c>
      <c r="H166" s="935" t="s">
        <v>86</v>
      </c>
      <c r="I166" s="283" t="s">
        <v>86</v>
      </c>
      <c r="J166" s="283" t="s">
        <v>19</v>
      </c>
      <c r="K166" s="878" t="s">
        <v>19</v>
      </c>
      <c r="L166" s="51" t="s">
        <v>19</v>
      </c>
      <c r="M166" s="51" t="s">
        <v>19</v>
      </c>
      <c r="N166" s="51" t="s">
        <v>19</v>
      </c>
      <c r="O166" s="884"/>
      <c r="P166" s="885"/>
      <c r="Q166" s="878" t="s">
        <v>19</v>
      </c>
    </row>
    <row r="167" spans="2:17" ht="45" x14ac:dyDescent="0.25">
      <c r="B167" s="280" t="s">
        <v>3891</v>
      </c>
      <c r="C167" s="281" t="s">
        <v>3870</v>
      </c>
      <c r="D167" s="316" t="s">
        <v>3894</v>
      </c>
      <c r="E167" s="1040">
        <v>53</v>
      </c>
      <c r="F167" s="935" t="s">
        <v>86</v>
      </c>
      <c r="G167" s="935" t="s">
        <v>19</v>
      </c>
      <c r="H167" s="935" t="s">
        <v>86</v>
      </c>
      <c r="I167" s="283" t="s">
        <v>86</v>
      </c>
      <c r="J167" s="283" t="s">
        <v>19</v>
      </c>
      <c r="K167" s="878" t="s">
        <v>19</v>
      </c>
      <c r="L167" s="51" t="s">
        <v>19</v>
      </c>
      <c r="M167" s="51" t="s">
        <v>19</v>
      </c>
      <c r="N167" s="51" t="s">
        <v>19</v>
      </c>
      <c r="O167" s="884"/>
      <c r="P167" s="885"/>
      <c r="Q167" s="878" t="s">
        <v>19</v>
      </c>
    </row>
    <row r="168" spans="2:17" ht="45" x14ac:dyDescent="0.25">
      <c r="B168" s="280" t="s">
        <v>3891</v>
      </c>
      <c r="C168" s="281" t="s">
        <v>3870</v>
      </c>
      <c r="D168" s="316" t="s">
        <v>3895</v>
      </c>
      <c r="E168" s="1040">
        <v>52</v>
      </c>
      <c r="F168" s="935" t="s">
        <v>86</v>
      </c>
      <c r="G168" s="935" t="s">
        <v>19</v>
      </c>
      <c r="H168" s="935" t="s">
        <v>86</v>
      </c>
      <c r="I168" s="283" t="s">
        <v>86</v>
      </c>
      <c r="J168" s="283" t="s">
        <v>19</v>
      </c>
      <c r="K168" s="878" t="s">
        <v>19</v>
      </c>
      <c r="L168" s="51" t="s">
        <v>19</v>
      </c>
      <c r="M168" s="51" t="s">
        <v>19</v>
      </c>
      <c r="N168" s="51" t="s">
        <v>19</v>
      </c>
      <c r="O168" s="884"/>
      <c r="P168" s="885"/>
      <c r="Q168" s="878" t="s">
        <v>19</v>
      </c>
    </row>
    <row r="169" spans="2:17" ht="75" x14ac:dyDescent="0.25">
      <c r="B169" s="280" t="s">
        <v>3891</v>
      </c>
      <c r="C169" s="281" t="s">
        <v>3870</v>
      </c>
      <c r="D169" s="316" t="s">
        <v>3896</v>
      </c>
      <c r="E169" s="1040">
        <v>52</v>
      </c>
      <c r="F169" s="935" t="s">
        <v>86</v>
      </c>
      <c r="G169" s="935" t="s">
        <v>19</v>
      </c>
      <c r="H169" s="935" t="s">
        <v>86</v>
      </c>
      <c r="I169" s="283" t="s">
        <v>86</v>
      </c>
      <c r="J169" s="283" t="s">
        <v>19</v>
      </c>
      <c r="K169" s="878" t="s">
        <v>19</v>
      </c>
      <c r="L169" s="51" t="s">
        <v>19</v>
      </c>
      <c r="M169" s="51" t="s">
        <v>19</v>
      </c>
      <c r="N169" s="51" t="s">
        <v>19</v>
      </c>
      <c r="O169" s="884"/>
      <c r="P169" s="885"/>
      <c r="Q169" s="878" t="s">
        <v>19</v>
      </c>
    </row>
    <row r="170" spans="2:17" ht="75" x14ac:dyDescent="0.25">
      <c r="B170" s="280" t="s">
        <v>3891</v>
      </c>
      <c r="C170" s="281" t="s">
        <v>3870</v>
      </c>
      <c r="D170" s="316" t="s">
        <v>3897</v>
      </c>
      <c r="E170" s="1040">
        <v>52</v>
      </c>
      <c r="F170" s="935" t="s">
        <v>86</v>
      </c>
      <c r="G170" s="935" t="s">
        <v>19</v>
      </c>
      <c r="H170" s="935" t="s">
        <v>86</v>
      </c>
      <c r="I170" s="283" t="s">
        <v>86</v>
      </c>
      <c r="J170" s="283" t="s">
        <v>19</v>
      </c>
      <c r="K170" s="878" t="s">
        <v>19</v>
      </c>
      <c r="L170" s="51" t="s">
        <v>19</v>
      </c>
      <c r="M170" s="51" t="s">
        <v>19</v>
      </c>
      <c r="N170" s="51" t="s">
        <v>19</v>
      </c>
      <c r="O170" s="884"/>
      <c r="P170" s="885"/>
      <c r="Q170" s="878" t="s">
        <v>19</v>
      </c>
    </row>
    <row r="171" spans="2:17" ht="45" x14ac:dyDescent="0.25">
      <c r="B171" s="280" t="s">
        <v>3891</v>
      </c>
      <c r="C171" s="281" t="s">
        <v>3870</v>
      </c>
      <c r="D171" s="316" t="s">
        <v>3898</v>
      </c>
      <c r="E171" s="1040">
        <v>100</v>
      </c>
      <c r="F171" s="935" t="s">
        <v>86</v>
      </c>
      <c r="G171" s="935" t="s">
        <v>19</v>
      </c>
      <c r="H171" s="935" t="s">
        <v>86</v>
      </c>
      <c r="I171" s="283" t="s">
        <v>86</v>
      </c>
      <c r="J171" s="283" t="s">
        <v>19</v>
      </c>
      <c r="K171" s="878" t="s">
        <v>19</v>
      </c>
      <c r="L171" s="51" t="s">
        <v>19</v>
      </c>
      <c r="M171" s="51" t="s">
        <v>19</v>
      </c>
      <c r="N171" s="51" t="s">
        <v>19</v>
      </c>
      <c r="O171" s="884"/>
      <c r="P171" s="885"/>
      <c r="Q171" s="878" t="s">
        <v>19</v>
      </c>
    </row>
    <row r="172" spans="2:17" ht="45" x14ac:dyDescent="0.25">
      <c r="B172" s="280" t="s">
        <v>3899</v>
      </c>
      <c r="C172" s="281" t="s">
        <v>3870</v>
      </c>
      <c r="D172" s="316" t="s">
        <v>3900</v>
      </c>
      <c r="E172" s="1040">
        <v>50</v>
      </c>
      <c r="F172" s="935" t="s">
        <v>86</v>
      </c>
      <c r="G172" s="935" t="s">
        <v>19</v>
      </c>
      <c r="H172" s="935" t="s">
        <v>86</v>
      </c>
      <c r="I172" s="283" t="s">
        <v>86</v>
      </c>
      <c r="J172" s="283" t="s">
        <v>19</v>
      </c>
      <c r="K172" s="878" t="s">
        <v>19</v>
      </c>
      <c r="L172" s="51" t="s">
        <v>19</v>
      </c>
      <c r="M172" s="51" t="s">
        <v>19</v>
      </c>
      <c r="N172" s="51" t="s">
        <v>19</v>
      </c>
      <c r="O172" s="878"/>
      <c r="P172" s="878"/>
      <c r="Q172" s="878" t="s">
        <v>19</v>
      </c>
    </row>
    <row r="173" spans="2:17" ht="45" x14ac:dyDescent="0.25">
      <c r="B173" s="280" t="s">
        <v>3899</v>
      </c>
      <c r="C173" s="281" t="s">
        <v>3870</v>
      </c>
      <c r="D173" s="316" t="s">
        <v>3901</v>
      </c>
      <c r="E173" s="1040">
        <v>50</v>
      </c>
      <c r="F173" s="935" t="s">
        <v>86</v>
      </c>
      <c r="G173" s="935" t="s">
        <v>19</v>
      </c>
      <c r="H173" s="935" t="s">
        <v>86</v>
      </c>
      <c r="I173" s="283" t="s">
        <v>86</v>
      </c>
      <c r="J173" s="283" t="s">
        <v>19</v>
      </c>
      <c r="K173" s="878" t="s">
        <v>19</v>
      </c>
      <c r="L173" s="51" t="s">
        <v>19</v>
      </c>
      <c r="M173" s="51" t="s">
        <v>19</v>
      </c>
      <c r="N173" s="51" t="s">
        <v>19</v>
      </c>
      <c r="O173" s="878"/>
      <c r="P173" s="878"/>
      <c r="Q173" s="878" t="s">
        <v>19</v>
      </c>
    </row>
    <row r="174" spans="2:17" ht="45" x14ac:dyDescent="0.25">
      <c r="B174" s="280" t="s">
        <v>3899</v>
      </c>
      <c r="C174" s="281" t="s">
        <v>3870</v>
      </c>
      <c r="D174" s="316" t="s">
        <v>3902</v>
      </c>
      <c r="E174" s="1040">
        <v>50</v>
      </c>
      <c r="F174" s="935" t="s">
        <v>86</v>
      </c>
      <c r="G174" s="935" t="s">
        <v>19</v>
      </c>
      <c r="H174" s="935" t="s">
        <v>86</v>
      </c>
      <c r="I174" s="283" t="s">
        <v>86</v>
      </c>
      <c r="J174" s="283" t="s">
        <v>19</v>
      </c>
      <c r="K174" s="878" t="s">
        <v>19</v>
      </c>
      <c r="L174" s="51" t="s">
        <v>19</v>
      </c>
      <c r="M174" s="51" t="s">
        <v>19</v>
      </c>
      <c r="N174" s="51" t="s">
        <v>19</v>
      </c>
      <c r="O174" s="878"/>
      <c r="P174" s="878"/>
      <c r="Q174" s="878" t="s">
        <v>19</v>
      </c>
    </row>
    <row r="175" spans="2:17" ht="45" x14ac:dyDescent="0.25">
      <c r="B175" s="280" t="s">
        <v>3899</v>
      </c>
      <c r="C175" s="281" t="s">
        <v>3870</v>
      </c>
      <c r="D175" s="316" t="s">
        <v>3903</v>
      </c>
      <c r="E175" s="1040">
        <v>50</v>
      </c>
      <c r="F175" s="935" t="s">
        <v>86</v>
      </c>
      <c r="G175" s="935" t="s">
        <v>19</v>
      </c>
      <c r="H175" s="935" t="s">
        <v>86</v>
      </c>
      <c r="I175" s="283" t="s">
        <v>86</v>
      </c>
      <c r="J175" s="283" t="s">
        <v>19</v>
      </c>
      <c r="K175" s="878" t="s">
        <v>19</v>
      </c>
      <c r="L175" s="51" t="s">
        <v>19</v>
      </c>
      <c r="M175" s="51" t="s">
        <v>19</v>
      </c>
      <c r="N175" s="51" t="s">
        <v>19</v>
      </c>
      <c r="O175" s="878"/>
      <c r="P175" s="878"/>
      <c r="Q175" s="878" t="s">
        <v>19</v>
      </c>
    </row>
    <row r="176" spans="2:17" ht="45" x14ac:dyDescent="0.25">
      <c r="B176" s="280" t="s">
        <v>3899</v>
      </c>
      <c r="C176" s="281" t="s">
        <v>3870</v>
      </c>
      <c r="D176" s="316" t="s">
        <v>3904</v>
      </c>
      <c r="E176" s="1040">
        <v>50</v>
      </c>
      <c r="F176" s="935" t="s">
        <v>86</v>
      </c>
      <c r="G176" s="935" t="s">
        <v>19</v>
      </c>
      <c r="H176" s="935" t="s">
        <v>86</v>
      </c>
      <c r="I176" s="283" t="s">
        <v>86</v>
      </c>
      <c r="J176" s="283" t="s">
        <v>19</v>
      </c>
      <c r="K176" s="878" t="s">
        <v>19</v>
      </c>
      <c r="L176" s="51" t="s">
        <v>19</v>
      </c>
      <c r="M176" s="51" t="s">
        <v>19</v>
      </c>
      <c r="N176" s="51" t="s">
        <v>19</v>
      </c>
      <c r="O176" s="878"/>
      <c r="P176" s="878"/>
      <c r="Q176" s="878" t="s">
        <v>19</v>
      </c>
    </row>
    <row r="177" spans="2:17" ht="60" x14ac:dyDescent="0.25">
      <c r="B177" s="280" t="s">
        <v>3899</v>
      </c>
      <c r="C177" s="281" t="s">
        <v>3870</v>
      </c>
      <c r="D177" s="316" t="s">
        <v>3905</v>
      </c>
      <c r="E177" s="1040">
        <v>50</v>
      </c>
      <c r="F177" s="935" t="s">
        <v>86</v>
      </c>
      <c r="G177" s="935" t="s">
        <v>19</v>
      </c>
      <c r="H177" s="935" t="s">
        <v>86</v>
      </c>
      <c r="I177" s="283" t="s">
        <v>86</v>
      </c>
      <c r="J177" s="283" t="s">
        <v>19</v>
      </c>
      <c r="K177" s="878" t="s">
        <v>19</v>
      </c>
      <c r="L177" s="51" t="s">
        <v>19</v>
      </c>
      <c r="M177" s="51" t="s">
        <v>19</v>
      </c>
      <c r="N177" s="51" t="s">
        <v>19</v>
      </c>
      <c r="O177" s="878"/>
      <c r="P177" s="878"/>
      <c r="Q177" s="878" t="s">
        <v>19</v>
      </c>
    </row>
    <row r="178" spans="2:17" ht="30" x14ac:dyDescent="0.25">
      <c r="B178" s="280" t="s">
        <v>3899</v>
      </c>
      <c r="C178" s="281" t="s">
        <v>3870</v>
      </c>
      <c r="D178" s="316" t="s">
        <v>3906</v>
      </c>
      <c r="E178" s="1040">
        <v>50</v>
      </c>
      <c r="F178" s="935" t="s">
        <v>86</v>
      </c>
      <c r="G178" s="935" t="s">
        <v>19</v>
      </c>
      <c r="H178" s="935" t="s">
        <v>86</v>
      </c>
      <c r="I178" s="283" t="s">
        <v>86</v>
      </c>
      <c r="J178" s="283" t="s">
        <v>19</v>
      </c>
      <c r="K178" s="878" t="s">
        <v>19</v>
      </c>
      <c r="L178" s="51" t="s">
        <v>19</v>
      </c>
      <c r="M178" s="51" t="s">
        <v>19</v>
      </c>
      <c r="N178" s="51" t="s">
        <v>19</v>
      </c>
      <c r="O178" s="878"/>
      <c r="P178" s="878"/>
      <c r="Q178" s="878" t="s">
        <v>19</v>
      </c>
    </row>
    <row r="179" spans="2:17" ht="60" x14ac:dyDescent="0.25">
      <c r="B179" s="280" t="s">
        <v>3899</v>
      </c>
      <c r="C179" s="281" t="s">
        <v>3870</v>
      </c>
      <c r="D179" s="316" t="s">
        <v>3907</v>
      </c>
      <c r="E179" s="1040">
        <v>50</v>
      </c>
      <c r="F179" s="935" t="s">
        <v>86</v>
      </c>
      <c r="G179" s="935" t="s">
        <v>19</v>
      </c>
      <c r="H179" s="935" t="s">
        <v>86</v>
      </c>
      <c r="I179" s="283" t="s">
        <v>86</v>
      </c>
      <c r="J179" s="283" t="s">
        <v>19</v>
      </c>
      <c r="K179" s="878" t="s">
        <v>19</v>
      </c>
      <c r="L179" s="51" t="s">
        <v>19</v>
      </c>
      <c r="M179" s="51" t="s">
        <v>19</v>
      </c>
      <c r="N179" s="51" t="s">
        <v>19</v>
      </c>
      <c r="O179" s="878"/>
      <c r="P179" s="878"/>
      <c r="Q179" s="878" t="s">
        <v>19</v>
      </c>
    </row>
    <row r="180" spans="2:17" ht="60" x14ac:dyDescent="0.25">
      <c r="B180" s="1042" t="s">
        <v>3899</v>
      </c>
      <c r="C180" s="281" t="s">
        <v>3870</v>
      </c>
      <c r="D180" s="316" t="s">
        <v>3908</v>
      </c>
      <c r="E180" s="1040">
        <v>50</v>
      </c>
      <c r="F180" s="935" t="s">
        <v>86</v>
      </c>
      <c r="G180" s="935" t="s">
        <v>19</v>
      </c>
      <c r="H180" s="935" t="s">
        <v>86</v>
      </c>
      <c r="I180" s="283" t="s">
        <v>86</v>
      </c>
      <c r="J180" s="283" t="s">
        <v>19</v>
      </c>
      <c r="K180" s="878" t="s">
        <v>19</v>
      </c>
      <c r="L180" s="51" t="s">
        <v>19</v>
      </c>
      <c r="M180" s="51" t="s">
        <v>19</v>
      </c>
      <c r="N180" s="51" t="s">
        <v>19</v>
      </c>
      <c r="O180" s="878"/>
      <c r="P180" s="878"/>
      <c r="Q180" s="878" t="s">
        <v>19</v>
      </c>
    </row>
    <row r="181" spans="2:17" ht="30" x14ac:dyDescent="0.25">
      <c r="B181" s="280" t="s">
        <v>3899</v>
      </c>
      <c r="C181" s="1043" t="s">
        <v>3870</v>
      </c>
      <c r="D181" s="316" t="s">
        <v>3909</v>
      </c>
      <c r="E181" s="1040">
        <v>50</v>
      </c>
      <c r="F181" s="935" t="s">
        <v>86</v>
      </c>
      <c r="G181" s="935" t="s">
        <v>19</v>
      </c>
      <c r="H181" s="935" t="s">
        <v>86</v>
      </c>
      <c r="I181" s="283" t="s">
        <v>86</v>
      </c>
      <c r="J181" s="283" t="s">
        <v>19</v>
      </c>
      <c r="K181" s="878" t="s">
        <v>19</v>
      </c>
      <c r="L181" s="51" t="s">
        <v>19</v>
      </c>
      <c r="M181" s="51" t="s">
        <v>19</v>
      </c>
      <c r="N181" s="51" t="s">
        <v>19</v>
      </c>
      <c r="O181" s="878"/>
      <c r="P181" s="878"/>
      <c r="Q181" s="878" t="s">
        <v>19</v>
      </c>
    </row>
    <row r="182" spans="2:17" ht="45" x14ac:dyDescent="0.25">
      <c r="B182" s="280" t="s">
        <v>3899</v>
      </c>
      <c r="C182" s="281" t="s">
        <v>3870</v>
      </c>
      <c r="D182" s="316" t="s">
        <v>3910</v>
      </c>
      <c r="E182" s="1040">
        <v>200</v>
      </c>
      <c r="F182" s="935" t="s">
        <v>86</v>
      </c>
      <c r="G182" s="935" t="s">
        <v>19</v>
      </c>
      <c r="H182" s="935" t="s">
        <v>86</v>
      </c>
      <c r="I182" s="283" t="s">
        <v>86</v>
      </c>
      <c r="J182" s="283" t="s">
        <v>19</v>
      </c>
      <c r="K182" s="878" t="s">
        <v>19</v>
      </c>
      <c r="L182" s="51" t="s">
        <v>19</v>
      </c>
      <c r="M182" s="51" t="s">
        <v>19</v>
      </c>
      <c r="N182" s="51" t="s">
        <v>19</v>
      </c>
      <c r="O182" s="878"/>
      <c r="P182" s="878"/>
      <c r="Q182" s="878" t="s">
        <v>19</v>
      </c>
    </row>
    <row r="183" spans="2:17" x14ac:dyDescent="0.25">
      <c r="B183" s="1044"/>
      <c r="C183" s="195"/>
      <c r="D183" s="1045"/>
      <c r="E183" s="1004"/>
      <c r="F183" s="198"/>
      <c r="G183" s="198"/>
      <c r="H183" s="198"/>
      <c r="I183" s="199"/>
      <c r="J183" s="199"/>
      <c r="K183" s="826"/>
      <c r="L183" s="35"/>
      <c r="M183" s="35"/>
      <c r="N183" s="35"/>
      <c r="O183" s="826"/>
      <c r="P183" s="826"/>
      <c r="Q183" s="826"/>
    </row>
    <row r="184" spans="2:17" x14ac:dyDescent="0.25">
      <c r="F184" s="35"/>
      <c r="G184" s="198"/>
    </row>
    <row r="185" spans="2:17" x14ac:dyDescent="0.25">
      <c r="F185" s="35"/>
      <c r="G185" s="35"/>
    </row>
    <row r="187" spans="2:17" x14ac:dyDescent="0.25">
      <c r="B187" s="1" t="s">
        <v>536</v>
      </c>
    </row>
    <row r="188" spans="2:17" x14ac:dyDescent="0.25">
      <c r="B188" s="1" t="s">
        <v>94</v>
      </c>
    </row>
    <row r="189" spans="2:17" x14ac:dyDescent="0.25">
      <c r="B189" s="1" t="s">
        <v>95</v>
      </c>
    </row>
    <row r="191" spans="2:17" ht="15.75" thickBot="1" x14ac:dyDescent="0.3"/>
    <row r="192" spans="2:17" ht="27" thickBot="1" x14ac:dyDescent="0.3">
      <c r="B192" s="1780" t="s">
        <v>96</v>
      </c>
      <c r="C192" s="1781"/>
      <c r="D192" s="1781"/>
      <c r="E192" s="1781"/>
      <c r="F192" s="1781"/>
      <c r="G192" s="1781"/>
      <c r="H192" s="1781"/>
      <c r="I192" s="1781"/>
      <c r="J192" s="1781"/>
      <c r="K192" s="1781"/>
      <c r="L192" s="1781"/>
      <c r="M192" s="1781"/>
      <c r="N192" s="1782"/>
    </row>
    <row r="195" spans="1:50" x14ac:dyDescent="0.25">
      <c r="A195" s="51"/>
      <c r="B195" s="1769" t="s">
        <v>97</v>
      </c>
      <c r="C195" s="1769" t="s">
        <v>98</v>
      </c>
      <c r="D195" s="1969" t="s">
        <v>99</v>
      </c>
      <c r="E195" s="1970" t="s">
        <v>100</v>
      </c>
      <c r="F195" s="1769" t="s">
        <v>101</v>
      </c>
      <c r="G195" s="1769" t="s">
        <v>102</v>
      </c>
      <c r="H195" s="1769" t="s">
        <v>103</v>
      </c>
      <c r="I195" s="1769" t="s">
        <v>104</v>
      </c>
      <c r="J195" s="1769" t="s">
        <v>105</v>
      </c>
      <c r="K195" s="1769"/>
      <c r="L195" s="1769"/>
      <c r="M195" s="1769" t="s">
        <v>106</v>
      </c>
      <c r="N195" s="1769" t="s">
        <v>107</v>
      </c>
      <c r="O195" s="1769" t="s">
        <v>108</v>
      </c>
      <c r="P195" s="1769" t="s">
        <v>81</v>
      </c>
      <c r="Q195" s="1769"/>
    </row>
    <row r="196" spans="1:50" x14ac:dyDescent="0.25">
      <c r="A196" s="51"/>
      <c r="B196" s="1769"/>
      <c r="C196" s="1769"/>
      <c r="D196" s="1969"/>
      <c r="E196" s="1970"/>
      <c r="F196" s="1769"/>
      <c r="G196" s="1769"/>
      <c r="H196" s="1769"/>
      <c r="I196" s="1769"/>
      <c r="J196" s="923" t="s">
        <v>109</v>
      </c>
      <c r="K196" s="923" t="s">
        <v>110</v>
      </c>
      <c r="L196" s="923" t="s">
        <v>111</v>
      </c>
      <c r="M196" s="1769"/>
      <c r="N196" s="1769"/>
      <c r="O196" s="1769"/>
      <c r="P196" s="1769"/>
      <c r="Q196" s="1769"/>
    </row>
    <row r="197" spans="1:50" s="127" customFormat="1" ht="30" x14ac:dyDescent="0.25">
      <c r="B197" s="1048" t="s">
        <v>3911</v>
      </c>
      <c r="C197" s="1049" t="s">
        <v>133</v>
      </c>
      <c r="D197" s="1048" t="s">
        <v>3912</v>
      </c>
      <c r="E197" s="1049">
        <v>26039262</v>
      </c>
      <c r="F197" s="1048" t="s">
        <v>3913</v>
      </c>
      <c r="G197" s="1048" t="s">
        <v>552</v>
      </c>
      <c r="H197" s="1050">
        <v>41838</v>
      </c>
      <c r="I197" s="1048"/>
      <c r="J197" s="1051">
        <v>0</v>
      </c>
      <c r="K197" s="1052">
        <v>0</v>
      </c>
      <c r="L197" s="1052">
        <v>0</v>
      </c>
      <c r="M197" s="1048" t="s">
        <v>19</v>
      </c>
      <c r="N197" s="1048" t="s">
        <v>20</v>
      </c>
      <c r="O197" s="1048" t="s">
        <v>19</v>
      </c>
      <c r="P197" s="1952" t="s">
        <v>3914</v>
      </c>
      <c r="Q197" s="1953"/>
      <c r="R197" s="116"/>
      <c r="S197" s="116"/>
      <c r="T197" s="116"/>
      <c r="U197" s="116"/>
      <c r="V197" s="116"/>
      <c r="W197" s="116"/>
      <c r="X197" s="116"/>
      <c r="Y197" s="116"/>
      <c r="Z197" s="116"/>
      <c r="AA197" s="116"/>
      <c r="AB197" s="116"/>
      <c r="AC197" s="116"/>
      <c r="AD197" s="116"/>
      <c r="AE197" s="116"/>
      <c r="AF197" s="116"/>
      <c r="AG197" s="116"/>
      <c r="AH197" s="116"/>
      <c r="AI197" s="116"/>
      <c r="AJ197" s="116"/>
      <c r="AK197" s="116"/>
      <c r="AL197" s="116"/>
      <c r="AM197" s="116"/>
      <c r="AN197" s="116"/>
      <c r="AO197" s="116"/>
      <c r="AP197" s="116"/>
      <c r="AQ197" s="116"/>
      <c r="AR197" s="116"/>
      <c r="AS197" s="116"/>
      <c r="AT197" s="116"/>
      <c r="AU197" s="116"/>
      <c r="AV197" s="116"/>
      <c r="AW197" s="116"/>
      <c r="AX197" s="116"/>
    </row>
    <row r="198" spans="1:50" s="127" customFormat="1" ht="45" x14ac:dyDescent="0.25">
      <c r="B198" s="391" t="s">
        <v>3911</v>
      </c>
      <c r="C198" s="1049" t="s">
        <v>133</v>
      </c>
      <c r="D198" s="391" t="s">
        <v>3915</v>
      </c>
      <c r="E198" s="1052">
        <v>50994668</v>
      </c>
      <c r="F198" s="391" t="s">
        <v>3916</v>
      </c>
      <c r="G198" s="391" t="s">
        <v>3917</v>
      </c>
      <c r="H198" s="392">
        <v>38955</v>
      </c>
      <c r="I198" s="391"/>
      <c r="J198" s="1053" t="s">
        <v>3829</v>
      </c>
      <c r="K198" s="1054" t="s">
        <v>3918</v>
      </c>
      <c r="L198" s="1055">
        <v>0</v>
      </c>
      <c r="M198" s="1048" t="s">
        <v>19</v>
      </c>
      <c r="N198" s="1048" t="s">
        <v>20</v>
      </c>
      <c r="O198" s="1048" t="s">
        <v>19</v>
      </c>
      <c r="P198" s="1952" t="s">
        <v>3919</v>
      </c>
      <c r="Q198" s="1954"/>
      <c r="R198" s="116"/>
      <c r="S198" s="116"/>
      <c r="T198" s="116"/>
      <c r="U198" s="116"/>
      <c r="V198" s="116"/>
      <c r="W198" s="116"/>
      <c r="X198" s="116"/>
      <c r="Y198" s="116"/>
      <c r="Z198" s="116"/>
      <c r="AA198" s="116"/>
      <c r="AB198" s="116"/>
      <c r="AC198" s="116"/>
      <c r="AD198" s="116"/>
      <c r="AE198" s="116"/>
      <c r="AF198" s="116"/>
      <c r="AG198" s="116"/>
      <c r="AH198" s="116"/>
      <c r="AI198" s="116"/>
      <c r="AJ198" s="116"/>
      <c r="AK198" s="116"/>
      <c r="AL198" s="116"/>
      <c r="AM198" s="116"/>
      <c r="AN198" s="116"/>
      <c r="AO198" s="116"/>
      <c r="AP198" s="116"/>
      <c r="AQ198" s="116"/>
      <c r="AR198" s="116"/>
      <c r="AS198" s="116"/>
      <c r="AT198" s="116"/>
      <c r="AU198" s="116"/>
      <c r="AV198" s="116"/>
      <c r="AW198" s="116"/>
      <c r="AX198" s="116"/>
    </row>
    <row r="199" spans="1:50" s="127" customFormat="1" ht="30" x14ac:dyDescent="0.25">
      <c r="B199" s="391" t="s">
        <v>3911</v>
      </c>
      <c r="C199" s="1049" t="s">
        <v>133</v>
      </c>
      <c r="D199" s="391" t="s">
        <v>3920</v>
      </c>
      <c r="E199" s="1052">
        <v>26036780</v>
      </c>
      <c r="F199" s="391" t="s">
        <v>961</v>
      </c>
      <c r="G199" s="391" t="s">
        <v>540</v>
      </c>
      <c r="H199" s="392">
        <v>39051</v>
      </c>
      <c r="I199" s="391"/>
      <c r="J199" s="1053" t="s">
        <v>3921</v>
      </c>
      <c r="K199" s="1056" t="s">
        <v>3922</v>
      </c>
      <c r="L199" s="1054" t="s">
        <v>2798</v>
      </c>
      <c r="M199" s="1048" t="s">
        <v>19</v>
      </c>
      <c r="N199" s="1048" t="s">
        <v>19</v>
      </c>
      <c r="O199" s="1048" t="s">
        <v>19</v>
      </c>
      <c r="P199" s="1955"/>
      <c r="Q199" s="1956"/>
      <c r="R199" s="116"/>
      <c r="S199" s="116"/>
      <c r="T199" s="116"/>
      <c r="U199" s="116"/>
      <c r="V199" s="116"/>
      <c r="W199" s="116"/>
      <c r="X199" s="116"/>
      <c r="Y199" s="116"/>
      <c r="Z199" s="116"/>
      <c r="AA199" s="116"/>
      <c r="AB199" s="116"/>
      <c r="AC199" s="116"/>
      <c r="AD199" s="116"/>
      <c r="AE199" s="116"/>
      <c r="AF199" s="116"/>
      <c r="AG199" s="116"/>
      <c r="AH199" s="116"/>
      <c r="AI199" s="116"/>
      <c r="AJ199" s="116"/>
      <c r="AK199" s="116"/>
      <c r="AL199" s="116"/>
      <c r="AM199" s="116"/>
      <c r="AN199" s="116"/>
      <c r="AO199" s="116"/>
      <c r="AP199" s="116"/>
      <c r="AQ199" s="116"/>
      <c r="AR199" s="116"/>
      <c r="AS199" s="116"/>
      <c r="AT199" s="116"/>
      <c r="AU199" s="116"/>
      <c r="AV199" s="116"/>
      <c r="AW199" s="116"/>
      <c r="AX199" s="116"/>
    </row>
    <row r="200" spans="1:50" s="127" customFormat="1" ht="45" x14ac:dyDescent="0.25">
      <c r="B200" s="391" t="s">
        <v>3911</v>
      </c>
      <c r="C200" s="1049" t="s">
        <v>3923</v>
      </c>
      <c r="D200" s="391" t="s">
        <v>3924</v>
      </c>
      <c r="E200" s="1052">
        <v>26040708</v>
      </c>
      <c r="F200" s="391" t="s">
        <v>3925</v>
      </c>
      <c r="G200" s="391" t="s">
        <v>3926</v>
      </c>
      <c r="H200" s="392">
        <v>41117</v>
      </c>
      <c r="I200" s="391"/>
      <c r="J200" s="1057">
        <v>0</v>
      </c>
      <c r="K200" s="1055">
        <v>0</v>
      </c>
      <c r="L200" s="1054">
        <v>0</v>
      </c>
      <c r="M200" s="1048" t="s">
        <v>19</v>
      </c>
      <c r="N200" s="1048" t="s">
        <v>20</v>
      </c>
      <c r="O200" s="1048" t="s">
        <v>19</v>
      </c>
      <c r="P200" s="1952" t="s">
        <v>3927</v>
      </c>
      <c r="Q200" s="1954"/>
      <c r="R200" s="116"/>
      <c r="S200" s="116"/>
      <c r="T200" s="116"/>
      <c r="U200" s="116"/>
      <c r="V200" s="116"/>
      <c r="W200" s="116"/>
      <c r="X200" s="116"/>
      <c r="Y200" s="116"/>
      <c r="Z200" s="116"/>
      <c r="AA200" s="116"/>
      <c r="AB200" s="116"/>
      <c r="AC200" s="116"/>
      <c r="AD200" s="116"/>
      <c r="AE200" s="116"/>
      <c r="AF200" s="116"/>
      <c r="AG200" s="116"/>
      <c r="AH200" s="116"/>
      <c r="AI200" s="116"/>
      <c r="AJ200" s="116"/>
      <c r="AK200" s="116"/>
      <c r="AL200" s="116"/>
      <c r="AM200" s="116"/>
      <c r="AN200" s="116"/>
      <c r="AO200" s="116"/>
      <c r="AP200" s="116"/>
      <c r="AQ200" s="116"/>
      <c r="AR200" s="116"/>
      <c r="AS200" s="116"/>
      <c r="AT200" s="116"/>
      <c r="AU200" s="116"/>
      <c r="AV200" s="116"/>
      <c r="AW200" s="116"/>
      <c r="AX200" s="116"/>
    </row>
    <row r="201" spans="1:50" s="127" customFormat="1" ht="45" x14ac:dyDescent="0.25">
      <c r="B201" s="391" t="s">
        <v>3911</v>
      </c>
      <c r="C201" s="391" t="s">
        <v>2915</v>
      </c>
      <c r="D201" s="391" t="s">
        <v>3928</v>
      </c>
      <c r="E201" s="1052">
        <v>26026518</v>
      </c>
      <c r="F201" s="391" t="s">
        <v>3929</v>
      </c>
      <c r="G201" s="391" t="s">
        <v>3930</v>
      </c>
      <c r="H201" s="392" t="s">
        <v>3931</v>
      </c>
      <c r="I201" s="391"/>
      <c r="J201" s="1057">
        <v>0</v>
      </c>
      <c r="K201" s="1055">
        <v>0</v>
      </c>
      <c r="L201" s="1054">
        <v>0</v>
      </c>
      <c r="M201" s="1048" t="s">
        <v>19</v>
      </c>
      <c r="N201" s="1048" t="s">
        <v>20</v>
      </c>
      <c r="O201" s="1048" t="s">
        <v>19</v>
      </c>
      <c r="P201" s="1952" t="s">
        <v>3932</v>
      </c>
      <c r="Q201" s="1954"/>
      <c r="R201" s="116"/>
      <c r="S201" s="116"/>
      <c r="T201" s="116"/>
      <c r="U201" s="116"/>
      <c r="V201" s="116"/>
      <c r="W201" s="116"/>
      <c r="X201" s="116"/>
      <c r="Y201" s="116"/>
      <c r="Z201" s="116"/>
      <c r="AA201" s="116"/>
      <c r="AB201" s="116"/>
      <c r="AC201" s="116"/>
      <c r="AD201" s="116"/>
      <c r="AE201" s="116"/>
      <c r="AF201" s="116"/>
      <c r="AG201" s="116"/>
      <c r="AH201" s="116"/>
      <c r="AI201" s="116"/>
      <c r="AJ201" s="116"/>
      <c r="AK201" s="116"/>
      <c r="AL201" s="116"/>
      <c r="AM201" s="116"/>
      <c r="AN201" s="116"/>
      <c r="AO201" s="116"/>
      <c r="AP201" s="116"/>
      <c r="AQ201" s="116"/>
      <c r="AR201" s="116"/>
      <c r="AS201" s="116"/>
      <c r="AT201" s="116"/>
      <c r="AU201" s="116"/>
      <c r="AV201" s="116"/>
      <c r="AW201" s="116"/>
      <c r="AX201" s="116"/>
    </row>
    <row r="202" spans="1:50" s="127" customFormat="1" ht="75" x14ac:dyDescent="0.25">
      <c r="B202" s="391" t="s">
        <v>3933</v>
      </c>
      <c r="C202" s="391" t="s">
        <v>141</v>
      </c>
      <c r="D202" s="391" t="s">
        <v>3934</v>
      </c>
      <c r="E202" s="1052">
        <v>25800139</v>
      </c>
      <c r="F202" s="391" t="s">
        <v>596</v>
      </c>
      <c r="G202" s="391" t="s">
        <v>597</v>
      </c>
      <c r="H202" s="392">
        <v>41607</v>
      </c>
      <c r="I202" s="391"/>
      <c r="J202" s="1053" t="s">
        <v>3935</v>
      </c>
      <c r="K202" s="1054" t="s">
        <v>3936</v>
      </c>
      <c r="L202" s="1054" t="s">
        <v>3937</v>
      </c>
      <c r="M202" s="1048" t="s">
        <v>19</v>
      </c>
      <c r="N202" s="1048" t="s">
        <v>19</v>
      </c>
      <c r="O202" s="1048" t="s">
        <v>19</v>
      </c>
      <c r="P202" s="1955"/>
      <c r="Q202" s="1956"/>
      <c r="R202" s="116"/>
      <c r="S202" s="116"/>
      <c r="T202" s="116"/>
      <c r="U202" s="116"/>
      <c r="V202" s="116"/>
      <c r="W202" s="116"/>
      <c r="X202" s="116"/>
      <c r="Y202" s="116"/>
      <c r="Z202" s="116"/>
      <c r="AA202" s="116"/>
      <c r="AB202" s="116"/>
      <c r="AC202" s="116"/>
      <c r="AD202" s="116"/>
      <c r="AE202" s="116"/>
      <c r="AF202" s="116"/>
      <c r="AG202" s="116"/>
      <c r="AH202" s="116"/>
      <c r="AI202" s="116"/>
      <c r="AJ202" s="116"/>
      <c r="AK202" s="116"/>
      <c r="AL202" s="116"/>
      <c r="AM202" s="116"/>
      <c r="AN202" s="116"/>
      <c r="AO202" s="116"/>
      <c r="AP202" s="116"/>
      <c r="AQ202" s="116"/>
      <c r="AR202" s="116"/>
      <c r="AS202" s="116"/>
      <c r="AT202" s="116"/>
      <c r="AU202" s="116"/>
      <c r="AV202" s="116"/>
      <c r="AW202" s="116"/>
      <c r="AX202" s="116"/>
    </row>
    <row r="203" spans="1:50" s="127" customFormat="1" ht="45" x14ac:dyDescent="0.25">
      <c r="B203" s="391" t="s">
        <v>3933</v>
      </c>
      <c r="C203" s="391" t="s">
        <v>141</v>
      </c>
      <c r="D203" s="391" t="s">
        <v>3938</v>
      </c>
      <c r="E203" s="1052">
        <v>15665289</v>
      </c>
      <c r="F203" s="391" t="s">
        <v>3939</v>
      </c>
      <c r="G203" s="391" t="s">
        <v>3940</v>
      </c>
      <c r="H203" s="392">
        <v>39073</v>
      </c>
      <c r="I203" s="391"/>
      <c r="J203" s="1053" t="s">
        <v>3941</v>
      </c>
      <c r="K203" s="1054" t="s">
        <v>3942</v>
      </c>
      <c r="L203" s="1054" t="s">
        <v>3943</v>
      </c>
      <c r="M203" s="1048" t="s">
        <v>19</v>
      </c>
      <c r="N203" s="1048" t="s">
        <v>19</v>
      </c>
      <c r="O203" s="1048" t="s">
        <v>19</v>
      </c>
      <c r="P203" s="1955"/>
      <c r="Q203" s="1956"/>
      <c r="R203" s="116"/>
      <c r="S203" s="116"/>
      <c r="T203" s="116"/>
      <c r="U203" s="116"/>
      <c r="V203" s="116"/>
      <c r="W203" s="116"/>
      <c r="X203" s="116"/>
      <c r="Y203" s="116"/>
      <c r="Z203" s="116"/>
      <c r="AA203" s="116"/>
      <c r="AB203" s="116"/>
      <c r="AC203" s="116"/>
      <c r="AD203" s="116"/>
      <c r="AE203" s="116"/>
      <c r="AF203" s="116"/>
      <c r="AG203" s="116"/>
      <c r="AH203" s="116"/>
      <c r="AI203" s="116"/>
      <c r="AJ203" s="116"/>
      <c r="AK203" s="116"/>
      <c r="AL203" s="116"/>
      <c r="AM203" s="116"/>
      <c r="AN203" s="116"/>
      <c r="AO203" s="116"/>
      <c r="AP203" s="116"/>
      <c r="AQ203" s="116"/>
      <c r="AR203" s="116"/>
      <c r="AS203" s="116"/>
      <c r="AT203" s="116"/>
      <c r="AU203" s="116"/>
      <c r="AV203" s="116"/>
      <c r="AW203" s="116"/>
      <c r="AX203" s="116"/>
    </row>
    <row r="204" spans="1:50" s="127" customFormat="1" ht="30" x14ac:dyDescent="0.25">
      <c r="B204" s="391" t="s">
        <v>3933</v>
      </c>
      <c r="C204" s="1058" t="s">
        <v>141</v>
      </c>
      <c r="D204" s="391" t="s">
        <v>3944</v>
      </c>
      <c r="E204" s="1052">
        <v>26040334</v>
      </c>
      <c r="F204" s="391" t="s">
        <v>3945</v>
      </c>
      <c r="G204" s="391" t="s">
        <v>3945</v>
      </c>
      <c r="H204" s="392" t="s">
        <v>3945</v>
      </c>
      <c r="I204" s="391" t="s">
        <v>3945</v>
      </c>
      <c r="J204" s="391" t="s">
        <v>3945</v>
      </c>
      <c r="K204" s="391" t="s">
        <v>3945</v>
      </c>
      <c r="L204" s="391" t="s">
        <v>3945</v>
      </c>
      <c r="M204" s="1048" t="s">
        <v>19</v>
      </c>
      <c r="N204" s="1048" t="s">
        <v>20</v>
      </c>
      <c r="O204" s="1048" t="s">
        <v>19</v>
      </c>
      <c r="P204" s="1952" t="s">
        <v>3946</v>
      </c>
      <c r="Q204" s="1954"/>
      <c r="R204" s="116"/>
      <c r="S204" s="116"/>
      <c r="T204" s="116"/>
      <c r="U204" s="116"/>
      <c r="V204" s="116"/>
      <c r="W204" s="116"/>
      <c r="X204" s="116"/>
      <c r="Y204" s="116"/>
      <c r="Z204" s="116"/>
      <c r="AA204" s="116"/>
      <c r="AB204" s="116"/>
      <c r="AC204" s="116"/>
      <c r="AD204" s="116"/>
      <c r="AE204" s="116"/>
      <c r="AF204" s="116"/>
      <c r="AG204" s="116"/>
      <c r="AH204" s="116"/>
      <c r="AI204" s="116"/>
      <c r="AJ204" s="116"/>
      <c r="AK204" s="116"/>
      <c r="AL204" s="116"/>
      <c r="AM204" s="116"/>
      <c r="AN204" s="116"/>
      <c r="AO204" s="116"/>
      <c r="AP204" s="116"/>
      <c r="AQ204" s="116"/>
      <c r="AR204" s="116"/>
      <c r="AS204" s="116"/>
      <c r="AT204" s="116"/>
      <c r="AU204" s="116"/>
      <c r="AV204" s="116"/>
      <c r="AW204" s="116"/>
      <c r="AX204" s="116"/>
    </row>
    <row r="205" spans="1:50" s="127" customFormat="1" ht="30" x14ac:dyDescent="0.25">
      <c r="B205" s="391" t="s">
        <v>3933</v>
      </c>
      <c r="C205" s="391" t="s">
        <v>141</v>
      </c>
      <c r="D205" s="391" t="s">
        <v>3947</v>
      </c>
      <c r="E205" s="1052">
        <v>26037513</v>
      </c>
      <c r="F205" s="1052">
        <v>0</v>
      </c>
      <c r="G205" s="1052">
        <v>0</v>
      </c>
      <c r="H205" s="392" t="s">
        <v>3945</v>
      </c>
      <c r="I205" s="1052">
        <v>0</v>
      </c>
      <c r="J205" s="391" t="s">
        <v>3945</v>
      </c>
      <c r="K205" s="391" t="s">
        <v>3945</v>
      </c>
      <c r="L205" s="391" t="s">
        <v>3945</v>
      </c>
      <c r="M205" s="1048" t="s">
        <v>19</v>
      </c>
      <c r="N205" s="1048" t="s">
        <v>20</v>
      </c>
      <c r="O205" s="1048" t="s">
        <v>19</v>
      </c>
      <c r="P205" s="1952" t="s">
        <v>3948</v>
      </c>
      <c r="Q205" s="1954"/>
      <c r="R205" s="116"/>
      <c r="S205" s="116"/>
      <c r="T205" s="116"/>
      <c r="U205" s="116"/>
      <c r="V205" s="116"/>
      <c r="W205" s="116"/>
      <c r="X205" s="116"/>
      <c r="Y205" s="116"/>
      <c r="Z205" s="116"/>
      <c r="AA205" s="116"/>
      <c r="AB205" s="116"/>
      <c r="AC205" s="116"/>
      <c r="AD205" s="116"/>
      <c r="AE205" s="116"/>
      <c r="AF205" s="116"/>
      <c r="AG205" s="116"/>
      <c r="AH205" s="116"/>
      <c r="AI205" s="116"/>
      <c r="AJ205" s="116"/>
      <c r="AK205" s="116"/>
      <c r="AL205" s="116"/>
      <c r="AM205" s="116"/>
      <c r="AN205" s="116"/>
      <c r="AO205" s="116"/>
      <c r="AP205" s="116"/>
      <c r="AQ205" s="116"/>
      <c r="AR205" s="116"/>
      <c r="AS205" s="116"/>
      <c r="AT205" s="116"/>
      <c r="AU205" s="116"/>
      <c r="AV205" s="116"/>
      <c r="AW205" s="116"/>
      <c r="AX205" s="116"/>
    </row>
    <row r="206" spans="1:50" s="127" customFormat="1" ht="45" x14ac:dyDescent="0.25">
      <c r="B206" s="391" t="s">
        <v>3933</v>
      </c>
      <c r="C206" s="391" t="s">
        <v>141</v>
      </c>
      <c r="D206" s="391" t="s">
        <v>3949</v>
      </c>
      <c r="E206" s="1052">
        <v>1066730721</v>
      </c>
      <c r="F206" s="391" t="s">
        <v>596</v>
      </c>
      <c r="G206" s="391" t="s">
        <v>577</v>
      </c>
      <c r="H206" s="392">
        <v>41256</v>
      </c>
      <c r="I206" s="391" t="s">
        <v>3950</v>
      </c>
      <c r="J206" s="391" t="s">
        <v>3945</v>
      </c>
      <c r="K206" s="391" t="s">
        <v>3945</v>
      </c>
      <c r="L206" s="391" t="s">
        <v>3945</v>
      </c>
      <c r="M206" s="1048" t="s">
        <v>19</v>
      </c>
      <c r="N206" s="1087" t="s">
        <v>20</v>
      </c>
      <c r="O206" s="1087" t="s">
        <v>19</v>
      </c>
      <c r="P206" s="1952" t="s">
        <v>3951</v>
      </c>
      <c r="Q206" s="1954"/>
      <c r="R206" s="116"/>
      <c r="S206" s="116"/>
      <c r="T206" s="116"/>
      <c r="U206" s="116"/>
      <c r="V206" s="116"/>
      <c r="W206" s="116"/>
      <c r="X206" s="116"/>
      <c r="Y206" s="116"/>
      <c r="Z206" s="116"/>
      <c r="AA206" s="116"/>
      <c r="AB206" s="116"/>
      <c r="AC206" s="116"/>
      <c r="AD206" s="116"/>
      <c r="AE206" s="116"/>
      <c r="AF206" s="116"/>
      <c r="AG206" s="116"/>
      <c r="AH206" s="116"/>
      <c r="AI206" s="116"/>
      <c r="AJ206" s="116"/>
      <c r="AK206" s="116"/>
      <c r="AL206" s="116"/>
      <c r="AM206" s="116"/>
      <c r="AN206" s="116"/>
      <c r="AO206" s="116"/>
      <c r="AP206" s="116"/>
      <c r="AQ206" s="116"/>
      <c r="AR206" s="116"/>
      <c r="AS206" s="116"/>
      <c r="AT206" s="116"/>
      <c r="AU206" s="116"/>
      <c r="AV206" s="116"/>
      <c r="AW206" s="116"/>
      <c r="AX206" s="116"/>
    </row>
    <row r="207" spans="1:50" s="127" customFormat="1" ht="45" x14ac:dyDescent="0.25">
      <c r="B207" s="391" t="s">
        <v>3933</v>
      </c>
      <c r="C207" s="391" t="s">
        <v>141</v>
      </c>
      <c r="D207" s="391" t="s">
        <v>3952</v>
      </c>
      <c r="E207" s="1052">
        <v>1066727975</v>
      </c>
      <c r="F207" s="391" t="s">
        <v>596</v>
      </c>
      <c r="G207" s="391" t="s">
        <v>603</v>
      </c>
      <c r="H207" s="392">
        <v>41502</v>
      </c>
      <c r="I207" s="391" t="s">
        <v>3945</v>
      </c>
      <c r="J207" s="391" t="s">
        <v>3945</v>
      </c>
      <c r="K207" s="391" t="s">
        <v>3945</v>
      </c>
      <c r="L207" s="391" t="s">
        <v>3945</v>
      </c>
      <c r="M207" s="1048" t="s">
        <v>19</v>
      </c>
      <c r="N207" s="1087" t="s">
        <v>20</v>
      </c>
      <c r="O207" s="1087" t="s">
        <v>19</v>
      </c>
      <c r="P207" s="1952" t="s">
        <v>3948</v>
      </c>
      <c r="Q207" s="1954"/>
      <c r="R207" s="116"/>
      <c r="S207" s="116"/>
      <c r="T207" s="116"/>
      <c r="U207" s="116"/>
      <c r="V207" s="116"/>
      <c r="W207" s="116"/>
      <c r="X207" s="116"/>
      <c r="Y207" s="116"/>
      <c r="Z207" s="116"/>
      <c r="AA207" s="116"/>
      <c r="AB207" s="116"/>
      <c r="AC207" s="116"/>
      <c r="AD207" s="116"/>
      <c r="AE207" s="116"/>
      <c r="AF207" s="116"/>
      <c r="AG207" s="116"/>
      <c r="AH207" s="116"/>
      <c r="AI207" s="116"/>
      <c r="AJ207" s="116"/>
      <c r="AK207" s="116"/>
      <c r="AL207" s="116"/>
      <c r="AM207" s="116"/>
      <c r="AN207" s="116"/>
      <c r="AO207" s="116"/>
      <c r="AP207" s="116"/>
      <c r="AQ207" s="116"/>
      <c r="AR207" s="116"/>
      <c r="AS207" s="116"/>
      <c r="AT207" s="116"/>
      <c r="AU207" s="116"/>
      <c r="AV207" s="116"/>
      <c r="AW207" s="116"/>
      <c r="AX207" s="116"/>
    </row>
    <row r="208" spans="1:50" s="127" customFormat="1" ht="60" x14ac:dyDescent="0.25">
      <c r="B208" s="391" t="s">
        <v>3933</v>
      </c>
      <c r="C208" s="1052" t="s">
        <v>141</v>
      </c>
      <c r="D208" s="1061" t="s">
        <v>3953</v>
      </c>
      <c r="E208" s="1059">
        <v>50872897</v>
      </c>
      <c r="F208" s="1061" t="s">
        <v>596</v>
      </c>
      <c r="G208" s="391" t="s">
        <v>3940</v>
      </c>
      <c r="H208" s="1060">
        <v>38527</v>
      </c>
      <c r="I208" s="1061" t="s">
        <v>3945</v>
      </c>
      <c r="J208" s="1053" t="s">
        <v>3954</v>
      </c>
      <c r="K208" s="1054" t="s">
        <v>3955</v>
      </c>
      <c r="L208" s="1054" t="s">
        <v>3956</v>
      </c>
      <c r="M208" s="1048" t="s">
        <v>19</v>
      </c>
      <c r="N208" s="1048" t="s">
        <v>19</v>
      </c>
      <c r="O208" s="1048" t="s">
        <v>19</v>
      </c>
      <c r="P208" s="1964"/>
      <c r="Q208" s="1964"/>
      <c r="R208" s="116"/>
      <c r="S208" s="116"/>
      <c r="T208" s="116"/>
      <c r="U208" s="116"/>
      <c r="V208" s="116"/>
      <c r="W208" s="116"/>
      <c r="X208" s="116"/>
      <c r="Y208" s="116"/>
      <c r="Z208" s="116"/>
      <c r="AA208" s="116"/>
      <c r="AB208" s="116"/>
      <c r="AC208" s="116"/>
      <c r="AD208" s="116"/>
      <c r="AE208" s="116"/>
      <c r="AF208" s="116"/>
      <c r="AG208" s="116"/>
      <c r="AH208" s="116"/>
      <c r="AI208" s="116"/>
      <c r="AJ208" s="116"/>
      <c r="AK208" s="116"/>
      <c r="AL208" s="116"/>
      <c r="AM208" s="116"/>
      <c r="AN208" s="116"/>
      <c r="AO208" s="116"/>
      <c r="AP208" s="116"/>
      <c r="AQ208" s="116"/>
      <c r="AR208" s="116"/>
      <c r="AS208" s="116"/>
      <c r="AT208" s="116"/>
      <c r="AU208" s="116"/>
      <c r="AV208" s="116"/>
      <c r="AW208" s="116"/>
      <c r="AX208" s="116"/>
    </row>
    <row r="209" spans="2:50" s="127" customFormat="1" ht="45" x14ac:dyDescent="0.25">
      <c r="B209" s="391" t="s">
        <v>3933</v>
      </c>
      <c r="C209" s="1052" t="s">
        <v>3957</v>
      </c>
      <c r="D209" s="124" t="s">
        <v>3958</v>
      </c>
      <c r="E209" s="1062">
        <v>1077431175</v>
      </c>
      <c r="F209" s="1087" t="s">
        <v>569</v>
      </c>
      <c r="G209" s="1063" t="s">
        <v>3959</v>
      </c>
      <c r="H209" s="1064">
        <v>40816</v>
      </c>
      <c r="I209" s="1061" t="s">
        <v>3945</v>
      </c>
      <c r="J209" s="1065" t="s">
        <v>3960</v>
      </c>
      <c r="K209" s="1054" t="s">
        <v>3961</v>
      </c>
      <c r="L209" s="1054" t="s">
        <v>569</v>
      </c>
      <c r="M209" s="1048" t="s">
        <v>19</v>
      </c>
      <c r="N209" s="1048" t="s">
        <v>19</v>
      </c>
      <c r="O209" s="1048" t="s">
        <v>19</v>
      </c>
      <c r="P209" s="1960"/>
      <c r="Q209" s="1961"/>
      <c r="R209" s="116"/>
      <c r="S209" s="116"/>
      <c r="T209" s="116"/>
      <c r="U209" s="116"/>
      <c r="V209" s="116"/>
      <c r="W209" s="116"/>
      <c r="X209" s="116"/>
      <c r="Y209" s="116"/>
      <c r="Z209" s="116"/>
      <c r="AA209" s="116"/>
      <c r="AB209" s="116"/>
      <c r="AC209" s="116"/>
      <c r="AD209" s="116"/>
      <c r="AE209" s="116"/>
      <c r="AF209" s="116"/>
      <c r="AG209" s="116"/>
      <c r="AH209" s="116"/>
      <c r="AI209" s="116"/>
      <c r="AJ209" s="116"/>
      <c r="AK209" s="116"/>
      <c r="AL209" s="116"/>
      <c r="AM209" s="116"/>
      <c r="AN209" s="116"/>
      <c r="AO209" s="116"/>
      <c r="AP209" s="116"/>
      <c r="AQ209" s="116"/>
      <c r="AR209" s="116"/>
      <c r="AS209" s="116"/>
      <c r="AT209" s="116"/>
      <c r="AU209" s="116"/>
      <c r="AV209" s="116"/>
      <c r="AW209" s="116"/>
      <c r="AX209" s="116"/>
    </row>
    <row r="210" spans="2:50" s="127" customFormat="1" ht="60" x14ac:dyDescent="0.25">
      <c r="B210" s="391" t="s">
        <v>3933</v>
      </c>
      <c r="C210" s="1066" t="s">
        <v>2915</v>
      </c>
      <c r="D210" s="1087" t="s">
        <v>3962</v>
      </c>
      <c r="E210" s="1062">
        <v>1067283872</v>
      </c>
      <c r="F210" s="1087" t="s">
        <v>596</v>
      </c>
      <c r="G210" s="1063" t="s">
        <v>3963</v>
      </c>
      <c r="H210" s="1064">
        <v>41237</v>
      </c>
      <c r="I210" s="1061" t="s">
        <v>3945</v>
      </c>
      <c r="J210" s="1065" t="s">
        <v>3964</v>
      </c>
      <c r="K210" s="1054" t="s">
        <v>3965</v>
      </c>
      <c r="L210" s="1054" t="s">
        <v>3966</v>
      </c>
      <c r="M210" s="1048" t="s">
        <v>19</v>
      </c>
      <c r="N210" s="1048" t="s">
        <v>19</v>
      </c>
      <c r="O210" s="1048" t="s">
        <v>19</v>
      </c>
      <c r="P210" s="1960"/>
      <c r="Q210" s="1961"/>
      <c r="R210" s="116"/>
      <c r="S210" s="116"/>
      <c r="T210" s="116"/>
      <c r="U210" s="116"/>
      <c r="V210" s="116"/>
      <c r="W210" s="116"/>
      <c r="X210" s="116"/>
      <c r="Y210" s="116"/>
      <c r="Z210" s="116"/>
      <c r="AA210" s="116"/>
      <c r="AB210" s="116"/>
      <c r="AC210" s="116"/>
      <c r="AD210" s="116"/>
      <c r="AE210" s="116"/>
      <c r="AF210" s="116"/>
      <c r="AG210" s="116"/>
      <c r="AH210" s="116"/>
      <c r="AI210" s="116"/>
      <c r="AJ210" s="116"/>
      <c r="AK210" s="116"/>
      <c r="AL210" s="116"/>
      <c r="AM210" s="116"/>
      <c r="AN210" s="116"/>
      <c r="AO210" s="116"/>
      <c r="AP210" s="116"/>
      <c r="AQ210" s="116"/>
      <c r="AR210" s="116"/>
      <c r="AS210" s="116"/>
      <c r="AT210" s="116"/>
      <c r="AU210" s="116"/>
      <c r="AV210" s="116"/>
      <c r="AW210" s="116"/>
      <c r="AX210" s="116"/>
    </row>
    <row r="211" spans="2:50" s="127" customFormat="1" ht="75" x14ac:dyDescent="0.25">
      <c r="B211" s="391" t="s">
        <v>3967</v>
      </c>
      <c r="C211" s="1067" t="s">
        <v>3070</v>
      </c>
      <c r="D211" s="1087" t="s">
        <v>3968</v>
      </c>
      <c r="E211" s="1062">
        <v>52847927</v>
      </c>
      <c r="F211" s="1087" t="s">
        <v>569</v>
      </c>
      <c r="G211" s="1068" t="s">
        <v>3969</v>
      </c>
      <c r="H211" s="1069">
        <v>37974</v>
      </c>
      <c r="I211" s="1061" t="s">
        <v>3945</v>
      </c>
      <c r="J211" s="1065" t="s">
        <v>3970</v>
      </c>
      <c r="K211" s="1054" t="s">
        <v>3971</v>
      </c>
      <c r="L211" s="1054" t="s">
        <v>3972</v>
      </c>
      <c r="M211" s="1048" t="s">
        <v>19</v>
      </c>
      <c r="N211" s="1048" t="s">
        <v>19</v>
      </c>
      <c r="O211" s="1048" t="s">
        <v>19</v>
      </c>
      <c r="P211" s="1960"/>
      <c r="Q211" s="1961"/>
      <c r="R211" s="116"/>
      <c r="S211" s="116"/>
      <c r="T211" s="116"/>
      <c r="U211" s="116"/>
      <c r="V211" s="116"/>
      <c r="W211" s="116"/>
      <c r="X211" s="116"/>
      <c r="Y211" s="116"/>
      <c r="Z211" s="116"/>
      <c r="AA211" s="116"/>
      <c r="AB211" s="116"/>
      <c r="AC211" s="116"/>
      <c r="AD211" s="116"/>
      <c r="AE211" s="116"/>
      <c r="AF211" s="116"/>
      <c r="AG211" s="116"/>
      <c r="AH211" s="116"/>
      <c r="AI211" s="116"/>
      <c r="AJ211" s="116"/>
      <c r="AK211" s="116"/>
      <c r="AL211" s="116"/>
      <c r="AM211" s="116"/>
      <c r="AN211" s="116"/>
      <c r="AO211" s="116"/>
      <c r="AP211" s="116"/>
      <c r="AQ211" s="116"/>
      <c r="AR211" s="116"/>
      <c r="AS211" s="116"/>
      <c r="AT211" s="116"/>
      <c r="AU211" s="116"/>
      <c r="AV211" s="116"/>
      <c r="AW211" s="116"/>
      <c r="AX211" s="116"/>
    </row>
    <row r="212" spans="2:50" s="127" customFormat="1" ht="90" x14ac:dyDescent="0.25">
      <c r="B212" s="391" t="s">
        <v>3967</v>
      </c>
      <c r="C212" s="1070" t="s">
        <v>3973</v>
      </c>
      <c r="D212" s="1087" t="s">
        <v>3974</v>
      </c>
      <c r="E212" s="1062">
        <v>26006511</v>
      </c>
      <c r="F212" s="127" t="s">
        <v>3975</v>
      </c>
      <c r="G212" s="124" t="s">
        <v>3976</v>
      </c>
      <c r="H212" s="1064">
        <v>39069</v>
      </c>
      <c r="I212" s="1087" t="s">
        <v>3945</v>
      </c>
      <c r="J212" s="454" t="s">
        <v>3977</v>
      </c>
      <c r="K212" s="1071" t="s">
        <v>3978</v>
      </c>
      <c r="L212" s="1071" t="s">
        <v>3979</v>
      </c>
      <c r="M212" s="1087" t="s">
        <v>19</v>
      </c>
      <c r="N212" s="1048" t="s">
        <v>19</v>
      </c>
      <c r="O212" s="1087" t="s">
        <v>19</v>
      </c>
      <c r="P212" s="1960"/>
      <c r="Q212" s="1961"/>
      <c r="R212" s="116"/>
      <c r="S212" s="116"/>
      <c r="T212" s="116"/>
      <c r="U212" s="116"/>
      <c r="V212" s="116"/>
      <c r="W212" s="116"/>
      <c r="X212" s="116"/>
      <c r="Y212" s="116"/>
      <c r="Z212" s="116"/>
      <c r="AA212" s="116"/>
      <c r="AB212" s="116"/>
      <c r="AC212" s="116"/>
      <c r="AD212" s="116"/>
      <c r="AE212" s="116"/>
      <c r="AF212" s="116"/>
      <c r="AG212" s="116"/>
      <c r="AH212" s="116"/>
      <c r="AI212" s="116"/>
      <c r="AJ212" s="116"/>
      <c r="AK212" s="116"/>
      <c r="AL212" s="116"/>
      <c r="AM212" s="116"/>
      <c r="AN212" s="116"/>
      <c r="AO212" s="116"/>
      <c r="AP212" s="116"/>
      <c r="AQ212" s="116"/>
      <c r="AR212" s="116"/>
      <c r="AS212" s="116"/>
      <c r="AT212" s="116"/>
      <c r="AU212" s="116"/>
      <c r="AV212" s="116"/>
      <c r="AW212" s="116"/>
      <c r="AX212" s="116"/>
    </row>
    <row r="213" spans="2:50" s="127" customFormat="1" ht="105" x14ac:dyDescent="0.25">
      <c r="B213" s="391" t="s">
        <v>3980</v>
      </c>
      <c r="C213" s="1067" t="s">
        <v>3070</v>
      </c>
      <c r="D213" s="1087" t="s">
        <v>3981</v>
      </c>
      <c r="E213" s="1062">
        <v>50885739</v>
      </c>
      <c r="F213" s="124" t="s">
        <v>3982</v>
      </c>
      <c r="G213" s="1084" t="s">
        <v>3940</v>
      </c>
      <c r="H213" s="1064">
        <v>38696</v>
      </c>
      <c r="I213" s="1087" t="s">
        <v>3945</v>
      </c>
      <c r="J213" s="454" t="s">
        <v>3983</v>
      </c>
      <c r="K213" s="1071" t="s">
        <v>3984</v>
      </c>
      <c r="L213" s="1071" t="s">
        <v>3985</v>
      </c>
      <c r="M213" s="1087" t="s">
        <v>19</v>
      </c>
      <c r="N213" s="1048" t="s">
        <v>19</v>
      </c>
      <c r="O213" s="1087" t="s">
        <v>19</v>
      </c>
      <c r="P213" s="1960"/>
      <c r="Q213" s="1961"/>
      <c r="R213" s="116"/>
      <c r="S213" s="116"/>
      <c r="T213" s="116"/>
      <c r="U213" s="116"/>
      <c r="V213" s="116"/>
      <c r="W213" s="116"/>
      <c r="X213" s="116"/>
      <c r="Y213" s="116"/>
      <c r="Z213" s="116"/>
      <c r="AA213" s="116"/>
      <c r="AB213" s="116"/>
      <c r="AC213" s="116"/>
      <c r="AD213" s="116"/>
      <c r="AE213" s="116"/>
      <c r="AF213" s="116"/>
      <c r="AG213" s="116"/>
      <c r="AH213" s="116"/>
      <c r="AI213" s="116"/>
      <c r="AJ213" s="116"/>
      <c r="AK213" s="116"/>
      <c r="AL213" s="116"/>
      <c r="AM213" s="116"/>
      <c r="AN213" s="116"/>
      <c r="AO213" s="116"/>
      <c r="AP213" s="116"/>
      <c r="AQ213" s="116"/>
      <c r="AR213" s="116"/>
      <c r="AS213" s="116"/>
      <c r="AT213" s="116"/>
      <c r="AU213" s="116"/>
      <c r="AV213" s="116"/>
      <c r="AW213" s="116"/>
      <c r="AX213" s="116"/>
    </row>
    <row r="214" spans="2:50" s="127" customFormat="1" ht="60" x14ac:dyDescent="0.25">
      <c r="B214" s="1087" t="s">
        <v>3980</v>
      </c>
      <c r="C214" s="1087" t="s">
        <v>2915</v>
      </c>
      <c r="D214" s="1087" t="s">
        <v>3986</v>
      </c>
      <c r="E214" s="1062">
        <v>26066687</v>
      </c>
      <c r="F214" s="1087" t="s">
        <v>596</v>
      </c>
      <c r="G214" s="1084" t="s">
        <v>621</v>
      </c>
      <c r="H214" s="1064">
        <v>38881</v>
      </c>
      <c r="I214" s="1087" t="s">
        <v>3987</v>
      </c>
      <c r="J214" s="454" t="s">
        <v>3988</v>
      </c>
      <c r="K214" s="1071" t="s">
        <v>3989</v>
      </c>
      <c r="L214" s="1071" t="s">
        <v>3990</v>
      </c>
      <c r="M214" s="1087"/>
      <c r="N214" s="1048"/>
      <c r="O214" s="1087"/>
      <c r="P214" s="1962"/>
      <c r="Q214" s="1963"/>
      <c r="R214" s="116"/>
      <c r="S214" s="116"/>
      <c r="T214" s="116"/>
      <c r="U214" s="116"/>
      <c r="V214" s="116"/>
      <c r="W214" s="116"/>
      <c r="X214" s="116"/>
      <c r="Y214" s="116"/>
      <c r="Z214" s="116"/>
      <c r="AA214" s="116"/>
      <c r="AB214" s="116"/>
      <c r="AC214" s="116"/>
      <c r="AD214" s="116"/>
      <c r="AE214" s="116"/>
      <c r="AF214" s="116"/>
      <c r="AG214" s="116"/>
      <c r="AH214" s="116"/>
      <c r="AI214" s="116"/>
      <c r="AJ214" s="116"/>
      <c r="AK214" s="116"/>
      <c r="AL214" s="116"/>
      <c r="AM214" s="116"/>
      <c r="AN214" s="116"/>
      <c r="AO214" s="116"/>
      <c r="AP214" s="116"/>
      <c r="AQ214" s="116"/>
      <c r="AR214" s="116"/>
      <c r="AS214" s="116"/>
      <c r="AT214" s="116"/>
      <c r="AU214" s="116"/>
      <c r="AV214" s="116"/>
      <c r="AW214" s="116"/>
      <c r="AX214" s="116"/>
    </row>
    <row r="215" spans="2:50" s="127" customFormat="1" x14ac:dyDescent="0.25">
      <c r="B215" s="391" t="s">
        <v>3991</v>
      </c>
      <c r="C215" s="1062" t="s">
        <v>133</v>
      </c>
      <c r="D215" s="126" t="s">
        <v>3992</v>
      </c>
      <c r="E215" s="1062">
        <v>1067282426</v>
      </c>
      <c r="F215" s="1087" t="s">
        <v>3993</v>
      </c>
      <c r="G215" s="1084" t="s">
        <v>3994</v>
      </c>
      <c r="H215" s="1064">
        <v>39435</v>
      </c>
      <c r="I215" s="1087" t="s">
        <v>3995</v>
      </c>
      <c r="J215" s="1074" t="s">
        <v>3996</v>
      </c>
      <c r="K215" s="1074" t="s">
        <v>3997</v>
      </c>
      <c r="L215" s="1075" t="s">
        <v>1093</v>
      </c>
      <c r="M215" s="1087" t="s">
        <v>19</v>
      </c>
      <c r="N215" s="211" t="s">
        <v>20</v>
      </c>
      <c r="O215" s="1087" t="s">
        <v>19</v>
      </c>
      <c r="P215" s="1971" t="s">
        <v>3998</v>
      </c>
      <c r="Q215" s="1972"/>
      <c r="R215" s="116"/>
      <c r="S215" s="116"/>
      <c r="T215" s="116"/>
      <c r="U215" s="116"/>
      <c r="V215" s="116"/>
      <c r="W215" s="116"/>
      <c r="X215" s="116"/>
      <c r="Y215" s="116"/>
      <c r="Z215" s="116"/>
      <c r="AA215" s="116"/>
      <c r="AB215" s="116"/>
      <c r="AC215" s="116"/>
      <c r="AD215" s="116"/>
      <c r="AE215" s="116"/>
      <c r="AF215" s="116"/>
      <c r="AG215" s="116"/>
      <c r="AH215" s="116"/>
      <c r="AI215" s="116"/>
      <c r="AJ215" s="116"/>
      <c r="AK215" s="116"/>
      <c r="AL215" s="116"/>
      <c r="AM215" s="116"/>
      <c r="AN215" s="116"/>
      <c r="AO215" s="116"/>
      <c r="AP215" s="116"/>
      <c r="AQ215" s="116"/>
      <c r="AR215" s="116"/>
      <c r="AS215" s="116"/>
      <c r="AT215" s="116"/>
      <c r="AU215" s="116"/>
      <c r="AV215" s="116"/>
      <c r="AW215" s="116"/>
      <c r="AX215" s="116"/>
    </row>
    <row r="216" spans="2:50" s="127" customFormat="1" ht="60" x14ac:dyDescent="0.25">
      <c r="B216" s="391" t="s">
        <v>3991</v>
      </c>
      <c r="C216" s="1062" t="s">
        <v>3999</v>
      </c>
      <c r="D216" s="1087" t="s">
        <v>4000</v>
      </c>
      <c r="E216" s="1062">
        <v>50884893</v>
      </c>
      <c r="F216" s="124" t="s">
        <v>3704</v>
      </c>
      <c r="G216" s="1084" t="s">
        <v>4001</v>
      </c>
      <c r="H216" s="1064">
        <v>40890</v>
      </c>
      <c r="I216" s="1087" t="s">
        <v>3945</v>
      </c>
      <c r="J216" s="1065" t="s">
        <v>3829</v>
      </c>
      <c r="K216" s="1071" t="s">
        <v>4002</v>
      </c>
      <c r="L216" s="1087" t="s">
        <v>3945</v>
      </c>
      <c r="M216" s="1087" t="s">
        <v>19</v>
      </c>
      <c r="N216" s="211" t="s">
        <v>19</v>
      </c>
      <c r="O216" s="1087" t="s">
        <v>19</v>
      </c>
      <c r="P216" s="1971" t="s">
        <v>4003</v>
      </c>
      <c r="Q216" s="1972"/>
      <c r="R216" s="116"/>
      <c r="S216" s="116"/>
      <c r="T216" s="116"/>
      <c r="U216" s="116"/>
      <c r="V216" s="116"/>
      <c r="W216" s="116"/>
      <c r="X216" s="116"/>
      <c r="Y216" s="116"/>
      <c r="Z216" s="116"/>
      <c r="AA216" s="116"/>
      <c r="AB216" s="116"/>
      <c r="AC216" s="116"/>
      <c r="AD216" s="116"/>
      <c r="AE216" s="116"/>
      <c r="AF216" s="116"/>
      <c r="AG216" s="116"/>
      <c r="AH216" s="116"/>
      <c r="AI216" s="116"/>
      <c r="AJ216" s="116"/>
      <c r="AK216" s="116"/>
      <c r="AL216" s="116"/>
      <c r="AM216" s="116"/>
      <c r="AN216" s="116"/>
      <c r="AO216" s="116"/>
      <c r="AP216" s="116"/>
      <c r="AQ216" s="116"/>
      <c r="AR216" s="116"/>
      <c r="AS216" s="116"/>
      <c r="AT216" s="116"/>
      <c r="AU216" s="116"/>
      <c r="AV216" s="116"/>
      <c r="AW216" s="116"/>
      <c r="AX216" s="116"/>
    </row>
    <row r="217" spans="2:50" s="127" customFormat="1" ht="45" x14ac:dyDescent="0.25">
      <c r="B217" s="391" t="s">
        <v>4004</v>
      </c>
      <c r="C217" s="1062" t="s">
        <v>141</v>
      </c>
      <c r="D217" s="1087" t="s">
        <v>4005</v>
      </c>
      <c r="E217" s="1062">
        <v>50885030</v>
      </c>
      <c r="F217" s="1084" t="s">
        <v>569</v>
      </c>
      <c r="G217" s="1084" t="s">
        <v>1031</v>
      </c>
      <c r="H217" s="1064">
        <v>40975</v>
      </c>
      <c r="I217" s="1087" t="s">
        <v>3945</v>
      </c>
      <c r="J217" s="124" t="s">
        <v>3945</v>
      </c>
      <c r="K217" s="1087" t="s">
        <v>3945</v>
      </c>
      <c r="L217" s="1087" t="s">
        <v>3945</v>
      </c>
      <c r="M217" s="1087" t="s">
        <v>19</v>
      </c>
      <c r="N217" s="211" t="s">
        <v>20</v>
      </c>
      <c r="O217" s="1087" t="s">
        <v>19</v>
      </c>
      <c r="P217" s="1971" t="s">
        <v>4006</v>
      </c>
      <c r="Q217" s="1972"/>
      <c r="R217" s="116"/>
      <c r="S217" s="116"/>
      <c r="T217" s="116"/>
      <c r="U217" s="116"/>
      <c r="V217" s="116"/>
      <c r="W217" s="116"/>
      <c r="X217" s="116"/>
      <c r="Y217" s="116"/>
      <c r="Z217" s="116"/>
      <c r="AA217" s="116"/>
      <c r="AB217" s="116"/>
      <c r="AC217" s="116"/>
      <c r="AD217" s="116"/>
      <c r="AE217" s="116"/>
      <c r="AF217" s="116"/>
      <c r="AG217" s="116"/>
      <c r="AH217" s="116"/>
      <c r="AI217" s="116"/>
      <c r="AJ217" s="116"/>
      <c r="AK217" s="116"/>
      <c r="AL217" s="116"/>
      <c r="AM217" s="116"/>
      <c r="AN217" s="116"/>
      <c r="AO217" s="116"/>
      <c r="AP217" s="116"/>
      <c r="AQ217" s="116"/>
      <c r="AR217" s="116"/>
      <c r="AS217" s="116"/>
      <c r="AT217" s="116"/>
      <c r="AU217" s="116"/>
      <c r="AV217" s="116"/>
      <c r="AW217" s="116"/>
      <c r="AX217" s="116"/>
    </row>
    <row r="218" spans="2:50" s="127" customFormat="1" ht="45" x14ac:dyDescent="0.25">
      <c r="B218" s="1087" t="s">
        <v>4004</v>
      </c>
      <c r="C218" s="1062" t="s">
        <v>141</v>
      </c>
      <c r="D218" s="868" t="s">
        <v>4007</v>
      </c>
      <c r="E218" s="1076">
        <v>1068812444</v>
      </c>
      <c r="F218" s="1077" t="s">
        <v>596</v>
      </c>
      <c r="G218" s="1077" t="s">
        <v>3940</v>
      </c>
      <c r="H218" s="1078">
        <v>41446</v>
      </c>
      <c r="I218" s="1079"/>
      <c r="J218" s="1077" t="s">
        <v>4008</v>
      </c>
      <c r="K218" s="1080" t="s">
        <v>4009</v>
      </c>
      <c r="L218" s="1077" t="s">
        <v>4010</v>
      </c>
      <c r="M218" s="1079" t="s">
        <v>19</v>
      </c>
      <c r="N218" s="470" t="s">
        <v>19</v>
      </c>
      <c r="O218" s="1079" t="s">
        <v>19</v>
      </c>
      <c r="P218" s="1960"/>
      <c r="Q218" s="1961"/>
      <c r="R218" s="116"/>
      <c r="S218" s="116"/>
      <c r="T218" s="116"/>
      <c r="U218" s="116"/>
      <c r="V218" s="116"/>
      <c r="W218" s="116"/>
      <c r="X218" s="116"/>
      <c r="Y218" s="116"/>
      <c r="Z218" s="116"/>
      <c r="AA218" s="116"/>
      <c r="AB218" s="116"/>
      <c r="AC218" s="116"/>
      <c r="AD218" s="116"/>
      <c r="AE218" s="116"/>
      <c r="AF218" s="116"/>
      <c r="AG218" s="116"/>
      <c r="AH218" s="116"/>
      <c r="AI218" s="116"/>
      <c r="AJ218" s="116"/>
      <c r="AK218" s="116"/>
      <c r="AL218" s="116"/>
      <c r="AM218" s="116"/>
      <c r="AN218" s="116"/>
      <c r="AO218" s="116"/>
      <c r="AP218" s="116"/>
      <c r="AQ218" s="116"/>
      <c r="AR218" s="116"/>
      <c r="AS218" s="116"/>
      <c r="AT218" s="116"/>
      <c r="AU218" s="116"/>
      <c r="AV218" s="116"/>
      <c r="AW218" s="116"/>
      <c r="AX218" s="116"/>
    </row>
    <row r="219" spans="2:50" s="127" customFormat="1" ht="45" x14ac:dyDescent="0.25">
      <c r="B219" s="1087" t="s">
        <v>4011</v>
      </c>
      <c r="C219" s="1079" t="s">
        <v>3999</v>
      </c>
      <c r="D219" s="1081" t="s">
        <v>4012</v>
      </c>
      <c r="E219" s="1062">
        <v>50902320</v>
      </c>
      <c r="F219" s="1082" t="s">
        <v>569</v>
      </c>
      <c r="G219" s="1077" t="s">
        <v>289</v>
      </c>
      <c r="H219" s="1083">
        <v>35614</v>
      </c>
      <c r="I219" s="1079" t="s">
        <v>3945</v>
      </c>
      <c r="J219" s="1082" t="s">
        <v>3829</v>
      </c>
      <c r="K219" s="1082" t="s">
        <v>4013</v>
      </c>
      <c r="L219" s="1082" t="s">
        <v>3943</v>
      </c>
      <c r="M219" s="1079" t="s">
        <v>19</v>
      </c>
      <c r="N219" s="470" t="s">
        <v>19</v>
      </c>
      <c r="O219" s="1079" t="s">
        <v>19</v>
      </c>
      <c r="P219" s="1971" t="s">
        <v>4014</v>
      </c>
      <c r="Q219" s="1972"/>
      <c r="R219" s="116"/>
      <c r="S219" s="116"/>
      <c r="T219" s="116"/>
      <c r="U219" s="116"/>
      <c r="V219" s="116"/>
      <c r="W219" s="116"/>
      <c r="X219" s="116"/>
      <c r="Y219" s="116"/>
      <c r="Z219" s="116"/>
      <c r="AA219" s="116"/>
      <c r="AB219" s="116"/>
      <c r="AC219" s="116"/>
      <c r="AD219" s="116"/>
      <c r="AE219" s="116"/>
      <c r="AF219" s="116"/>
      <c r="AG219" s="116"/>
      <c r="AH219" s="116"/>
      <c r="AI219" s="116"/>
      <c r="AJ219" s="116"/>
      <c r="AK219" s="116"/>
      <c r="AL219" s="116"/>
      <c r="AM219" s="116"/>
      <c r="AN219" s="116"/>
      <c r="AO219" s="116"/>
      <c r="AP219" s="116"/>
      <c r="AQ219" s="116"/>
      <c r="AR219" s="116"/>
      <c r="AS219" s="116"/>
      <c r="AT219" s="116"/>
      <c r="AU219" s="116"/>
      <c r="AV219" s="116"/>
      <c r="AW219" s="116"/>
      <c r="AX219" s="116"/>
    </row>
    <row r="220" spans="2:50" s="387" customFormat="1" ht="45" x14ac:dyDescent="0.25">
      <c r="B220" s="391" t="s">
        <v>4015</v>
      </c>
      <c r="C220" s="1062" t="s">
        <v>3071</v>
      </c>
      <c r="D220" s="1087" t="s">
        <v>4016</v>
      </c>
      <c r="E220" s="1062">
        <v>1066732625</v>
      </c>
      <c r="F220" s="1084" t="s">
        <v>4017</v>
      </c>
      <c r="G220" s="1084" t="s">
        <v>577</v>
      </c>
      <c r="H220" s="1064">
        <v>41831</v>
      </c>
      <c r="I220" s="1087">
        <v>0</v>
      </c>
      <c r="J220" s="1087">
        <v>0</v>
      </c>
      <c r="K220" s="1087">
        <v>0</v>
      </c>
      <c r="L220" s="1087">
        <v>0</v>
      </c>
      <c r="M220" s="1087" t="s">
        <v>19</v>
      </c>
      <c r="N220" s="211" t="s">
        <v>20</v>
      </c>
      <c r="O220" s="1087" t="s">
        <v>19</v>
      </c>
      <c r="P220" s="1973" t="s">
        <v>4018</v>
      </c>
      <c r="Q220" s="1973"/>
      <c r="R220" s="475"/>
      <c r="S220" s="475"/>
      <c r="T220" s="475"/>
      <c r="U220" s="475"/>
      <c r="V220" s="475"/>
      <c r="W220" s="475"/>
      <c r="X220" s="475"/>
      <c r="Y220" s="475"/>
      <c r="Z220" s="475"/>
      <c r="AA220" s="475"/>
      <c r="AB220" s="475"/>
      <c r="AC220" s="475"/>
      <c r="AD220" s="475"/>
      <c r="AE220" s="475"/>
      <c r="AF220" s="475"/>
      <c r="AG220" s="475"/>
      <c r="AH220" s="475"/>
      <c r="AI220" s="475"/>
      <c r="AJ220" s="475"/>
      <c r="AK220" s="475"/>
      <c r="AL220" s="475"/>
      <c r="AM220" s="475"/>
      <c r="AN220" s="475"/>
      <c r="AO220" s="475"/>
      <c r="AP220" s="475"/>
      <c r="AQ220" s="475"/>
      <c r="AR220" s="475"/>
      <c r="AS220" s="475"/>
      <c r="AT220" s="475"/>
      <c r="AU220" s="475"/>
      <c r="AV220" s="475"/>
      <c r="AW220" s="475"/>
      <c r="AX220" s="475"/>
    </row>
    <row r="221" spans="2:50" s="387" customFormat="1" ht="60" x14ac:dyDescent="0.25">
      <c r="B221" s="391" t="s">
        <v>4015</v>
      </c>
      <c r="C221" s="1070" t="s">
        <v>2915</v>
      </c>
      <c r="D221" s="1087" t="s">
        <v>4019</v>
      </c>
      <c r="E221" s="1062">
        <v>1067907743</v>
      </c>
      <c r="F221" s="1084" t="s">
        <v>4020</v>
      </c>
      <c r="G221" s="124" t="s">
        <v>552</v>
      </c>
      <c r="H221" s="1064">
        <v>41631</v>
      </c>
      <c r="I221" s="1087" t="s">
        <v>3945</v>
      </c>
      <c r="J221" s="124" t="s">
        <v>3945</v>
      </c>
      <c r="K221" s="124" t="s">
        <v>3945</v>
      </c>
      <c r="L221" s="1087" t="s">
        <v>3945</v>
      </c>
      <c r="M221" s="1087" t="s">
        <v>19</v>
      </c>
      <c r="N221" s="211" t="s">
        <v>20</v>
      </c>
      <c r="O221" s="1087" t="s">
        <v>19</v>
      </c>
      <c r="P221" s="1952" t="s">
        <v>4021</v>
      </c>
      <c r="Q221" s="1954"/>
      <c r="R221" s="475"/>
      <c r="S221" s="475"/>
      <c r="T221" s="475"/>
      <c r="U221" s="475"/>
      <c r="V221" s="475"/>
      <c r="W221" s="475"/>
      <c r="X221" s="475"/>
      <c r="Y221" s="475"/>
      <c r="Z221" s="475"/>
      <c r="AA221" s="475"/>
      <c r="AB221" s="475"/>
      <c r="AC221" s="475"/>
      <c r="AD221" s="475"/>
      <c r="AE221" s="475"/>
      <c r="AF221" s="475"/>
      <c r="AG221" s="475"/>
      <c r="AH221" s="475"/>
      <c r="AI221" s="475"/>
      <c r="AJ221" s="475"/>
      <c r="AK221" s="475"/>
      <c r="AL221" s="475"/>
      <c r="AM221" s="475"/>
      <c r="AN221" s="475"/>
      <c r="AO221" s="475"/>
      <c r="AP221" s="475"/>
      <c r="AQ221" s="475"/>
      <c r="AR221" s="475"/>
      <c r="AS221" s="475"/>
      <c r="AT221" s="475"/>
      <c r="AU221" s="475"/>
      <c r="AV221" s="475"/>
      <c r="AW221" s="475"/>
      <c r="AX221" s="475"/>
    </row>
    <row r="222" spans="2:50" s="387" customFormat="1" ht="60" x14ac:dyDescent="0.25">
      <c r="B222" s="1087" t="s">
        <v>4022</v>
      </c>
      <c r="C222" s="1062" t="s">
        <v>3071</v>
      </c>
      <c r="D222" s="1087" t="s">
        <v>4023</v>
      </c>
      <c r="E222" s="1062">
        <v>43693928</v>
      </c>
      <c r="F222" s="387" t="s">
        <v>129</v>
      </c>
      <c r="G222" s="1084" t="s">
        <v>3963</v>
      </c>
      <c r="H222" s="1064">
        <v>41237</v>
      </c>
      <c r="I222" s="1087" t="s">
        <v>3945</v>
      </c>
      <c r="J222" s="1087">
        <v>0</v>
      </c>
      <c r="K222" s="1087">
        <v>0</v>
      </c>
      <c r="L222" s="1087">
        <v>0</v>
      </c>
      <c r="M222" s="1087" t="s">
        <v>19</v>
      </c>
      <c r="N222" s="211" t="s">
        <v>20</v>
      </c>
      <c r="O222" s="1087" t="s">
        <v>19</v>
      </c>
      <c r="P222" s="1952" t="s">
        <v>4024</v>
      </c>
      <c r="Q222" s="1954"/>
      <c r="R222" s="475"/>
      <c r="S222" s="475"/>
      <c r="T222" s="475"/>
      <c r="U222" s="475"/>
      <c r="V222" s="475"/>
      <c r="W222" s="475"/>
      <c r="X222" s="475"/>
      <c r="Y222" s="475"/>
      <c r="Z222" s="475"/>
      <c r="AA222" s="475"/>
      <c r="AB222" s="475"/>
      <c r="AC222" s="475"/>
      <c r="AD222" s="475"/>
      <c r="AE222" s="475"/>
      <c r="AF222" s="475"/>
      <c r="AG222" s="475"/>
      <c r="AH222" s="475"/>
      <c r="AI222" s="475"/>
      <c r="AJ222" s="475"/>
      <c r="AK222" s="475"/>
      <c r="AL222" s="475"/>
      <c r="AM222" s="475"/>
      <c r="AN222" s="475"/>
      <c r="AO222" s="475"/>
      <c r="AP222" s="475"/>
      <c r="AQ222" s="475"/>
      <c r="AR222" s="475"/>
      <c r="AS222" s="475"/>
      <c r="AT222" s="475"/>
      <c r="AU222" s="475"/>
      <c r="AV222" s="475"/>
      <c r="AW222" s="475"/>
      <c r="AX222" s="475"/>
    </row>
    <row r="223" spans="2:50" s="387" customFormat="1" ht="45" x14ac:dyDescent="0.25">
      <c r="B223" s="1087" t="s">
        <v>4025</v>
      </c>
      <c r="C223" s="1070" t="s">
        <v>2915</v>
      </c>
      <c r="D223" s="1087" t="s">
        <v>4026</v>
      </c>
      <c r="E223" s="1062">
        <v>50885082</v>
      </c>
      <c r="F223" s="1084" t="s">
        <v>596</v>
      </c>
      <c r="G223" s="1084" t="s">
        <v>1031</v>
      </c>
      <c r="H223" s="1064">
        <v>38134</v>
      </c>
      <c r="I223" s="387" t="s">
        <v>4027</v>
      </c>
      <c r="J223" s="387" t="s">
        <v>4028</v>
      </c>
      <c r="K223" s="387" t="s">
        <v>4029</v>
      </c>
      <c r="L223" s="387" t="s">
        <v>3943</v>
      </c>
      <c r="M223" s="1087" t="s">
        <v>63</v>
      </c>
      <c r="N223" s="211" t="s">
        <v>63</v>
      </c>
      <c r="O223" s="1087" t="s">
        <v>63</v>
      </c>
      <c r="P223" s="1965"/>
      <c r="Q223" s="1965"/>
      <c r="R223" s="475"/>
      <c r="S223" s="475"/>
      <c r="T223" s="475"/>
      <c r="U223" s="475"/>
      <c r="V223" s="475"/>
      <c r="W223" s="475"/>
      <c r="X223" s="475"/>
      <c r="Y223" s="475"/>
      <c r="Z223" s="475"/>
      <c r="AA223" s="475"/>
      <c r="AB223" s="475"/>
      <c r="AC223" s="475"/>
      <c r="AD223" s="475"/>
      <c r="AE223" s="475"/>
      <c r="AF223" s="475"/>
      <c r="AG223" s="475"/>
      <c r="AH223" s="475"/>
      <c r="AI223" s="475"/>
      <c r="AJ223" s="475"/>
      <c r="AK223" s="475"/>
      <c r="AL223" s="475"/>
      <c r="AM223" s="475"/>
      <c r="AN223" s="475"/>
      <c r="AO223" s="475"/>
      <c r="AP223" s="475"/>
      <c r="AQ223" s="475"/>
      <c r="AR223" s="475"/>
      <c r="AS223" s="475"/>
      <c r="AT223" s="475"/>
      <c r="AU223" s="475"/>
      <c r="AV223" s="475"/>
      <c r="AW223" s="475"/>
      <c r="AX223" s="475"/>
    </row>
    <row r="224" spans="2:50" s="387" customFormat="1" ht="45" x14ac:dyDescent="0.25">
      <c r="B224" s="391" t="s">
        <v>4030</v>
      </c>
      <c r="C224" s="1070" t="s">
        <v>2411</v>
      </c>
      <c r="D224" s="1087" t="s">
        <v>4031</v>
      </c>
      <c r="E224" s="1062">
        <v>50950386</v>
      </c>
      <c r="F224" s="1084" t="s">
        <v>4032</v>
      </c>
      <c r="G224" s="1084" t="s">
        <v>4033</v>
      </c>
      <c r="H224" s="1064">
        <v>40170</v>
      </c>
      <c r="J224" s="124" t="s">
        <v>3945</v>
      </c>
      <c r="K224" s="124" t="s">
        <v>3945</v>
      </c>
      <c r="L224" s="1087" t="s">
        <v>3945</v>
      </c>
      <c r="M224" s="1087" t="s">
        <v>19</v>
      </c>
      <c r="N224" s="211" t="s">
        <v>20</v>
      </c>
      <c r="O224" s="1087" t="s">
        <v>19</v>
      </c>
      <c r="P224" s="1952" t="s">
        <v>4034</v>
      </c>
      <c r="Q224" s="1954"/>
      <c r="R224" s="475"/>
      <c r="S224" s="475"/>
      <c r="T224" s="475"/>
      <c r="U224" s="475"/>
      <c r="V224" s="475"/>
      <c r="W224" s="475"/>
      <c r="X224" s="475"/>
      <c r="Y224" s="475"/>
      <c r="Z224" s="475"/>
      <c r="AA224" s="475"/>
      <c r="AB224" s="475"/>
      <c r="AC224" s="475"/>
      <c r="AD224" s="475"/>
      <c r="AE224" s="475"/>
      <c r="AF224" s="475"/>
      <c r="AG224" s="475"/>
      <c r="AH224" s="475"/>
      <c r="AI224" s="475"/>
      <c r="AJ224" s="475"/>
      <c r="AK224" s="475"/>
      <c r="AL224" s="475"/>
      <c r="AM224" s="475"/>
      <c r="AN224" s="475"/>
      <c r="AO224" s="475"/>
      <c r="AP224" s="475"/>
      <c r="AQ224" s="475"/>
      <c r="AR224" s="475"/>
      <c r="AS224" s="475"/>
      <c r="AT224" s="475"/>
      <c r="AU224" s="475"/>
      <c r="AV224" s="475"/>
      <c r="AW224" s="475"/>
      <c r="AX224" s="475"/>
    </row>
    <row r="225" spans="2:50" s="387" customFormat="1" ht="75" x14ac:dyDescent="0.25">
      <c r="B225" s="1087" t="s">
        <v>4035</v>
      </c>
      <c r="C225" s="1087" t="s">
        <v>2411</v>
      </c>
      <c r="D225" s="1087" t="s">
        <v>4036</v>
      </c>
      <c r="E225" s="1062">
        <v>30666196</v>
      </c>
      <c r="F225" s="387" t="s">
        <v>596</v>
      </c>
      <c r="G225" s="387" t="s">
        <v>540</v>
      </c>
      <c r="H225" s="1064">
        <v>39870</v>
      </c>
      <c r="I225" s="387" t="s">
        <v>4037</v>
      </c>
      <c r="J225" s="1084" t="s">
        <v>4038</v>
      </c>
      <c r="K225" s="1084" t="s">
        <v>4039</v>
      </c>
      <c r="P225" s="1960"/>
      <c r="Q225" s="1961"/>
      <c r="R225" s="475"/>
      <c r="S225" s="475"/>
      <c r="T225" s="475"/>
      <c r="U225" s="475"/>
      <c r="V225" s="475"/>
      <c r="W225" s="475"/>
      <c r="X225" s="475"/>
      <c r="Y225" s="475"/>
      <c r="Z225" s="475"/>
      <c r="AA225" s="475"/>
      <c r="AB225" s="475"/>
      <c r="AC225" s="475"/>
      <c r="AD225" s="475"/>
      <c r="AE225" s="475"/>
      <c r="AF225" s="475"/>
      <c r="AG225" s="475"/>
      <c r="AH225" s="475"/>
      <c r="AI225" s="475"/>
      <c r="AJ225" s="475"/>
      <c r="AK225" s="475"/>
      <c r="AL225" s="475"/>
      <c r="AM225" s="475"/>
      <c r="AN225" s="475"/>
      <c r="AO225" s="475"/>
      <c r="AP225" s="475"/>
      <c r="AQ225" s="475"/>
      <c r="AR225" s="475"/>
      <c r="AS225" s="475"/>
      <c r="AT225" s="475"/>
      <c r="AU225" s="475"/>
      <c r="AV225" s="475"/>
      <c r="AW225" s="475"/>
      <c r="AX225" s="475"/>
    </row>
    <row r="226" spans="2:50" s="387" customFormat="1" ht="30" x14ac:dyDescent="0.25">
      <c r="B226" s="391" t="s">
        <v>4030</v>
      </c>
      <c r="C226" s="1070" t="s">
        <v>133</v>
      </c>
      <c r="D226" s="1087" t="s">
        <v>4040</v>
      </c>
      <c r="E226" s="1062">
        <v>1067282486</v>
      </c>
      <c r="F226" s="1084" t="s">
        <v>961</v>
      </c>
      <c r="G226" s="1084" t="s">
        <v>540</v>
      </c>
      <c r="H226" s="1064">
        <v>40479</v>
      </c>
      <c r="I226" s="387" t="s">
        <v>4041</v>
      </c>
      <c r="J226" s="387" t="s">
        <v>3829</v>
      </c>
      <c r="K226" s="387" t="s">
        <v>4042</v>
      </c>
      <c r="L226" s="387" t="s">
        <v>2798</v>
      </c>
      <c r="M226" s="1087" t="s">
        <v>19</v>
      </c>
      <c r="N226" s="211" t="s">
        <v>19</v>
      </c>
      <c r="O226" s="1087" t="s">
        <v>19</v>
      </c>
      <c r="P226" s="1960"/>
      <c r="Q226" s="1961"/>
      <c r="R226" s="475"/>
      <c r="S226" s="475"/>
      <c r="T226" s="475"/>
      <c r="U226" s="475"/>
      <c r="V226" s="475"/>
      <c r="W226" s="475"/>
      <c r="X226" s="475"/>
      <c r="Y226" s="475"/>
      <c r="Z226" s="475"/>
      <c r="AA226" s="475"/>
      <c r="AB226" s="475"/>
      <c r="AC226" s="475"/>
      <c r="AD226" s="475"/>
      <c r="AE226" s="475"/>
      <c r="AF226" s="475"/>
      <c r="AG226" s="475"/>
      <c r="AH226" s="475"/>
      <c r="AI226" s="475"/>
      <c r="AJ226" s="475"/>
      <c r="AK226" s="475"/>
      <c r="AL226" s="475"/>
      <c r="AM226" s="475"/>
      <c r="AN226" s="475"/>
      <c r="AO226" s="475"/>
      <c r="AP226" s="475"/>
      <c r="AQ226" s="475"/>
      <c r="AR226" s="475"/>
      <c r="AS226" s="475"/>
      <c r="AT226" s="475"/>
      <c r="AU226" s="475"/>
      <c r="AV226" s="475"/>
      <c r="AW226" s="475"/>
      <c r="AX226" s="475"/>
    </row>
    <row r="227" spans="2:50" s="387" customFormat="1" ht="45" x14ac:dyDescent="0.25">
      <c r="B227" s="391" t="s">
        <v>4030</v>
      </c>
      <c r="C227" s="1070" t="s">
        <v>133</v>
      </c>
      <c r="D227" s="1087" t="s">
        <v>4043</v>
      </c>
      <c r="E227" s="1062">
        <v>32818581</v>
      </c>
      <c r="F227" s="1084" t="s">
        <v>4044</v>
      </c>
      <c r="G227" s="1084" t="s">
        <v>577</v>
      </c>
      <c r="H227" s="1064">
        <v>38332</v>
      </c>
      <c r="I227" s="387" t="s">
        <v>3945</v>
      </c>
      <c r="J227" s="387" t="s">
        <v>3945</v>
      </c>
      <c r="K227" s="387" t="s">
        <v>3945</v>
      </c>
      <c r="L227" s="387" t="s">
        <v>3945</v>
      </c>
      <c r="M227" s="1087" t="s">
        <v>19</v>
      </c>
      <c r="N227" s="211" t="s">
        <v>20</v>
      </c>
      <c r="O227" s="1087" t="s">
        <v>19</v>
      </c>
      <c r="P227" s="1977" t="s">
        <v>4045</v>
      </c>
      <c r="Q227" s="1977"/>
      <c r="R227" s="475"/>
      <c r="S227" s="475"/>
      <c r="T227" s="475"/>
      <c r="U227" s="475"/>
      <c r="V227" s="475"/>
      <c r="W227" s="475"/>
      <c r="X227" s="475"/>
      <c r="Y227" s="475"/>
      <c r="Z227" s="475"/>
      <c r="AA227" s="475"/>
      <c r="AB227" s="475"/>
      <c r="AC227" s="475"/>
      <c r="AD227" s="475"/>
      <c r="AE227" s="475"/>
      <c r="AF227" s="475"/>
      <c r="AG227" s="475"/>
      <c r="AH227" s="475"/>
      <c r="AI227" s="475"/>
      <c r="AJ227" s="475"/>
      <c r="AK227" s="475"/>
      <c r="AL227" s="475"/>
      <c r="AM227" s="475"/>
      <c r="AN227" s="475"/>
      <c r="AO227" s="475"/>
      <c r="AP227" s="475"/>
      <c r="AQ227" s="475"/>
      <c r="AR227" s="475"/>
      <c r="AS227" s="475"/>
      <c r="AT227" s="475"/>
      <c r="AU227" s="475"/>
      <c r="AV227" s="475"/>
      <c r="AW227" s="475"/>
      <c r="AX227" s="475"/>
    </row>
    <row r="228" spans="2:50" s="387" customFormat="1" ht="30" x14ac:dyDescent="0.25">
      <c r="B228" s="391" t="s">
        <v>4030</v>
      </c>
      <c r="C228" s="1070" t="s">
        <v>715</v>
      </c>
      <c r="D228" s="1087" t="s">
        <v>4046</v>
      </c>
      <c r="E228" s="1062">
        <v>50852940</v>
      </c>
      <c r="F228" s="1084" t="s">
        <v>4047</v>
      </c>
      <c r="G228" s="1084" t="s">
        <v>552</v>
      </c>
      <c r="H228" s="1064">
        <v>36507</v>
      </c>
      <c r="I228" s="387" t="s">
        <v>3945</v>
      </c>
      <c r="J228" s="387" t="s">
        <v>3945</v>
      </c>
      <c r="K228" s="387" t="s">
        <v>3945</v>
      </c>
      <c r="L228" s="387" t="s">
        <v>3945</v>
      </c>
      <c r="M228" s="1087" t="s">
        <v>19</v>
      </c>
      <c r="N228" s="211" t="s">
        <v>20</v>
      </c>
      <c r="O228" s="1087" t="s">
        <v>19</v>
      </c>
      <c r="P228" s="1977" t="s">
        <v>4048</v>
      </c>
      <c r="Q228" s="1977"/>
      <c r="R228" s="475"/>
      <c r="S228" s="475"/>
      <c r="T228" s="475"/>
      <c r="U228" s="475"/>
      <c r="V228" s="475"/>
      <c r="W228" s="475"/>
      <c r="X228" s="475"/>
      <c r="Y228" s="475"/>
      <c r="Z228" s="475"/>
      <c r="AA228" s="475"/>
      <c r="AB228" s="475"/>
      <c r="AC228" s="475"/>
      <c r="AD228" s="475"/>
      <c r="AE228" s="475"/>
      <c r="AF228" s="475"/>
      <c r="AG228" s="475"/>
      <c r="AH228" s="475"/>
      <c r="AI228" s="475"/>
      <c r="AJ228" s="475"/>
      <c r="AK228" s="475"/>
      <c r="AL228" s="475"/>
      <c r="AM228" s="475"/>
      <c r="AN228" s="475"/>
      <c r="AO228" s="475"/>
      <c r="AP228" s="475"/>
      <c r="AQ228" s="475"/>
      <c r="AR228" s="475"/>
      <c r="AS228" s="475"/>
      <c r="AT228" s="475"/>
      <c r="AU228" s="475"/>
      <c r="AV228" s="475"/>
      <c r="AW228" s="475"/>
      <c r="AX228" s="475"/>
    </row>
    <row r="229" spans="2:50" s="387" customFormat="1" ht="45" x14ac:dyDescent="0.25">
      <c r="B229" s="391" t="s">
        <v>4035</v>
      </c>
      <c r="C229" s="1070" t="s">
        <v>141</v>
      </c>
      <c r="D229" s="1087" t="s">
        <v>4049</v>
      </c>
      <c r="E229" s="1062">
        <v>1067906299</v>
      </c>
      <c r="F229" s="1084" t="s">
        <v>596</v>
      </c>
      <c r="G229" s="1084" t="s">
        <v>603</v>
      </c>
      <c r="H229" s="1064" t="s">
        <v>4050</v>
      </c>
      <c r="J229" s="387" t="s">
        <v>3829</v>
      </c>
      <c r="K229" s="387" t="s">
        <v>3945</v>
      </c>
      <c r="L229" s="387" t="s">
        <v>3945</v>
      </c>
      <c r="M229" s="1087" t="s">
        <v>19</v>
      </c>
      <c r="N229" s="211" t="s">
        <v>20</v>
      </c>
      <c r="O229" s="1087" t="s">
        <v>19</v>
      </c>
      <c r="P229" s="1977" t="s">
        <v>4051</v>
      </c>
      <c r="Q229" s="1977"/>
      <c r="R229" s="475"/>
      <c r="S229" s="475"/>
      <c r="T229" s="475"/>
      <c r="U229" s="475"/>
      <c r="V229" s="475"/>
      <c r="W229" s="475"/>
      <c r="X229" s="475"/>
      <c r="Y229" s="475"/>
      <c r="Z229" s="475"/>
      <c r="AA229" s="475"/>
      <c r="AB229" s="475"/>
      <c r="AC229" s="475"/>
      <c r="AD229" s="475"/>
      <c r="AE229" s="475"/>
      <c r="AF229" s="475"/>
      <c r="AG229" s="475"/>
      <c r="AH229" s="475"/>
      <c r="AI229" s="475"/>
      <c r="AJ229" s="475"/>
      <c r="AK229" s="475"/>
      <c r="AL229" s="475"/>
      <c r="AM229" s="475"/>
      <c r="AN229" s="475"/>
      <c r="AO229" s="475"/>
      <c r="AP229" s="475"/>
      <c r="AQ229" s="475"/>
      <c r="AR229" s="475"/>
      <c r="AS229" s="475"/>
      <c r="AT229" s="475"/>
      <c r="AU229" s="475"/>
      <c r="AV229" s="475"/>
      <c r="AW229" s="475"/>
      <c r="AX229" s="475"/>
    </row>
    <row r="230" spans="2:50" s="387" customFormat="1" ht="45" x14ac:dyDescent="0.25">
      <c r="B230" s="1087" t="s">
        <v>4035</v>
      </c>
      <c r="C230" s="1070" t="s">
        <v>141</v>
      </c>
      <c r="D230" s="1087" t="s">
        <v>4052</v>
      </c>
      <c r="E230" s="1062">
        <v>11106107</v>
      </c>
      <c r="F230" s="1084" t="s">
        <v>4053</v>
      </c>
      <c r="G230" s="1084" t="s">
        <v>3940</v>
      </c>
      <c r="H230" s="1064">
        <v>41810</v>
      </c>
      <c r="I230" s="387" t="s">
        <v>3945</v>
      </c>
      <c r="J230" s="1084" t="s">
        <v>4054</v>
      </c>
      <c r="K230" s="387" t="s">
        <v>2827</v>
      </c>
      <c r="L230" s="387" t="s">
        <v>4055</v>
      </c>
      <c r="M230" s="1087" t="s">
        <v>19</v>
      </c>
      <c r="N230" s="211" t="s">
        <v>19</v>
      </c>
      <c r="O230" s="1087" t="s">
        <v>19</v>
      </c>
      <c r="P230" s="1960"/>
      <c r="Q230" s="1961"/>
      <c r="R230" s="475"/>
      <c r="S230" s="475"/>
      <c r="T230" s="475"/>
      <c r="U230" s="475"/>
      <c r="V230" s="475"/>
      <c r="W230" s="475"/>
      <c r="X230" s="475"/>
      <c r="Y230" s="475"/>
      <c r="Z230" s="475"/>
      <c r="AA230" s="475"/>
      <c r="AB230" s="475"/>
      <c r="AC230" s="475"/>
      <c r="AD230" s="475"/>
      <c r="AE230" s="475"/>
      <c r="AF230" s="475"/>
      <c r="AG230" s="475"/>
      <c r="AH230" s="475"/>
      <c r="AI230" s="475"/>
      <c r="AJ230" s="475"/>
      <c r="AK230" s="475"/>
      <c r="AL230" s="475"/>
      <c r="AM230" s="475"/>
      <c r="AN230" s="475"/>
      <c r="AO230" s="475"/>
      <c r="AP230" s="475"/>
      <c r="AQ230" s="475"/>
      <c r="AR230" s="475"/>
      <c r="AS230" s="475"/>
      <c r="AT230" s="475"/>
      <c r="AU230" s="475"/>
      <c r="AV230" s="475"/>
      <c r="AW230" s="475"/>
      <c r="AX230" s="475"/>
    </row>
    <row r="231" spans="2:50" s="387" customFormat="1" x14ac:dyDescent="0.25">
      <c r="B231" s="1087" t="s">
        <v>4035</v>
      </c>
      <c r="C231" s="1070" t="s">
        <v>141</v>
      </c>
      <c r="D231" s="1087" t="s">
        <v>4056</v>
      </c>
      <c r="E231" s="1062">
        <v>30666336</v>
      </c>
      <c r="F231" s="1084" t="s">
        <v>258</v>
      </c>
      <c r="G231" s="1084" t="s">
        <v>540</v>
      </c>
      <c r="H231" s="1064">
        <v>40815</v>
      </c>
      <c r="I231" s="387" t="s">
        <v>4057</v>
      </c>
      <c r="J231" s="387" t="s">
        <v>4058</v>
      </c>
      <c r="K231" s="387" t="s">
        <v>4059</v>
      </c>
      <c r="L231" s="387" t="s">
        <v>3943</v>
      </c>
      <c r="M231" s="1087" t="s">
        <v>19</v>
      </c>
      <c r="N231" s="211" t="s">
        <v>19</v>
      </c>
      <c r="O231" s="1087" t="s">
        <v>19</v>
      </c>
      <c r="P231" s="1960"/>
      <c r="Q231" s="1961"/>
      <c r="R231" s="475"/>
      <c r="S231" s="475"/>
      <c r="T231" s="475"/>
      <c r="U231" s="475"/>
      <c r="V231" s="475"/>
      <c r="W231" s="475"/>
      <c r="X231" s="475"/>
      <c r="Y231" s="475"/>
      <c r="Z231" s="475"/>
      <c r="AA231" s="475"/>
      <c r="AB231" s="475"/>
      <c r="AC231" s="475"/>
      <c r="AD231" s="475"/>
      <c r="AE231" s="475"/>
      <c r="AF231" s="475"/>
      <c r="AG231" s="475"/>
      <c r="AH231" s="475"/>
      <c r="AI231" s="475"/>
      <c r="AJ231" s="475"/>
      <c r="AK231" s="475"/>
      <c r="AL231" s="475"/>
      <c r="AM231" s="475"/>
      <c r="AN231" s="475"/>
      <c r="AO231" s="475"/>
      <c r="AP231" s="475"/>
      <c r="AQ231" s="475"/>
      <c r="AR231" s="475"/>
      <c r="AS231" s="475"/>
      <c r="AT231" s="475"/>
      <c r="AU231" s="475"/>
      <c r="AV231" s="475"/>
      <c r="AW231" s="475"/>
      <c r="AX231" s="475"/>
    </row>
    <row r="232" spans="2:50" s="387" customFormat="1" ht="60" x14ac:dyDescent="0.25">
      <c r="B232" s="1087" t="s">
        <v>4035</v>
      </c>
      <c r="C232" s="1070" t="s">
        <v>141</v>
      </c>
      <c r="D232" s="1087" t="s">
        <v>4060</v>
      </c>
      <c r="E232" s="1062">
        <v>1067283661</v>
      </c>
      <c r="F232" s="1084" t="s">
        <v>596</v>
      </c>
      <c r="G232" s="1084" t="s">
        <v>3940</v>
      </c>
      <c r="H232" s="1064">
        <v>41810</v>
      </c>
      <c r="I232" s="387" t="s">
        <v>4061</v>
      </c>
      <c r="J232" s="454" t="s">
        <v>4062</v>
      </c>
      <c r="K232" s="454" t="s">
        <v>4063</v>
      </c>
      <c r="L232" s="454" t="s">
        <v>4064</v>
      </c>
      <c r="M232" s="1087" t="s">
        <v>19</v>
      </c>
      <c r="N232" s="211" t="s">
        <v>19</v>
      </c>
      <c r="O232" s="1087" t="s">
        <v>19</v>
      </c>
      <c r="P232" s="1960"/>
      <c r="Q232" s="1961"/>
      <c r="R232" s="475"/>
      <c r="S232" s="475"/>
      <c r="T232" s="475"/>
      <c r="U232" s="475"/>
      <c r="V232" s="475"/>
      <c r="W232" s="475"/>
      <c r="X232" s="475"/>
      <c r="Y232" s="475"/>
      <c r="Z232" s="475"/>
      <c r="AA232" s="475"/>
      <c r="AB232" s="475"/>
      <c r="AC232" s="475"/>
      <c r="AD232" s="475"/>
      <c r="AE232" s="475"/>
      <c r="AF232" s="475"/>
      <c r="AG232" s="475"/>
      <c r="AH232" s="475"/>
      <c r="AI232" s="475"/>
      <c r="AJ232" s="475"/>
      <c r="AK232" s="475"/>
      <c r="AL232" s="475"/>
      <c r="AM232" s="475"/>
      <c r="AN232" s="475"/>
      <c r="AO232" s="475"/>
      <c r="AP232" s="475"/>
      <c r="AQ232" s="475"/>
      <c r="AR232" s="475"/>
      <c r="AS232" s="475"/>
      <c r="AT232" s="475"/>
      <c r="AU232" s="475"/>
      <c r="AV232" s="475"/>
      <c r="AW232" s="475"/>
      <c r="AX232" s="475"/>
    </row>
    <row r="233" spans="2:50" s="387" customFormat="1" ht="60" x14ac:dyDescent="0.25">
      <c r="B233" s="1087" t="s">
        <v>4035</v>
      </c>
      <c r="C233" s="1087" t="s">
        <v>715</v>
      </c>
      <c r="D233" s="1087" t="s">
        <v>4065</v>
      </c>
      <c r="E233" s="1062">
        <v>50949266</v>
      </c>
      <c r="F233" s="387" t="s">
        <v>596</v>
      </c>
      <c r="G233" s="454" t="s">
        <v>4066</v>
      </c>
      <c r="H233" s="1085">
        <v>41237</v>
      </c>
      <c r="J233" s="124" t="s">
        <v>4067</v>
      </c>
      <c r="K233" s="1087" t="s">
        <v>4067</v>
      </c>
      <c r="L233" s="1087" t="s">
        <v>4067</v>
      </c>
      <c r="M233" s="1087" t="s">
        <v>63</v>
      </c>
      <c r="N233" s="211" t="s">
        <v>64</v>
      </c>
      <c r="O233" s="1087" t="s">
        <v>63</v>
      </c>
      <c r="P233" s="1952" t="s">
        <v>4068</v>
      </c>
      <c r="Q233" s="1954"/>
      <c r="R233" s="475"/>
      <c r="S233" s="475"/>
      <c r="T233" s="475"/>
      <c r="U233" s="475"/>
      <c r="V233" s="475"/>
      <c r="W233" s="475"/>
      <c r="X233" s="475"/>
      <c r="Y233" s="475"/>
      <c r="Z233" s="475"/>
      <c r="AA233" s="475"/>
      <c r="AB233" s="475"/>
      <c r="AC233" s="475"/>
      <c r="AD233" s="475"/>
      <c r="AE233" s="475"/>
      <c r="AF233" s="475"/>
      <c r="AG233" s="475"/>
      <c r="AH233" s="475"/>
      <c r="AI233" s="475"/>
      <c r="AJ233" s="475"/>
      <c r="AK233" s="475"/>
      <c r="AL233" s="475"/>
      <c r="AM233" s="475"/>
      <c r="AN233" s="475"/>
      <c r="AO233" s="475"/>
      <c r="AP233" s="475"/>
      <c r="AQ233" s="475"/>
      <c r="AR233" s="475"/>
      <c r="AS233" s="475"/>
      <c r="AT233" s="475"/>
      <c r="AU233" s="475"/>
      <c r="AV233" s="475"/>
      <c r="AW233" s="475"/>
      <c r="AX233" s="475"/>
    </row>
    <row r="234" spans="2:50" s="387" customFormat="1" ht="45" x14ac:dyDescent="0.25">
      <c r="B234" s="1087" t="s">
        <v>4069</v>
      </c>
      <c r="C234" s="1087" t="s">
        <v>4070</v>
      </c>
      <c r="D234" s="1087" t="s">
        <v>4071</v>
      </c>
      <c r="E234" s="1062">
        <v>26066804</v>
      </c>
      <c r="F234" s="387" t="s">
        <v>3975</v>
      </c>
      <c r="G234" s="1084" t="s">
        <v>3976</v>
      </c>
      <c r="H234" s="1064">
        <v>39646</v>
      </c>
      <c r="I234" s="387" t="s">
        <v>3945</v>
      </c>
      <c r="J234" s="1084" t="s">
        <v>3829</v>
      </c>
      <c r="K234" s="457" t="s">
        <v>4072</v>
      </c>
      <c r="L234" s="387" t="s">
        <v>2798</v>
      </c>
      <c r="M234" s="387" t="s">
        <v>19</v>
      </c>
      <c r="N234" s="1086" t="s">
        <v>19</v>
      </c>
      <c r="O234" s="387" t="s">
        <v>19</v>
      </c>
      <c r="P234" s="1974"/>
      <c r="Q234" s="1974"/>
      <c r="R234" s="475"/>
      <c r="S234" s="475"/>
      <c r="T234" s="475"/>
      <c r="U234" s="475"/>
      <c r="V234" s="475"/>
      <c r="W234" s="475"/>
      <c r="X234" s="475"/>
      <c r="Y234" s="475"/>
      <c r="Z234" s="475"/>
      <c r="AA234" s="475"/>
      <c r="AB234" s="475"/>
      <c r="AC234" s="475"/>
      <c r="AD234" s="475"/>
      <c r="AE234" s="475"/>
      <c r="AF234" s="475"/>
      <c r="AG234" s="475"/>
      <c r="AH234" s="475"/>
      <c r="AI234" s="475"/>
      <c r="AJ234" s="475"/>
      <c r="AK234" s="475"/>
      <c r="AL234" s="475"/>
      <c r="AM234" s="475"/>
      <c r="AN234" s="475"/>
      <c r="AO234" s="475"/>
      <c r="AP234" s="475"/>
      <c r="AQ234" s="475"/>
      <c r="AR234" s="475"/>
      <c r="AS234" s="475"/>
      <c r="AT234" s="475"/>
      <c r="AU234" s="475"/>
      <c r="AV234" s="475"/>
      <c r="AW234" s="475"/>
      <c r="AX234" s="475"/>
    </row>
    <row r="235" spans="2:50" s="387" customFormat="1" ht="75" x14ac:dyDescent="0.25">
      <c r="B235" s="1087" t="s">
        <v>4073</v>
      </c>
      <c r="C235" s="1087" t="s">
        <v>4070</v>
      </c>
      <c r="D235" s="1087" t="s">
        <v>4074</v>
      </c>
      <c r="E235" s="1062">
        <v>1067284143</v>
      </c>
      <c r="F235" s="387" t="s">
        <v>596</v>
      </c>
      <c r="G235" s="1084" t="s">
        <v>540</v>
      </c>
      <c r="H235" s="1064">
        <v>40962</v>
      </c>
      <c r="I235" s="387" t="s">
        <v>4075</v>
      </c>
      <c r="J235" s="1084" t="s">
        <v>4076</v>
      </c>
      <c r="K235" s="454" t="s">
        <v>4077</v>
      </c>
      <c r="L235" s="387" t="s">
        <v>3029</v>
      </c>
      <c r="M235" s="387" t="s">
        <v>19</v>
      </c>
      <c r="N235" s="1086" t="s">
        <v>19</v>
      </c>
      <c r="O235" s="387" t="s">
        <v>19</v>
      </c>
      <c r="P235" s="1975"/>
      <c r="Q235" s="1976"/>
      <c r="R235" s="475"/>
      <c r="S235" s="475"/>
      <c r="T235" s="475"/>
      <c r="U235" s="475"/>
      <c r="V235" s="475"/>
      <c r="W235" s="475"/>
      <c r="X235" s="475"/>
      <c r="Y235" s="475"/>
      <c r="Z235" s="475"/>
      <c r="AA235" s="475"/>
      <c r="AB235" s="475"/>
      <c r="AC235" s="475"/>
      <c r="AD235" s="475"/>
      <c r="AE235" s="475"/>
      <c r="AF235" s="475"/>
      <c r="AG235" s="475"/>
      <c r="AH235" s="475"/>
      <c r="AI235" s="475"/>
      <c r="AJ235" s="475"/>
      <c r="AK235" s="475"/>
      <c r="AL235" s="475"/>
      <c r="AM235" s="475"/>
      <c r="AN235" s="475"/>
      <c r="AO235" s="475"/>
      <c r="AP235" s="475"/>
      <c r="AQ235" s="475"/>
      <c r="AR235" s="475"/>
      <c r="AS235" s="475"/>
      <c r="AT235" s="475"/>
      <c r="AU235" s="475"/>
      <c r="AV235" s="475"/>
      <c r="AW235" s="475"/>
      <c r="AX235" s="475"/>
    </row>
    <row r="236" spans="2:50" s="51" customFormat="1" x14ac:dyDescent="0.25">
      <c r="B236" s="878"/>
      <c r="C236" s="878"/>
      <c r="D236" s="321"/>
      <c r="E236" s="1088"/>
      <c r="H236" s="309"/>
      <c r="N236" s="649"/>
      <c r="P236" s="1618"/>
      <c r="Q236" s="1619"/>
      <c r="R236" s="509"/>
      <c r="S236" s="509"/>
      <c r="T236" s="509"/>
      <c r="U236" s="509"/>
      <c r="V236" s="509"/>
      <c r="W236" s="509"/>
      <c r="X236" s="509"/>
      <c r="Y236" s="509"/>
      <c r="Z236" s="509"/>
      <c r="AA236" s="509"/>
      <c r="AB236" s="509"/>
      <c r="AC236" s="509"/>
      <c r="AD236" s="509"/>
      <c r="AE236" s="509"/>
      <c r="AF236" s="509"/>
      <c r="AG236" s="509"/>
      <c r="AH236" s="509"/>
      <c r="AI236" s="509"/>
      <c r="AJ236" s="509"/>
      <c r="AK236" s="509"/>
      <c r="AL236" s="509"/>
      <c r="AM236" s="509"/>
      <c r="AN236" s="509"/>
      <c r="AO236" s="509"/>
      <c r="AP236" s="509"/>
      <c r="AQ236" s="509"/>
      <c r="AR236" s="509"/>
      <c r="AS236" s="509"/>
      <c r="AT236" s="509"/>
      <c r="AU236" s="509"/>
      <c r="AV236" s="509"/>
      <c r="AW236" s="509"/>
      <c r="AX236" s="509"/>
    </row>
    <row r="237" spans="2:50" s="51" customFormat="1" x14ac:dyDescent="0.25">
      <c r="B237" s="878"/>
      <c r="C237" s="878"/>
      <c r="D237" s="321"/>
      <c r="E237" s="1088"/>
      <c r="H237" s="309"/>
      <c r="N237" s="649"/>
      <c r="P237" s="1618"/>
      <c r="Q237" s="1619"/>
      <c r="R237" s="509"/>
      <c r="S237" s="509"/>
      <c r="T237" s="509"/>
      <c r="U237" s="509"/>
      <c r="V237" s="509"/>
      <c r="W237" s="509"/>
      <c r="X237" s="509"/>
      <c r="Y237" s="509"/>
      <c r="Z237" s="509"/>
      <c r="AA237" s="509"/>
      <c r="AB237" s="509"/>
      <c r="AC237" s="509"/>
      <c r="AD237" s="509"/>
      <c r="AE237" s="509"/>
      <c r="AF237" s="509"/>
      <c r="AG237" s="509"/>
      <c r="AH237" s="509"/>
      <c r="AI237" s="509"/>
      <c r="AJ237" s="509"/>
      <c r="AK237" s="509"/>
      <c r="AL237" s="509"/>
      <c r="AM237" s="509"/>
      <c r="AN237" s="509"/>
      <c r="AO237" s="509"/>
      <c r="AP237" s="509"/>
      <c r="AQ237" s="509"/>
      <c r="AR237" s="509"/>
      <c r="AS237" s="509"/>
      <c r="AT237" s="509"/>
      <c r="AU237" s="509"/>
      <c r="AV237" s="509"/>
      <c r="AW237" s="509"/>
      <c r="AX237" s="509"/>
    </row>
    <row r="238" spans="2:50" s="51" customFormat="1" x14ac:dyDescent="0.25">
      <c r="B238" s="878"/>
      <c r="C238" s="878"/>
      <c r="D238" s="321"/>
      <c r="E238" s="1088"/>
      <c r="H238" s="309"/>
      <c r="J238" s="932"/>
      <c r="K238" s="932"/>
      <c r="N238" s="649"/>
      <c r="P238" s="1714"/>
      <c r="Q238" s="1715"/>
      <c r="R238" s="509"/>
      <c r="S238" s="509"/>
      <c r="T238" s="509"/>
      <c r="U238" s="509"/>
      <c r="V238" s="509"/>
      <c r="W238" s="509"/>
      <c r="X238" s="509"/>
      <c r="Y238" s="509"/>
      <c r="Z238" s="509"/>
      <c r="AA238" s="509"/>
      <c r="AB238" s="509"/>
      <c r="AC238" s="509"/>
      <c r="AD238" s="509"/>
      <c r="AE238" s="509"/>
      <c r="AF238" s="509"/>
      <c r="AG238" s="509"/>
      <c r="AH238" s="509"/>
      <c r="AI238" s="509"/>
      <c r="AJ238" s="509"/>
      <c r="AK238" s="509"/>
      <c r="AL238" s="509"/>
      <c r="AM238" s="509"/>
      <c r="AN238" s="509"/>
      <c r="AO238" s="509"/>
      <c r="AP238" s="509"/>
      <c r="AQ238" s="509"/>
      <c r="AR238" s="509"/>
      <c r="AS238" s="509"/>
      <c r="AT238" s="509"/>
      <c r="AU238" s="509"/>
      <c r="AV238" s="509"/>
      <c r="AW238" s="509"/>
      <c r="AX238" s="509"/>
    </row>
    <row r="239" spans="2:50" s="51" customFormat="1" x14ac:dyDescent="0.25">
      <c r="B239" s="878"/>
      <c r="C239" s="878"/>
      <c r="D239" s="321"/>
      <c r="E239" s="1088"/>
      <c r="H239" s="309"/>
      <c r="P239" s="1618"/>
      <c r="Q239" s="1619"/>
      <c r="R239" s="509"/>
      <c r="S239" s="509"/>
      <c r="T239" s="509"/>
      <c r="U239" s="509"/>
      <c r="V239" s="509"/>
      <c r="W239" s="509"/>
      <c r="X239" s="509"/>
      <c r="Y239" s="509"/>
      <c r="Z239" s="509"/>
      <c r="AA239" s="509"/>
      <c r="AB239" s="509"/>
      <c r="AC239" s="509"/>
      <c r="AD239" s="509"/>
      <c r="AE239" s="509"/>
      <c r="AF239" s="509"/>
      <c r="AG239" s="509"/>
      <c r="AH239" s="509"/>
      <c r="AI239" s="509"/>
      <c r="AJ239" s="509"/>
      <c r="AK239" s="509"/>
      <c r="AL239" s="509"/>
      <c r="AM239" s="509"/>
      <c r="AN239" s="509"/>
      <c r="AO239" s="509"/>
      <c r="AP239" s="509"/>
      <c r="AQ239" s="509"/>
      <c r="AR239" s="509"/>
      <c r="AS239" s="509"/>
      <c r="AT239" s="509"/>
      <c r="AU239" s="509"/>
      <c r="AV239" s="509"/>
      <c r="AW239" s="509"/>
      <c r="AX239" s="509"/>
    </row>
    <row r="240" spans="2:50" s="51" customFormat="1" x14ac:dyDescent="0.25">
      <c r="D240" s="321"/>
      <c r="E240" s="1088"/>
      <c r="P240" s="1618"/>
      <c r="Q240" s="1619"/>
      <c r="R240" s="509"/>
      <c r="S240" s="509"/>
      <c r="T240" s="509"/>
      <c r="U240" s="509"/>
      <c r="V240" s="509"/>
      <c r="W240" s="509"/>
      <c r="X240" s="509"/>
      <c r="Y240" s="509"/>
      <c r="Z240" s="509"/>
      <c r="AA240" s="509"/>
      <c r="AB240" s="509"/>
      <c r="AC240" s="509"/>
      <c r="AD240" s="509"/>
      <c r="AE240" s="509"/>
      <c r="AF240" s="509"/>
      <c r="AG240" s="509"/>
      <c r="AH240" s="509"/>
      <c r="AI240" s="509"/>
      <c r="AJ240" s="509"/>
      <c r="AK240" s="509"/>
      <c r="AL240" s="509"/>
      <c r="AM240" s="509"/>
      <c r="AN240" s="509"/>
      <c r="AO240" s="509"/>
      <c r="AP240" s="509"/>
      <c r="AQ240" s="509"/>
      <c r="AR240" s="509"/>
      <c r="AS240" s="509"/>
      <c r="AT240" s="509"/>
      <c r="AU240" s="509"/>
      <c r="AV240" s="509"/>
      <c r="AW240" s="509"/>
      <c r="AX240" s="509"/>
    </row>
    <row r="241" spans="1:50" ht="27" thickBot="1" x14ac:dyDescent="0.3">
      <c r="B241" s="1957" t="s">
        <v>158</v>
      </c>
      <c r="C241" s="1958"/>
      <c r="D241" s="1958"/>
      <c r="E241" s="1958"/>
      <c r="F241" s="1958"/>
      <c r="G241" s="1958"/>
      <c r="H241" s="1958"/>
      <c r="I241" s="1958"/>
      <c r="J241" s="1958"/>
      <c r="K241" s="1958"/>
      <c r="L241" s="1958"/>
      <c r="M241" s="1958"/>
      <c r="N241" s="1959"/>
      <c r="R241" s="509"/>
      <c r="S241" s="509"/>
      <c r="T241" s="509"/>
      <c r="U241" s="509"/>
      <c r="V241" s="509"/>
      <c r="W241" s="509"/>
      <c r="X241" s="509"/>
      <c r="Y241" s="509"/>
      <c r="Z241" s="509"/>
      <c r="AA241" s="509"/>
      <c r="AB241" s="509"/>
      <c r="AC241" s="509"/>
      <c r="AD241" s="509"/>
      <c r="AE241" s="509"/>
      <c r="AF241" s="509"/>
      <c r="AG241" s="509"/>
      <c r="AH241" s="509"/>
      <c r="AI241" s="509"/>
      <c r="AJ241" s="509"/>
      <c r="AK241" s="509"/>
      <c r="AL241" s="509"/>
      <c r="AM241" s="509"/>
      <c r="AN241" s="509"/>
      <c r="AO241" s="509"/>
      <c r="AP241" s="509"/>
      <c r="AQ241" s="509"/>
      <c r="AR241" s="509"/>
      <c r="AS241" s="509"/>
      <c r="AT241" s="509"/>
      <c r="AU241" s="509"/>
      <c r="AV241" s="509"/>
      <c r="AW241" s="509"/>
      <c r="AX241" s="509"/>
    </row>
    <row r="242" spans="1:50" x14ac:dyDescent="0.25">
      <c r="R242" s="509"/>
      <c r="S242" s="509"/>
      <c r="T242" s="509"/>
      <c r="U242" s="509"/>
      <c r="V242" s="509"/>
      <c r="W242" s="509"/>
      <c r="X242" s="509"/>
      <c r="Y242" s="509"/>
      <c r="Z242" s="509"/>
      <c r="AA242" s="509"/>
      <c r="AB242" s="509"/>
      <c r="AC242" s="509"/>
      <c r="AD242" s="509"/>
      <c r="AE242" s="509"/>
      <c r="AF242" s="509"/>
      <c r="AG242" s="509"/>
      <c r="AH242" s="509"/>
      <c r="AI242" s="509"/>
      <c r="AJ242" s="509"/>
      <c r="AK242" s="509"/>
      <c r="AL242" s="509"/>
      <c r="AM242" s="509"/>
      <c r="AN242" s="509"/>
      <c r="AO242" s="509"/>
      <c r="AP242" s="509"/>
      <c r="AQ242" s="509"/>
      <c r="AR242" s="509"/>
      <c r="AS242" s="509"/>
      <c r="AT242" s="509"/>
      <c r="AU242" s="509"/>
      <c r="AV242" s="509"/>
      <c r="AW242" s="509"/>
      <c r="AX242" s="509"/>
    </row>
    <row r="243" spans="1:50" x14ac:dyDescent="0.25">
      <c r="R243" s="509"/>
      <c r="S243" s="509"/>
      <c r="T243" s="509"/>
      <c r="U243" s="509"/>
      <c r="V243" s="509"/>
      <c r="W243" s="509"/>
      <c r="X243" s="509"/>
      <c r="Y243" s="509"/>
      <c r="Z243" s="509"/>
      <c r="AA243" s="509"/>
      <c r="AB243" s="509"/>
      <c r="AC243" s="509"/>
      <c r="AD243" s="509"/>
      <c r="AE243" s="509"/>
      <c r="AF243" s="509"/>
      <c r="AG243" s="509"/>
      <c r="AH243" s="509"/>
      <c r="AI243" s="509"/>
      <c r="AJ243" s="509"/>
      <c r="AK243" s="509"/>
      <c r="AL243" s="509"/>
      <c r="AM243" s="509"/>
      <c r="AN243" s="509"/>
      <c r="AO243" s="509"/>
      <c r="AP243" s="509"/>
      <c r="AQ243" s="509"/>
      <c r="AR243" s="509"/>
      <c r="AS243" s="509"/>
      <c r="AT243" s="509"/>
      <c r="AU243" s="509"/>
      <c r="AV243" s="509"/>
      <c r="AW243" s="509"/>
      <c r="AX243" s="509"/>
    </row>
    <row r="244" spans="1:50" ht="30" x14ac:dyDescent="0.25">
      <c r="B244" s="114" t="s">
        <v>18</v>
      </c>
      <c r="C244" s="114" t="s">
        <v>159</v>
      </c>
      <c r="D244" s="1579" t="s">
        <v>81</v>
      </c>
      <c r="E244" s="1581"/>
      <c r="P244" s="1779"/>
      <c r="Q244" s="1779"/>
      <c r="R244" s="509"/>
      <c r="S244" s="509"/>
      <c r="T244" s="509"/>
      <c r="U244" s="509"/>
      <c r="V244" s="509"/>
      <c r="W244" s="509"/>
      <c r="X244" s="509"/>
      <c r="Y244" s="509"/>
      <c r="Z244" s="509"/>
      <c r="AA244" s="509"/>
      <c r="AB244" s="509"/>
      <c r="AC244" s="509"/>
      <c r="AD244" s="509"/>
      <c r="AE244" s="509"/>
      <c r="AF244" s="509"/>
      <c r="AG244" s="509"/>
      <c r="AH244" s="509"/>
      <c r="AI244" s="509"/>
      <c r="AJ244" s="509"/>
      <c r="AK244" s="509"/>
      <c r="AL244" s="509"/>
      <c r="AM244" s="509"/>
      <c r="AN244" s="509"/>
      <c r="AO244" s="509"/>
      <c r="AP244" s="509"/>
      <c r="AQ244" s="509"/>
      <c r="AR244" s="509"/>
      <c r="AS244" s="509"/>
      <c r="AT244" s="509"/>
      <c r="AU244" s="509"/>
      <c r="AV244" s="509"/>
      <c r="AW244" s="509"/>
      <c r="AX244" s="509"/>
    </row>
    <row r="245" spans="1:50" ht="30" x14ac:dyDescent="0.25">
      <c r="B245" s="932" t="s">
        <v>160</v>
      </c>
      <c r="C245" s="878" t="s">
        <v>19</v>
      </c>
      <c r="D245" s="1609"/>
      <c r="E245" s="1609"/>
      <c r="R245" s="509"/>
      <c r="S245" s="509"/>
      <c r="T245" s="509"/>
      <c r="U245" s="509"/>
      <c r="V245" s="509"/>
      <c r="W245" s="509"/>
      <c r="X245" s="509"/>
      <c r="Y245" s="509"/>
      <c r="Z245" s="509"/>
      <c r="AA245" s="509"/>
      <c r="AB245" s="509"/>
      <c r="AC245" s="509"/>
      <c r="AD245" s="509"/>
      <c r="AE245" s="509"/>
      <c r="AF245" s="509"/>
      <c r="AG245" s="509"/>
      <c r="AH245" s="509"/>
      <c r="AI245" s="509"/>
      <c r="AJ245" s="509"/>
      <c r="AK245" s="509"/>
      <c r="AL245" s="509"/>
      <c r="AM245" s="509"/>
      <c r="AN245" s="509"/>
      <c r="AO245" s="509"/>
      <c r="AP245" s="509"/>
      <c r="AQ245" s="509"/>
      <c r="AR245" s="509"/>
      <c r="AS245" s="509"/>
      <c r="AT245" s="509"/>
      <c r="AU245" s="509"/>
      <c r="AV245" s="509"/>
      <c r="AW245" s="509"/>
      <c r="AX245" s="509"/>
    </row>
    <row r="246" spans="1:50" x14ac:dyDescent="0.25">
      <c r="R246" s="509"/>
      <c r="S246" s="509"/>
      <c r="T246" s="509"/>
      <c r="U246" s="509"/>
      <c r="V246" s="509"/>
      <c r="W246" s="509"/>
      <c r="X246" s="509"/>
      <c r="Y246" s="509"/>
      <c r="Z246" s="509"/>
      <c r="AA246" s="509"/>
      <c r="AB246" s="509"/>
      <c r="AC246" s="509"/>
      <c r="AD246" s="509"/>
      <c r="AE246" s="509"/>
      <c r="AF246" s="509"/>
      <c r="AG246" s="509"/>
      <c r="AH246" s="509"/>
      <c r="AI246" s="509"/>
      <c r="AJ246" s="509"/>
      <c r="AK246" s="509"/>
      <c r="AL246" s="509"/>
      <c r="AM246" s="509"/>
      <c r="AN246" s="509"/>
      <c r="AO246" s="509"/>
      <c r="AP246" s="509"/>
      <c r="AQ246" s="509"/>
      <c r="AR246" s="509"/>
      <c r="AS246" s="509"/>
      <c r="AT246" s="509"/>
      <c r="AU246" s="509"/>
      <c r="AV246" s="509"/>
      <c r="AW246" s="509"/>
      <c r="AX246" s="509"/>
    </row>
    <row r="247" spans="1:50" x14ac:dyDescent="0.25">
      <c r="R247" s="509"/>
      <c r="S247" s="509"/>
      <c r="T247" s="509"/>
      <c r="U247" s="509"/>
      <c r="V247" s="509"/>
      <c r="W247" s="509"/>
      <c r="X247" s="509"/>
      <c r="Y247" s="509"/>
      <c r="Z247" s="509"/>
      <c r="AA247" s="509"/>
      <c r="AB247" s="509"/>
      <c r="AC247" s="509"/>
      <c r="AD247" s="509"/>
      <c r="AE247" s="509"/>
      <c r="AF247" s="509"/>
      <c r="AG247" s="509"/>
      <c r="AH247" s="509"/>
      <c r="AI247" s="509"/>
      <c r="AJ247" s="509"/>
      <c r="AK247" s="509"/>
      <c r="AL247" s="509"/>
      <c r="AM247" s="509"/>
      <c r="AN247" s="509"/>
      <c r="AO247" s="509"/>
      <c r="AP247" s="509"/>
      <c r="AQ247" s="509"/>
      <c r="AR247" s="509"/>
      <c r="AS247" s="509"/>
      <c r="AT247" s="509"/>
      <c r="AU247" s="509"/>
      <c r="AV247" s="509"/>
      <c r="AW247" s="509"/>
      <c r="AX247" s="509"/>
    </row>
    <row r="248" spans="1:50" ht="26.25" x14ac:dyDescent="0.25">
      <c r="B248" s="1982" t="s">
        <v>161</v>
      </c>
      <c r="C248" s="1983"/>
      <c r="D248" s="1983"/>
      <c r="E248" s="1983"/>
      <c r="F248" s="1983"/>
      <c r="G248" s="1983"/>
      <c r="H248" s="1983"/>
      <c r="I248" s="1983"/>
      <c r="J248" s="1983"/>
      <c r="K248" s="1983"/>
      <c r="L248" s="1983"/>
      <c r="M248" s="1983"/>
      <c r="N248" s="1983"/>
      <c r="O248" s="1983"/>
      <c r="P248" s="1983"/>
      <c r="R248" s="509"/>
      <c r="S248" s="509"/>
      <c r="T248" s="509"/>
      <c r="U248" s="509"/>
      <c r="V248" s="509"/>
      <c r="W248" s="509"/>
      <c r="X248" s="509"/>
      <c r="Y248" s="509"/>
      <c r="Z248" s="509"/>
      <c r="AA248" s="509"/>
      <c r="AB248" s="509"/>
      <c r="AC248" s="509"/>
      <c r="AD248" s="509"/>
      <c r="AE248" s="509"/>
      <c r="AF248" s="509"/>
      <c r="AG248" s="509"/>
      <c r="AH248" s="509"/>
      <c r="AI248" s="509"/>
      <c r="AJ248" s="509"/>
      <c r="AK248" s="509"/>
      <c r="AL248" s="509"/>
      <c r="AM248" s="509"/>
      <c r="AN248" s="509"/>
      <c r="AO248" s="509"/>
      <c r="AP248" s="509"/>
      <c r="AQ248" s="509"/>
      <c r="AR248" s="509"/>
      <c r="AS248" s="509"/>
      <c r="AT248" s="509"/>
      <c r="AU248" s="509"/>
      <c r="AV248" s="509"/>
      <c r="AW248" s="509"/>
      <c r="AX248" s="509"/>
    </row>
    <row r="249" spans="1:50" x14ac:dyDescent="0.25">
      <c r="R249" s="509"/>
      <c r="S249" s="509"/>
      <c r="T249" s="509"/>
      <c r="U249" s="509"/>
      <c r="V249" s="509"/>
      <c r="W249" s="509"/>
      <c r="X249" s="509"/>
      <c r="Y249" s="509"/>
      <c r="Z249" s="509"/>
      <c r="AA249" s="509"/>
      <c r="AB249" s="509"/>
      <c r="AC249" s="509"/>
      <c r="AD249" s="509"/>
      <c r="AE249" s="509"/>
      <c r="AF249" s="509"/>
      <c r="AG249" s="509"/>
      <c r="AH249" s="509"/>
      <c r="AI249" s="509"/>
      <c r="AJ249" s="509"/>
      <c r="AK249" s="509"/>
      <c r="AL249" s="509"/>
      <c r="AM249" s="509"/>
      <c r="AN249" s="509"/>
      <c r="AO249" s="509"/>
      <c r="AP249" s="509"/>
      <c r="AQ249" s="509"/>
      <c r="AR249" s="509"/>
      <c r="AS249" s="509"/>
      <c r="AT249" s="509"/>
      <c r="AU249" s="509"/>
      <c r="AV249" s="509"/>
      <c r="AW249" s="509"/>
      <c r="AX249" s="509"/>
    </row>
    <row r="250" spans="1:50" ht="15.75" thickBot="1" x14ac:dyDescent="0.3">
      <c r="R250" s="509"/>
      <c r="S250" s="509"/>
      <c r="T250" s="509"/>
      <c r="U250" s="509"/>
      <c r="V250" s="509"/>
      <c r="W250" s="509"/>
      <c r="X250" s="509"/>
      <c r="Y250" s="509"/>
      <c r="Z250" s="509"/>
      <c r="AA250" s="509"/>
      <c r="AB250" s="509"/>
      <c r="AC250" s="509"/>
      <c r="AD250" s="509"/>
      <c r="AE250" s="509"/>
      <c r="AF250" s="509"/>
      <c r="AG250" s="509"/>
      <c r="AH250" s="509"/>
      <c r="AI250" s="509"/>
      <c r="AJ250" s="509"/>
      <c r="AK250" s="509"/>
      <c r="AL250" s="509"/>
      <c r="AM250" s="509"/>
      <c r="AN250" s="509"/>
      <c r="AO250" s="509"/>
      <c r="AP250" s="509"/>
      <c r="AQ250" s="509"/>
      <c r="AR250" s="509"/>
      <c r="AS250" s="509"/>
      <c r="AT250" s="509"/>
      <c r="AU250" s="509"/>
      <c r="AV250" s="509"/>
      <c r="AW250" s="509"/>
      <c r="AX250" s="509"/>
    </row>
    <row r="251" spans="1:50" ht="27" thickBot="1" x14ac:dyDescent="0.3">
      <c r="B251" s="1780" t="s">
        <v>162</v>
      </c>
      <c r="C251" s="1781"/>
      <c r="D251" s="1781"/>
      <c r="E251" s="1781"/>
      <c r="F251" s="1781"/>
      <c r="G251" s="1781"/>
      <c r="H251" s="1781"/>
      <c r="I251" s="1781"/>
      <c r="J251" s="1781"/>
      <c r="K251" s="1781"/>
      <c r="L251" s="1781"/>
      <c r="M251" s="1781"/>
      <c r="N251" s="1782"/>
      <c r="R251" s="509"/>
      <c r="S251" s="509"/>
      <c r="T251" s="509"/>
      <c r="U251" s="509"/>
      <c r="V251" s="509"/>
      <c r="W251" s="509"/>
      <c r="X251" s="509"/>
      <c r="Y251" s="509"/>
      <c r="Z251" s="509"/>
      <c r="AA251" s="509"/>
      <c r="AB251" s="509"/>
      <c r="AC251" s="509"/>
      <c r="AD251" s="509"/>
      <c r="AE251" s="509"/>
      <c r="AF251" s="509"/>
      <c r="AG251" s="509"/>
      <c r="AH251" s="509"/>
      <c r="AI251" s="509"/>
      <c r="AJ251" s="509"/>
      <c r="AK251" s="509"/>
      <c r="AL251" s="509"/>
      <c r="AM251" s="509"/>
      <c r="AN251" s="509"/>
      <c r="AO251" s="509"/>
      <c r="AP251" s="509"/>
      <c r="AQ251" s="509"/>
      <c r="AR251" s="509"/>
      <c r="AS251" s="509"/>
      <c r="AT251" s="509"/>
      <c r="AU251" s="509"/>
      <c r="AV251" s="509"/>
      <c r="AW251" s="509"/>
      <c r="AX251" s="509"/>
    </row>
    <row r="252" spans="1:50" x14ac:dyDescent="0.25">
      <c r="R252" s="509"/>
      <c r="S252" s="509"/>
      <c r="T252" s="509"/>
      <c r="U252" s="509"/>
      <c r="V252" s="509"/>
      <c r="W252" s="509"/>
      <c r="X252" s="509"/>
      <c r="Y252" s="509"/>
      <c r="Z252" s="509"/>
      <c r="AA252" s="509"/>
      <c r="AB252" s="509"/>
      <c r="AC252" s="509"/>
      <c r="AD252" s="509"/>
      <c r="AE252" s="509"/>
      <c r="AF252" s="509"/>
      <c r="AG252" s="509"/>
      <c r="AH252" s="509"/>
      <c r="AI252" s="509"/>
      <c r="AJ252" s="509"/>
      <c r="AK252" s="509"/>
      <c r="AL252" s="509"/>
      <c r="AM252" s="509"/>
      <c r="AN252" s="509"/>
      <c r="AO252" s="509"/>
      <c r="AP252" s="509"/>
      <c r="AQ252" s="509"/>
      <c r="AR252" s="509"/>
      <c r="AS252" s="509"/>
      <c r="AT252" s="509"/>
      <c r="AU252" s="509"/>
      <c r="AV252" s="509"/>
      <c r="AW252" s="509"/>
      <c r="AX252" s="509"/>
    </row>
    <row r="253" spans="1:50" ht="15.75" thickBot="1" x14ac:dyDescent="0.3">
      <c r="M253" s="58"/>
      <c r="N253" s="58"/>
      <c r="R253" s="509"/>
      <c r="S253" s="509"/>
      <c r="T253" s="509"/>
      <c r="U253" s="509"/>
      <c r="V253" s="509"/>
      <c r="W253" s="509"/>
      <c r="X253" s="509"/>
      <c r="Y253" s="509"/>
      <c r="Z253" s="509"/>
      <c r="AA253" s="509"/>
      <c r="AB253" s="509"/>
      <c r="AC253" s="509"/>
      <c r="AD253" s="509"/>
      <c r="AE253" s="509"/>
      <c r="AF253" s="509"/>
      <c r="AG253" s="509"/>
      <c r="AH253" s="509"/>
      <c r="AI253" s="509"/>
      <c r="AJ253" s="509"/>
      <c r="AK253" s="509"/>
      <c r="AL253" s="509"/>
      <c r="AM253" s="509"/>
      <c r="AN253" s="509"/>
      <c r="AO253" s="509"/>
      <c r="AP253" s="509"/>
      <c r="AQ253" s="509"/>
      <c r="AR253" s="509"/>
      <c r="AS253" s="509"/>
      <c r="AT253" s="509"/>
      <c r="AU253" s="509"/>
      <c r="AV253" s="509"/>
      <c r="AW253" s="509"/>
      <c r="AX253" s="509"/>
    </row>
    <row r="254" spans="1:50" s="925" customFormat="1" ht="75" x14ac:dyDescent="0.25">
      <c r="B254" s="156" t="s">
        <v>34</v>
      </c>
      <c r="C254" s="156" t="s">
        <v>35</v>
      </c>
      <c r="D254" s="156" t="s">
        <v>36</v>
      </c>
      <c r="E254" s="1017" t="s">
        <v>37</v>
      </c>
      <c r="F254" s="156" t="s">
        <v>38</v>
      </c>
      <c r="G254" s="156" t="s">
        <v>39</v>
      </c>
      <c r="H254" s="156" t="s">
        <v>40</v>
      </c>
      <c r="I254" s="156" t="s">
        <v>41</v>
      </c>
      <c r="J254" s="156" t="s">
        <v>42</v>
      </c>
      <c r="K254" s="156" t="s">
        <v>43</v>
      </c>
      <c r="L254" s="156" t="s">
        <v>44</v>
      </c>
      <c r="M254" s="158" t="s">
        <v>45</v>
      </c>
      <c r="N254" s="156" t="s">
        <v>46</v>
      </c>
      <c r="O254" s="156" t="s">
        <v>47</v>
      </c>
      <c r="P254" s="860" t="s">
        <v>48</v>
      </c>
      <c r="Q254" s="923"/>
      <c r="R254" s="175"/>
      <c r="S254" s="175"/>
      <c r="T254" s="175"/>
      <c r="U254" s="175"/>
      <c r="V254" s="175"/>
      <c r="W254" s="175"/>
      <c r="X254" s="175"/>
      <c r="Y254" s="175"/>
      <c r="Z254" s="175"/>
      <c r="AA254" s="175"/>
      <c r="AB254" s="175"/>
      <c r="AC254" s="175"/>
      <c r="AD254" s="175"/>
      <c r="AE254" s="175"/>
      <c r="AF254" s="175"/>
      <c r="AG254" s="175"/>
      <c r="AH254" s="175"/>
      <c r="AI254" s="175"/>
      <c r="AJ254" s="175"/>
      <c r="AK254" s="175"/>
      <c r="AL254" s="175"/>
      <c r="AM254" s="175"/>
      <c r="AN254" s="175"/>
      <c r="AO254" s="175"/>
      <c r="AP254" s="175"/>
      <c r="AQ254" s="175"/>
      <c r="AR254" s="175"/>
      <c r="AS254" s="175"/>
      <c r="AT254" s="175"/>
      <c r="AU254" s="175"/>
      <c r="AV254" s="175"/>
      <c r="AW254" s="175"/>
      <c r="AX254" s="175"/>
    </row>
    <row r="255" spans="1:50" s="1105" customFormat="1" x14ac:dyDescent="0.25">
      <c r="A255" s="1089">
        <v>1</v>
      </c>
      <c r="B255" s="1090" t="s">
        <v>4078</v>
      </c>
      <c r="C255" s="1090" t="s">
        <v>3829</v>
      </c>
      <c r="D255" s="1091" t="s">
        <v>50</v>
      </c>
      <c r="E255" s="1092" t="s">
        <v>4079</v>
      </c>
      <c r="F255" s="1093" t="s">
        <v>19</v>
      </c>
      <c r="G255" s="1094">
        <v>1</v>
      </c>
      <c r="H255" s="1095">
        <v>41562</v>
      </c>
      <c r="I255" s="1095">
        <v>41988</v>
      </c>
      <c r="J255" s="1096" t="s">
        <v>20</v>
      </c>
      <c r="K255" s="1097">
        <v>14</v>
      </c>
      <c r="L255" s="1098"/>
      <c r="M255" s="1099">
        <v>736</v>
      </c>
      <c r="N255" s="1094">
        <v>1</v>
      </c>
      <c r="O255" s="1100">
        <v>2250601021</v>
      </c>
      <c r="P255" s="1101" t="s">
        <v>4080</v>
      </c>
      <c r="Q255" s="1102"/>
      <c r="R255" s="1103"/>
      <c r="S255" s="1103"/>
      <c r="T255" s="1103"/>
      <c r="U255" s="1103"/>
      <c r="V255" s="1103"/>
      <c r="W255" s="1103"/>
      <c r="X255" s="1103"/>
      <c r="Y255" s="1103"/>
      <c r="Z255" s="1103"/>
      <c r="AA255" s="1104"/>
      <c r="AB255" s="1104"/>
      <c r="AC255" s="1104"/>
      <c r="AD255" s="1104"/>
      <c r="AE255" s="1104"/>
      <c r="AF255" s="1104"/>
      <c r="AG255" s="1104"/>
      <c r="AH255" s="1104"/>
      <c r="AI255" s="1104"/>
      <c r="AJ255" s="1104"/>
      <c r="AK255" s="1104"/>
      <c r="AL255" s="1104"/>
      <c r="AM255" s="1104"/>
      <c r="AN255" s="1104"/>
      <c r="AO255" s="1104"/>
      <c r="AP255" s="1104"/>
      <c r="AQ255" s="1104"/>
      <c r="AR255" s="1104"/>
      <c r="AS255" s="1104"/>
      <c r="AT255" s="1104"/>
      <c r="AU255" s="1104"/>
      <c r="AV255" s="1104"/>
      <c r="AW255" s="1104"/>
      <c r="AX255" s="1104"/>
    </row>
    <row r="256" spans="1:50" s="1105" customFormat="1" x14ac:dyDescent="0.25">
      <c r="A256" s="1089">
        <f>+A255+1</f>
        <v>2</v>
      </c>
      <c r="B256" s="1090" t="s">
        <v>4078</v>
      </c>
      <c r="C256" s="1090" t="s">
        <v>3829</v>
      </c>
      <c r="D256" s="1091" t="s">
        <v>50</v>
      </c>
      <c r="E256" s="1092" t="s">
        <v>4081</v>
      </c>
      <c r="F256" s="1093" t="s">
        <v>19</v>
      </c>
      <c r="G256" s="1094">
        <v>1</v>
      </c>
      <c r="H256" s="1095">
        <v>41844</v>
      </c>
      <c r="I256" s="1095">
        <v>41973</v>
      </c>
      <c r="J256" s="1106" t="s">
        <v>20</v>
      </c>
      <c r="K256" s="1097" t="s">
        <v>4082</v>
      </c>
      <c r="M256" s="1099">
        <v>1459</v>
      </c>
      <c r="N256" s="1094">
        <v>1</v>
      </c>
      <c r="O256" s="1101">
        <v>1418897179</v>
      </c>
      <c r="P256" s="1101" t="s">
        <v>4083</v>
      </c>
      <c r="Q256" s="1102"/>
      <c r="R256" s="1103"/>
      <c r="S256" s="1103"/>
      <c r="T256" s="1103"/>
      <c r="U256" s="1103"/>
      <c r="V256" s="1103"/>
      <c r="W256" s="1103"/>
      <c r="X256" s="1103"/>
      <c r="Y256" s="1103"/>
      <c r="Z256" s="1103"/>
    </row>
    <row r="257" spans="1:50" s="1121" customFormat="1" x14ac:dyDescent="0.25">
      <c r="A257" s="1107">
        <f t="shared" ref="A257:A262" si="1">+A256+1</f>
        <v>3</v>
      </c>
      <c r="B257" s="1108" t="s">
        <v>4084</v>
      </c>
      <c r="C257" s="1108" t="s">
        <v>3829</v>
      </c>
      <c r="D257" s="1109" t="s">
        <v>50</v>
      </c>
      <c r="E257" s="1110" t="s">
        <v>4085</v>
      </c>
      <c r="F257" s="1111" t="s">
        <v>19</v>
      </c>
      <c r="G257" s="1112">
        <v>1</v>
      </c>
      <c r="H257" s="1113">
        <v>41297</v>
      </c>
      <c r="I257" s="1113">
        <v>41639</v>
      </c>
      <c r="J257" s="1114" t="s">
        <v>20</v>
      </c>
      <c r="K257" s="1115" t="s">
        <v>4086</v>
      </c>
      <c r="L257" s="1116"/>
      <c r="M257" s="1117">
        <v>522</v>
      </c>
      <c r="N257" s="1112">
        <v>1</v>
      </c>
      <c r="O257" s="1118">
        <v>1234353746</v>
      </c>
      <c r="P257" s="1118" t="s">
        <v>4087</v>
      </c>
      <c r="Q257" s="1119"/>
      <c r="R257" s="1120"/>
      <c r="S257" s="1120"/>
      <c r="T257" s="1120"/>
      <c r="U257" s="1120"/>
      <c r="V257" s="1120"/>
      <c r="W257" s="1120"/>
      <c r="X257" s="1120"/>
      <c r="Y257" s="1120"/>
      <c r="Z257" s="1120"/>
    </row>
    <row r="258" spans="1:50" s="1131" customFormat="1" ht="75" x14ac:dyDescent="0.25">
      <c r="A258" s="1122">
        <f t="shared" si="1"/>
        <v>4</v>
      </c>
      <c r="B258" s="1123" t="s">
        <v>4088</v>
      </c>
      <c r="C258" s="1123" t="s">
        <v>3829</v>
      </c>
      <c r="D258" s="1124" t="s">
        <v>50</v>
      </c>
      <c r="E258" s="1125" t="s">
        <v>4089</v>
      </c>
      <c r="F258" s="1126" t="s">
        <v>19</v>
      </c>
      <c r="G258" s="1127">
        <v>1</v>
      </c>
      <c r="H258" s="1128">
        <v>41636</v>
      </c>
      <c r="I258" s="1128">
        <v>41943</v>
      </c>
      <c r="J258" s="1129" t="s">
        <v>20</v>
      </c>
      <c r="K258" s="1130" t="s">
        <v>4090</v>
      </c>
      <c r="M258" s="1132">
        <v>200</v>
      </c>
      <c r="N258" s="1127">
        <v>1</v>
      </c>
      <c r="O258" s="1133">
        <v>310068580</v>
      </c>
      <c r="P258" s="1133" t="s">
        <v>4091</v>
      </c>
      <c r="Q258" s="1134" t="s">
        <v>4092</v>
      </c>
      <c r="R258" s="1135"/>
      <c r="S258" s="1135"/>
      <c r="T258" s="1135"/>
      <c r="U258" s="1135"/>
      <c r="V258" s="1135"/>
      <c r="W258" s="1135"/>
      <c r="X258" s="1135"/>
      <c r="Y258" s="1135"/>
      <c r="Z258" s="1135"/>
    </row>
    <row r="259" spans="1:50" s="1149" customFormat="1" x14ac:dyDescent="0.25">
      <c r="A259" s="1136">
        <f t="shared" si="1"/>
        <v>5</v>
      </c>
      <c r="B259" s="629" t="s">
        <v>4093</v>
      </c>
      <c r="C259" s="629" t="s">
        <v>3829</v>
      </c>
      <c r="D259" s="1137" t="s">
        <v>50</v>
      </c>
      <c r="E259" s="1138" t="s">
        <v>4094</v>
      </c>
      <c r="F259" s="1139" t="s">
        <v>19</v>
      </c>
      <c r="G259" s="1140">
        <v>1</v>
      </c>
      <c r="H259" s="1141" t="s">
        <v>4095</v>
      </c>
      <c r="I259" s="1141">
        <v>41988</v>
      </c>
      <c r="J259" s="1142" t="s">
        <v>20</v>
      </c>
      <c r="K259" s="1142" t="s">
        <v>4096</v>
      </c>
      <c r="L259" s="1143"/>
      <c r="M259" s="1144">
        <v>889</v>
      </c>
      <c r="N259" s="1145">
        <v>1</v>
      </c>
      <c r="O259" s="1146">
        <v>1957156326</v>
      </c>
      <c r="P259" s="1146" t="s">
        <v>4097</v>
      </c>
      <c r="Q259" s="1147"/>
      <c r="R259" s="1148"/>
      <c r="S259" s="1148"/>
      <c r="T259" s="1148"/>
      <c r="U259" s="1148"/>
      <c r="V259" s="1148"/>
      <c r="W259" s="1148"/>
      <c r="X259" s="1148"/>
      <c r="Y259" s="1148"/>
      <c r="Z259" s="1148"/>
    </row>
    <row r="260" spans="1:50" s="1165" customFormat="1" x14ac:dyDescent="0.25">
      <c r="A260" s="1150">
        <f t="shared" si="1"/>
        <v>6</v>
      </c>
      <c r="B260" s="1151" t="s">
        <v>4098</v>
      </c>
      <c r="C260" s="1151" t="s">
        <v>3829</v>
      </c>
      <c r="D260" s="1152" t="s">
        <v>50</v>
      </c>
      <c r="E260" s="1153" t="s">
        <v>4099</v>
      </c>
      <c r="F260" s="1154" t="s">
        <v>19</v>
      </c>
      <c r="G260" s="1155">
        <v>1</v>
      </c>
      <c r="H260" s="1156">
        <v>41663</v>
      </c>
      <c r="I260" s="1156">
        <v>41973</v>
      </c>
      <c r="J260" s="1157" t="s">
        <v>20</v>
      </c>
      <c r="K260" s="1158" t="s">
        <v>4100</v>
      </c>
      <c r="L260" s="1159"/>
      <c r="M260" s="1160">
        <v>5875</v>
      </c>
      <c r="N260" s="1161">
        <v>1</v>
      </c>
      <c r="O260" s="1162">
        <v>6563221763</v>
      </c>
      <c r="P260" s="1162" t="s">
        <v>4101</v>
      </c>
      <c r="Q260" s="1163"/>
      <c r="R260" s="1164"/>
      <c r="S260" s="1164"/>
      <c r="T260" s="1164"/>
      <c r="U260" s="1164"/>
      <c r="V260" s="1164"/>
      <c r="W260" s="1164"/>
      <c r="X260" s="1164"/>
      <c r="Y260" s="1164"/>
      <c r="Z260" s="1164"/>
    </row>
    <row r="261" spans="1:50" s="1175" customFormat="1" x14ac:dyDescent="0.25">
      <c r="A261" s="1166">
        <f t="shared" si="1"/>
        <v>7</v>
      </c>
      <c r="B261" s="1167" t="s">
        <v>4102</v>
      </c>
      <c r="C261" s="1168" t="s">
        <v>3829</v>
      </c>
      <c r="D261" s="1169" t="s">
        <v>50</v>
      </c>
      <c r="E261" s="1170" t="s">
        <v>4103</v>
      </c>
      <c r="F261" s="1168" t="s">
        <v>19</v>
      </c>
      <c r="G261" s="1171">
        <v>1</v>
      </c>
      <c r="H261" s="1172">
        <v>41302</v>
      </c>
      <c r="I261" s="1172">
        <v>41639</v>
      </c>
      <c r="J261" s="1173" t="s">
        <v>20</v>
      </c>
      <c r="K261" s="1174" t="s">
        <v>4104</v>
      </c>
      <c r="M261" s="1176">
        <v>522</v>
      </c>
      <c r="N261" s="1177">
        <v>1</v>
      </c>
      <c r="O261" s="1178">
        <v>5595791616</v>
      </c>
      <c r="P261" s="1178" t="s">
        <v>4105</v>
      </c>
      <c r="Q261" s="1179"/>
      <c r="R261" s="1180"/>
      <c r="S261" s="1180"/>
      <c r="T261" s="1180"/>
      <c r="U261" s="1180"/>
      <c r="V261" s="1180"/>
      <c r="W261" s="1180"/>
      <c r="X261" s="1180"/>
      <c r="Y261" s="1180"/>
      <c r="Z261" s="1180"/>
    </row>
    <row r="262" spans="1:50" s="76" customFormat="1" x14ac:dyDescent="0.25">
      <c r="A262" s="62">
        <f t="shared" si="1"/>
        <v>8</v>
      </c>
      <c r="B262" s="77"/>
      <c r="C262" s="79"/>
      <c r="D262" s="1181"/>
      <c r="E262" s="445"/>
      <c r="F262" s="79"/>
      <c r="G262" s="79"/>
      <c r="H262" s="79"/>
      <c r="I262" s="80"/>
      <c r="J262" s="82"/>
      <c r="K262" s="82"/>
      <c r="L262" s="82"/>
      <c r="M262" s="84"/>
      <c r="N262" s="160"/>
      <c r="O262" s="85"/>
      <c r="P262" s="85"/>
      <c r="Q262" s="74"/>
      <c r="R262" s="1027"/>
      <c r="S262" s="1027"/>
      <c r="T262" s="1027"/>
      <c r="U262" s="1027"/>
      <c r="V262" s="1027"/>
      <c r="W262" s="1027"/>
      <c r="X262" s="1027"/>
      <c r="Y262" s="1027"/>
      <c r="Z262" s="1027"/>
      <c r="AA262" s="1028"/>
      <c r="AB262" s="1028"/>
      <c r="AC262" s="1028"/>
      <c r="AD262" s="1028"/>
      <c r="AE262" s="1028"/>
      <c r="AF262" s="1028"/>
      <c r="AG262" s="1028"/>
      <c r="AH262" s="1028"/>
      <c r="AI262" s="1028"/>
      <c r="AJ262" s="1028"/>
      <c r="AK262" s="1028"/>
      <c r="AL262" s="1028"/>
      <c r="AM262" s="1028"/>
      <c r="AN262" s="1028"/>
      <c r="AO262" s="1028"/>
      <c r="AP262" s="1028"/>
      <c r="AQ262" s="1028"/>
      <c r="AR262" s="1028"/>
      <c r="AS262" s="1028"/>
      <c r="AT262" s="1028"/>
      <c r="AU262" s="1028"/>
      <c r="AV262" s="1028"/>
      <c r="AW262" s="1028"/>
      <c r="AX262" s="1028"/>
    </row>
    <row r="263" spans="1:50" s="76" customFormat="1" x14ac:dyDescent="0.25">
      <c r="A263" s="62"/>
      <c r="B263" s="163"/>
      <c r="C263" s="79"/>
      <c r="D263" s="1181"/>
      <c r="E263" s="445"/>
      <c r="F263" s="79"/>
      <c r="G263" s="79"/>
      <c r="H263" s="79"/>
      <c r="I263" s="80"/>
      <c r="J263" s="82"/>
      <c r="K263" s="92" t="s">
        <v>4106</v>
      </c>
      <c r="L263" s="92"/>
      <c r="M263" s="84">
        <f>SUM(M255:M262)</f>
        <v>10203</v>
      </c>
      <c r="N263" s="160"/>
      <c r="O263" s="85"/>
      <c r="P263" s="85"/>
      <c r="Q263" s="88"/>
      <c r="R263" s="1028"/>
      <c r="S263" s="1028"/>
      <c r="T263" s="1028"/>
      <c r="U263" s="1028"/>
      <c r="V263" s="1028"/>
      <c r="W263" s="1028"/>
      <c r="X263" s="1028"/>
      <c r="Y263" s="1028"/>
      <c r="Z263" s="1028"/>
      <c r="AA263" s="1028"/>
      <c r="AB263" s="1028"/>
      <c r="AC263" s="1028"/>
      <c r="AD263" s="1028"/>
      <c r="AE263" s="1028"/>
      <c r="AF263" s="1028"/>
      <c r="AG263" s="1028"/>
      <c r="AH263" s="1028"/>
      <c r="AI263" s="1028"/>
      <c r="AJ263" s="1028"/>
      <c r="AK263" s="1028"/>
      <c r="AL263" s="1028"/>
      <c r="AM263" s="1028"/>
      <c r="AN263" s="1028"/>
      <c r="AO263" s="1028"/>
      <c r="AP263" s="1028"/>
      <c r="AQ263" s="1028"/>
      <c r="AR263" s="1028"/>
      <c r="AS263" s="1028"/>
      <c r="AT263" s="1028"/>
      <c r="AU263" s="1028"/>
      <c r="AV263" s="1028"/>
      <c r="AW263" s="1028"/>
      <c r="AX263" s="1028"/>
    </row>
    <row r="264" spans="1:50" x14ac:dyDescent="0.25">
      <c r="B264" s="100"/>
      <c r="C264" s="100"/>
      <c r="D264" s="1033"/>
      <c r="E264" s="1034"/>
      <c r="F264" s="100"/>
      <c r="G264" s="100"/>
      <c r="H264" s="100"/>
      <c r="I264" s="100"/>
      <c r="J264" s="100"/>
      <c r="K264" s="100"/>
      <c r="L264" s="100"/>
      <c r="M264" s="647"/>
      <c r="N264" s="100"/>
      <c r="O264" s="100"/>
      <c r="P264" s="100"/>
    </row>
    <row r="265" spans="1:50" ht="18.75" x14ac:dyDescent="0.25">
      <c r="B265" s="106" t="s">
        <v>163</v>
      </c>
      <c r="C265" s="253"/>
      <c r="H265" s="110"/>
      <c r="I265" s="110"/>
      <c r="J265" s="110"/>
      <c r="K265" s="110"/>
      <c r="L265" s="110"/>
      <c r="M265" s="110"/>
      <c r="N265" s="100"/>
      <c r="O265" s="100"/>
      <c r="P265" s="100"/>
    </row>
    <row r="267" spans="1:50" ht="15.75" thickBot="1" x14ac:dyDescent="0.3">
      <c r="B267" s="1" t="s">
        <v>4107</v>
      </c>
    </row>
    <row r="268" spans="1:50" ht="30.75" thickBot="1" x14ac:dyDescent="0.3">
      <c r="B268" s="237" t="s">
        <v>175</v>
      </c>
      <c r="C268" s="200" t="s">
        <v>176</v>
      </c>
      <c r="D268" s="1182" t="s">
        <v>28</v>
      </c>
      <c r="E268" s="1183" t="s">
        <v>402</v>
      </c>
    </row>
    <row r="269" spans="1:50" x14ac:dyDescent="0.25">
      <c r="B269" s="239" t="s">
        <v>403</v>
      </c>
      <c r="C269" s="1184">
        <v>20</v>
      </c>
      <c r="D269" s="1185"/>
      <c r="E269" s="1936">
        <f>+D269+D270+D271</f>
        <v>40</v>
      </c>
    </row>
    <row r="270" spans="1:50" x14ac:dyDescent="0.25">
      <c r="B270" s="239" t="s">
        <v>404</v>
      </c>
      <c r="C270" s="414">
        <v>30</v>
      </c>
      <c r="D270" s="1011"/>
      <c r="E270" s="1937"/>
    </row>
    <row r="271" spans="1:50" ht="15.75" thickBot="1" x14ac:dyDescent="0.3">
      <c r="B271" s="239" t="s">
        <v>405</v>
      </c>
      <c r="C271" s="1186">
        <v>40</v>
      </c>
      <c r="D271" s="1187">
        <v>40</v>
      </c>
      <c r="E271" s="1938"/>
    </row>
    <row r="272" spans="1:50" ht="15.75" thickBot="1" x14ac:dyDescent="0.3">
      <c r="B272" s="1" t="s">
        <v>4108</v>
      </c>
    </row>
    <row r="273" spans="2:5" ht="30.75" thickBot="1" x14ac:dyDescent="0.3">
      <c r="B273" s="237" t="s">
        <v>175</v>
      </c>
      <c r="C273" s="200" t="s">
        <v>176</v>
      </c>
      <c r="D273" s="1182" t="s">
        <v>28</v>
      </c>
      <c r="E273" s="1183" t="s">
        <v>402</v>
      </c>
    </row>
    <row r="274" spans="2:5" x14ac:dyDescent="0.25">
      <c r="B274" s="239" t="s">
        <v>403</v>
      </c>
      <c r="C274" s="1184">
        <v>20</v>
      </c>
      <c r="D274" s="1185">
        <v>20</v>
      </c>
      <c r="E274" s="1936">
        <f>+D274+D275+D276</f>
        <v>20</v>
      </c>
    </row>
    <row r="275" spans="2:5" x14ac:dyDescent="0.25">
      <c r="B275" s="239" t="s">
        <v>404</v>
      </c>
      <c r="C275" s="414">
        <v>30</v>
      </c>
      <c r="D275" s="1011"/>
      <c r="E275" s="1937"/>
    </row>
    <row r="276" spans="2:5" ht="15.75" thickBot="1" x14ac:dyDescent="0.3">
      <c r="B276" s="239" t="s">
        <v>405</v>
      </c>
      <c r="C276" s="1186">
        <v>40</v>
      </c>
      <c r="D276" s="1187"/>
      <c r="E276" s="1938"/>
    </row>
    <row r="279" spans="2:5" ht="15.75" thickBot="1" x14ac:dyDescent="0.3">
      <c r="B279" s="1" t="s">
        <v>4109</v>
      </c>
    </row>
    <row r="280" spans="2:5" ht="30.75" thickBot="1" x14ac:dyDescent="0.3">
      <c r="B280" s="237" t="s">
        <v>175</v>
      </c>
      <c r="C280" s="200" t="s">
        <v>176</v>
      </c>
      <c r="D280" s="1182" t="s">
        <v>28</v>
      </c>
      <c r="E280" s="1183" t="s">
        <v>402</v>
      </c>
    </row>
    <row r="281" spans="2:5" x14ac:dyDescent="0.25">
      <c r="B281" s="239" t="s">
        <v>403</v>
      </c>
      <c r="C281" s="1184">
        <v>20</v>
      </c>
      <c r="D281" s="1185">
        <v>20</v>
      </c>
      <c r="E281" s="1936">
        <f>+D281+D282+D283</f>
        <v>20</v>
      </c>
    </row>
    <row r="282" spans="2:5" x14ac:dyDescent="0.25">
      <c r="B282" s="239" t="s">
        <v>404</v>
      </c>
      <c r="C282" s="414">
        <v>30</v>
      </c>
      <c r="D282" s="1011">
        <v>0</v>
      </c>
      <c r="E282" s="1937"/>
    </row>
    <row r="283" spans="2:5" ht="15.75" thickBot="1" x14ac:dyDescent="0.3">
      <c r="B283" s="239" t="s">
        <v>405</v>
      </c>
      <c r="C283" s="1186">
        <v>40</v>
      </c>
      <c r="D283" s="1187">
        <v>0</v>
      </c>
      <c r="E283" s="1938"/>
    </row>
    <row r="284" spans="2:5" x14ac:dyDescent="0.25">
      <c r="B284" s="173"/>
      <c r="C284" s="826"/>
      <c r="D284" s="1006"/>
      <c r="E284" s="1014"/>
    </row>
    <row r="285" spans="2:5" ht="15.75" thickBot="1" x14ac:dyDescent="0.3">
      <c r="B285" s="1" t="s">
        <v>4110</v>
      </c>
    </row>
    <row r="286" spans="2:5" ht="30.75" thickBot="1" x14ac:dyDescent="0.3">
      <c r="B286" s="237" t="s">
        <v>175</v>
      </c>
      <c r="C286" s="200" t="s">
        <v>176</v>
      </c>
      <c r="D286" s="1182" t="s">
        <v>28</v>
      </c>
      <c r="E286" s="1183" t="s">
        <v>402</v>
      </c>
    </row>
    <row r="287" spans="2:5" x14ac:dyDescent="0.25">
      <c r="B287" s="239" t="s">
        <v>403</v>
      </c>
      <c r="C287" s="1184">
        <v>20</v>
      </c>
      <c r="D287" s="1185">
        <v>0</v>
      </c>
      <c r="E287" s="1936">
        <f>+D287+D288+D289</f>
        <v>40</v>
      </c>
    </row>
    <row r="288" spans="2:5" x14ac:dyDescent="0.25">
      <c r="B288" s="239" t="s">
        <v>404</v>
      </c>
      <c r="C288" s="414">
        <v>30</v>
      </c>
      <c r="D288" s="1011">
        <v>0</v>
      </c>
      <c r="E288" s="1937"/>
    </row>
    <row r="289" spans="2:14" ht="15.75" thickBot="1" x14ac:dyDescent="0.3">
      <c r="B289" s="239" t="s">
        <v>405</v>
      </c>
      <c r="C289" s="1186">
        <v>40</v>
      </c>
      <c r="D289" s="1187">
        <v>40</v>
      </c>
      <c r="E289" s="1938"/>
    </row>
    <row r="291" spans="2:14" ht="15.75" thickBot="1" x14ac:dyDescent="0.3">
      <c r="B291" s="1" t="s">
        <v>4111</v>
      </c>
    </row>
    <row r="292" spans="2:14" ht="30.75" thickBot="1" x14ac:dyDescent="0.3">
      <c r="B292" s="237" t="s">
        <v>175</v>
      </c>
      <c r="C292" s="200" t="s">
        <v>176</v>
      </c>
      <c r="D292" s="1182" t="s">
        <v>28</v>
      </c>
      <c r="E292" s="1183" t="s">
        <v>402</v>
      </c>
    </row>
    <row r="293" spans="2:14" x14ac:dyDescent="0.25">
      <c r="B293" s="239" t="s">
        <v>403</v>
      </c>
      <c r="C293" s="1184">
        <v>20</v>
      </c>
      <c r="D293" s="1185">
        <v>20</v>
      </c>
      <c r="E293" s="1936">
        <f>+D293+D294+D295</f>
        <v>20</v>
      </c>
    </row>
    <row r="294" spans="2:14" x14ac:dyDescent="0.25">
      <c r="B294" s="239" t="s">
        <v>404</v>
      </c>
      <c r="C294" s="414">
        <v>30</v>
      </c>
      <c r="D294" s="1011">
        <v>0</v>
      </c>
      <c r="E294" s="1937"/>
    </row>
    <row r="295" spans="2:14" ht="15.75" thickBot="1" x14ac:dyDescent="0.3">
      <c r="B295" s="239" t="s">
        <v>405</v>
      </c>
      <c r="C295" s="1186">
        <v>40</v>
      </c>
      <c r="D295" s="1187">
        <v>0</v>
      </c>
      <c r="E295" s="1938"/>
    </row>
    <row r="298" spans="2:14" ht="15.75" thickBot="1" x14ac:dyDescent="0.3">
      <c r="B298" s="1" t="s">
        <v>4112</v>
      </c>
    </row>
    <row r="299" spans="2:14" ht="30.75" thickBot="1" x14ac:dyDescent="0.3">
      <c r="B299" s="237" t="s">
        <v>175</v>
      </c>
      <c r="C299" s="200" t="s">
        <v>176</v>
      </c>
      <c r="D299" s="1182" t="s">
        <v>28</v>
      </c>
      <c r="E299" s="1183" t="s">
        <v>402</v>
      </c>
    </row>
    <row r="300" spans="2:14" x14ac:dyDescent="0.25">
      <c r="B300" s="239" t="s">
        <v>403</v>
      </c>
      <c r="C300" s="1184">
        <v>20</v>
      </c>
      <c r="D300" s="1185">
        <v>20</v>
      </c>
      <c r="E300" s="1936">
        <f>+D300+D301+D302</f>
        <v>20</v>
      </c>
    </row>
    <row r="301" spans="2:14" x14ac:dyDescent="0.25">
      <c r="B301" s="239" t="s">
        <v>404</v>
      </c>
      <c r="C301" s="414">
        <v>30</v>
      </c>
      <c r="D301" s="1011">
        <v>0</v>
      </c>
      <c r="E301" s="1937"/>
    </row>
    <row r="302" spans="2:14" ht="15.75" thickBot="1" x14ac:dyDescent="0.3">
      <c r="B302" s="239" t="s">
        <v>405</v>
      </c>
      <c r="C302" s="1186">
        <v>40</v>
      </c>
      <c r="D302" s="1187">
        <v>0</v>
      </c>
      <c r="E302" s="1938"/>
    </row>
    <row r="303" spans="2:14" ht="15.75" thickBot="1" x14ac:dyDescent="0.3"/>
    <row r="304" spans="2:14" ht="27" thickBot="1" x14ac:dyDescent="0.3">
      <c r="B304" s="1780" t="s">
        <v>164</v>
      </c>
      <c r="C304" s="1781"/>
      <c r="D304" s="1781"/>
      <c r="E304" s="1781"/>
      <c r="F304" s="1781"/>
      <c r="G304" s="1781"/>
      <c r="H304" s="1781"/>
      <c r="I304" s="1781"/>
      <c r="J304" s="1781"/>
      <c r="K304" s="1781"/>
      <c r="L304" s="1781"/>
      <c r="M304" s="1781"/>
      <c r="N304" s="1782"/>
    </row>
    <row r="306" spans="2:17" x14ac:dyDescent="0.25">
      <c r="B306" s="860" t="s">
        <v>97</v>
      </c>
      <c r="C306" s="1577" t="s">
        <v>98</v>
      </c>
      <c r="D306" s="1978" t="s">
        <v>99</v>
      </c>
      <c r="E306" s="1980" t="s">
        <v>100</v>
      </c>
      <c r="F306" s="1577" t="s">
        <v>101</v>
      </c>
      <c r="G306" s="1577" t="s">
        <v>102</v>
      </c>
      <c r="H306" s="1577" t="s">
        <v>103</v>
      </c>
      <c r="I306" s="1577" t="s">
        <v>104</v>
      </c>
      <c r="J306" s="1579" t="s">
        <v>105</v>
      </c>
      <c r="K306" s="1776"/>
      <c r="L306" s="1777"/>
      <c r="M306" s="1577" t="s">
        <v>106</v>
      </c>
      <c r="N306" s="1577" t="s">
        <v>107</v>
      </c>
      <c r="O306" s="1577" t="s">
        <v>108</v>
      </c>
      <c r="P306" s="1744" t="s">
        <v>81</v>
      </c>
      <c r="Q306" s="1745"/>
    </row>
    <row r="307" spans="2:17" ht="25.5" x14ac:dyDescent="0.25">
      <c r="B307" s="1188" t="s">
        <v>2859</v>
      </c>
      <c r="C307" s="1578"/>
      <c r="D307" s="1979"/>
      <c r="E307" s="1981"/>
      <c r="F307" s="1578"/>
      <c r="G307" s="1578"/>
      <c r="H307" s="1578"/>
      <c r="I307" s="1578"/>
      <c r="J307" s="923" t="s">
        <v>109</v>
      </c>
      <c r="K307" s="923" t="s">
        <v>110</v>
      </c>
      <c r="L307" s="923" t="s">
        <v>111</v>
      </c>
      <c r="M307" s="1578"/>
      <c r="N307" s="1578"/>
      <c r="O307" s="1578"/>
      <c r="P307" s="1746"/>
      <c r="Q307" s="1747"/>
    </row>
    <row r="308" spans="2:17" s="137" customFormat="1" ht="30" x14ac:dyDescent="0.25">
      <c r="B308" s="117" t="s">
        <v>4113</v>
      </c>
      <c r="C308" s="1189" t="s">
        <v>867</v>
      </c>
      <c r="D308" s="964" t="s">
        <v>4114</v>
      </c>
      <c r="E308" s="1189">
        <v>25776054</v>
      </c>
      <c r="F308" s="1190" t="s">
        <v>4115</v>
      </c>
      <c r="G308" s="1190" t="s">
        <v>4116</v>
      </c>
      <c r="H308" s="865">
        <v>38701</v>
      </c>
      <c r="I308" s="887"/>
      <c r="J308" s="965" t="s">
        <v>4117</v>
      </c>
      <c r="K308" s="965" t="s">
        <v>4118</v>
      </c>
      <c r="L308" s="965" t="s">
        <v>3945</v>
      </c>
      <c r="M308" s="867" t="s">
        <v>19</v>
      </c>
      <c r="N308" s="867" t="s">
        <v>19</v>
      </c>
      <c r="O308" s="867" t="s">
        <v>19</v>
      </c>
      <c r="P308" s="1942"/>
      <c r="Q308" s="1943"/>
    </row>
    <row r="309" spans="2:17" s="137" customFormat="1" ht="60" x14ac:dyDescent="0.25">
      <c r="B309" s="117" t="s">
        <v>4113</v>
      </c>
      <c r="C309" s="1189" t="s">
        <v>4119</v>
      </c>
      <c r="D309" s="964" t="s">
        <v>4120</v>
      </c>
      <c r="E309" s="1189">
        <v>82382129</v>
      </c>
      <c r="F309" s="1190" t="s">
        <v>4121</v>
      </c>
      <c r="G309" s="1190" t="s">
        <v>577</v>
      </c>
      <c r="H309" s="865">
        <v>41614</v>
      </c>
      <c r="I309" s="867"/>
      <c r="J309" s="1191" t="s">
        <v>4122</v>
      </c>
      <c r="K309" s="459" t="s">
        <v>4123</v>
      </c>
      <c r="L309" s="965" t="s">
        <v>1089</v>
      </c>
      <c r="M309" s="867" t="s">
        <v>19</v>
      </c>
      <c r="N309" s="867" t="s">
        <v>19</v>
      </c>
      <c r="O309" s="867" t="s">
        <v>19</v>
      </c>
      <c r="P309" s="1620"/>
      <c r="Q309" s="1622"/>
    </row>
    <row r="310" spans="2:17" s="137" customFormat="1" ht="38.25" x14ac:dyDescent="0.25">
      <c r="B310" s="117" t="s">
        <v>4124</v>
      </c>
      <c r="C310" s="1189" t="s">
        <v>867</v>
      </c>
      <c r="D310" s="964" t="s">
        <v>4125</v>
      </c>
      <c r="E310" s="1189">
        <v>50921677</v>
      </c>
      <c r="F310" s="1190" t="s">
        <v>4126</v>
      </c>
      <c r="G310" s="1190" t="s">
        <v>4127</v>
      </c>
      <c r="H310" s="865">
        <v>38332</v>
      </c>
      <c r="I310" s="867"/>
      <c r="J310" s="965" t="s">
        <v>4128</v>
      </c>
      <c r="K310" s="965" t="s">
        <v>4129</v>
      </c>
      <c r="L310" s="965" t="s">
        <v>1089</v>
      </c>
      <c r="M310" s="867" t="s">
        <v>19</v>
      </c>
      <c r="N310" s="867" t="s">
        <v>19</v>
      </c>
      <c r="O310" s="867" t="s">
        <v>19</v>
      </c>
      <c r="P310" s="894"/>
      <c r="Q310" s="895"/>
    </row>
    <row r="311" spans="2:17" s="137" customFormat="1" ht="75" x14ac:dyDescent="0.25">
      <c r="B311" s="117" t="s">
        <v>4124</v>
      </c>
      <c r="C311" s="1189" t="s">
        <v>4119</v>
      </c>
      <c r="D311" s="964" t="s">
        <v>4130</v>
      </c>
      <c r="E311" s="1189">
        <v>50892256</v>
      </c>
      <c r="F311" s="1190" t="s">
        <v>4131</v>
      </c>
      <c r="G311" s="1190" t="s">
        <v>552</v>
      </c>
      <c r="H311" s="865">
        <v>36519</v>
      </c>
      <c r="I311" s="867"/>
      <c r="J311" s="459" t="s">
        <v>4132</v>
      </c>
      <c r="K311" s="459" t="s">
        <v>4133</v>
      </c>
      <c r="L311" s="965" t="s">
        <v>1071</v>
      </c>
      <c r="M311" s="867" t="s">
        <v>19</v>
      </c>
      <c r="N311" s="867" t="s">
        <v>19</v>
      </c>
      <c r="O311" s="867" t="s">
        <v>19</v>
      </c>
      <c r="P311" s="894"/>
      <c r="Q311" s="895"/>
    </row>
    <row r="312" spans="2:17" s="137" customFormat="1" ht="30" x14ac:dyDescent="0.25">
      <c r="B312" s="117" t="s">
        <v>4134</v>
      </c>
      <c r="C312" s="1189" t="s">
        <v>4135</v>
      </c>
      <c r="D312" s="964" t="s">
        <v>4136</v>
      </c>
      <c r="E312" s="1189">
        <v>1067886172</v>
      </c>
      <c r="F312" s="867" t="s">
        <v>961</v>
      </c>
      <c r="G312" s="1190" t="s">
        <v>4116</v>
      </c>
      <c r="H312" s="865">
        <v>40599</v>
      </c>
      <c r="I312" s="867"/>
      <c r="J312" s="965"/>
      <c r="K312" s="965"/>
      <c r="L312" s="965"/>
      <c r="M312" s="867" t="s">
        <v>19</v>
      </c>
      <c r="N312" s="867" t="s">
        <v>19</v>
      </c>
      <c r="O312" s="867" t="s">
        <v>19</v>
      </c>
      <c r="P312" s="894"/>
      <c r="Q312" s="895"/>
    </row>
    <row r="313" spans="2:17" s="116" customFormat="1" ht="60" x14ac:dyDescent="0.25">
      <c r="B313" s="117" t="s">
        <v>4137</v>
      </c>
      <c r="C313" s="1210" t="s">
        <v>867</v>
      </c>
      <c r="D313" s="867" t="s">
        <v>4138</v>
      </c>
      <c r="E313" s="1192">
        <v>32644578</v>
      </c>
      <c r="F313" s="867" t="s">
        <v>4139</v>
      </c>
      <c r="G313" s="867" t="s">
        <v>703</v>
      </c>
      <c r="H313" s="1193">
        <v>31590</v>
      </c>
      <c r="I313" s="867"/>
      <c r="J313" s="459" t="s">
        <v>4140</v>
      </c>
      <c r="K313" s="1194" t="s">
        <v>4141</v>
      </c>
      <c r="L313" s="459" t="s">
        <v>4142</v>
      </c>
      <c r="M313" s="867" t="s">
        <v>19</v>
      </c>
      <c r="N313" s="867" t="s">
        <v>20</v>
      </c>
      <c r="O313" s="867" t="s">
        <v>19</v>
      </c>
      <c r="P313" s="1944" t="s">
        <v>4143</v>
      </c>
      <c r="Q313" s="1945"/>
    </row>
    <row r="314" spans="2:17" s="116" customFormat="1" ht="45" x14ac:dyDescent="0.25">
      <c r="B314" s="117" t="s">
        <v>4144</v>
      </c>
      <c r="C314" s="1210" t="s">
        <v>867</v>
      </c>
      <c r="D314" s="867" t="s">
        <v>4145</v>
      </c>
      <c r="E314" s="1192">
        <v>26180438</v>
      </c>
      <c r="F314" s="867" t="s">
        <v>4146</v>
      </c>
      <c r="G314" s="867" t="s">
        <v>136</v>
      </c>
      <c r="H314" s="1193">
        <v>36890</v>
      </c>
      <c r="I314" s="867"/>
      <c r="J314" s="459" t="s">
        <v>4147</v>
      </c>
      <c r="K314" s="1194" t="s">
        <v>4148</v>
      </c>
      <c r="L314" s="965" t="s">
        <v>1089</v>
      </c>
      <c r="M314" s="867" t="s">
        <v>19</v>
      </c>
      <c r="N314" s="867" t="s">
        <v>19</v>
      </c>
      <c r="O314" s="867" t="s">
        <v>19</v>
      </c>
      <c r="P314" s="1742"/>
      <c r="Q314" s="1743"/>
    </row>
    <row r="315" spans="2:17" s="116" customFormat="1" ht="30" x14ac:dyDescent="0.25">
      <c r="B315" s="117" t="s">
        <v>4149</v>
      </c>
      <c r="C315" s="1210" t="s">
        <v>4150</v>
      </c>
      <c r="D315" s="964" t="s">
        <v>4151</v>
      </c>
      <c r="E315" s="1192">
        <v>1067282576</v>
      </c>
      <c r="F315" s="867"/>
      <c r="G315" s="867"/>
      <c r="H315" s="1193"/>
      <c r="I315" s="867"/>
      <c r="J315" s="965"/>
      <c r="K315" s="965"/>
      <c r="L315" s="965"/>
      <c r="M315" s="867" t="s">
        <v>19</v>
      </c>
      <c r="N315" s="867" t="s">
        <v>20</v>
      </c>
      <c r="O315" s="867" t="s">
        <v>19</v>
      </c>
      <c r="P315" s="1944" t="s">
        <v>4152</v>
      </c>
      <c r="Q315" s="1945"/>
    </row>
    <row r="316" spans="2:17" s="137" customFormat="1" ht="45" x14ac:dyDescent="0.25">
      <c r="B316" s="117" t="s">
        <v>4153</v>
      </c>
      <c r="C316" s="1210" t="s">
        <v>867</v>
      </c>
      <c r="D316" s="964" t="s">
        <v>4154</v>
      </c>
      <c r="E316" s="1192">
        <v>50898406</v>
      </c>
      <c r="F316" s="867" t="s">
        <v>4155</v>
      </c>
      <c r="G316" s="1195" t="s">
        <v>540</v>
      </c>
      <c r="H316" s="1193">
        <v>38289</v>
      </c>
      <c r="I316" s="887"/>
      <c r="J316" s="459" t="s">
        <v>4156</v>
      </c>
      <c r="K316" s="459" t="s">
        <v>4157</v>
      </c>
      <c r="L316" s="965" t="s">
        <v>3945</v>
      </c>
      <c r="M316" s="867" t="s">
        <v>19</v>
      </c>
      <c r="N316" s="867" t="s">
        <v>19</v>
      </c>
      <c r="O316" s="867" t="s">
        <v>19</v>
      </c>
      <c r="P316" s="1742"/>
      <c r="Q316" s="1743"/>
    </row>
    <row r="317" spans="2:17" s="116" customFormat="1" ht="105" x14ac:dyDescent="0.25">
      <c r="B317" s="117" t="s">
        <v>4158</v>
      </c>
      <c r="C317" s="1210" t="s">
        <v>867</v>
      </c>
      <c r="D317" s="867" t="s">
        <v>4159</v>
      </c>
      <c r="E317" s="1189">
        <v>30762934</v>
      </c>
      <c r="F317" s="867" t="s">
        <v>4160</v>
      </c>
      <c r="G317" s="867" t="s">
        <v>552</v>
      </c>
      <c r="H317" s="1193">
        <v>38239</v>
      </c>
      <c r="I317" s="867"/>
      <c r="J317" s="459" t="s">
        <v>4161</v>
      </c>
      <c r="K317" s="459" t="s">
        <v>4162</v>
      </c>
      <c r="L317" s="459" t="s">
        <v>4163</v>
      </c>
      <c r="M317" s="867" t="s">
        <v>19</v>
      </c>
      <c r="N317" s="867" t="s">
        <v>19</v>
      </c>
      <c r="O317" s="867" t="s">
        <v>19</v>
      </c>
      <c r="P317" s="1196"/>
      <c r="Q317" s="1197"/>
    </row>
    <row r="318" spans="2:17" s="116" customFormat="1" ht="45" x14ac:dyDescent="0.25">
      <c r="B318" s="117" t="s">
        <v>4164</v>
      </c>
      <c r="C318" s="1198" t="s">
        <v>4150</v>
      </c>
      <c r="D318" s="1199" t="s">
        <v>4165</v>
      </c>
      <c r="E318" s="1189">
        <v>11001002</v>
      </c>
      <c r="F318" s="867" t="s">
        <v>4166</v>
      </c>
      <c r="G318" s="867" t="s">
        <v>577</v>
      </c>
      <c r="H318" s="1193">
        <v>39255</v>
      </c>
      <c r="I318" s="867"/>
      <c r="J318" s="458">
        <v>0</v>
      </c>
      <c r="K318" s="458">
        <v>0</v>
      </c>
      <c r="L318" s="458">
        <v>0</v>
      </c>
      <c r="M318" s="867" t="s">
        <v>19</v>
      </c>
      <c r="N318" s="867" t="s">
        <v>19</v>
      </c>
      <c r="O318" s="867" t="s">
        <v>19</v>
      </c>
      <c r="P318" s="1196"/>
      <c r="Q318" s="1197"/>
    </row>
    <row r="319" spans="2:17" s="116" customFormat="1" ht="45" x14ac:dyDescent="0.25">
      <c r="B319" s="117" t="s">
        <v>4167</v>
      </c>
      <c r="C319" s="1210" t="s">
        <v>867</v>
      </c>
      <c r="D319" s="1199" t="s">
        <v>4168</v>
      </c>
      <c r="E319" s="1189">
        <v>10996962</v>
      </c>
      <c r="F319" s="867" t="s">
        <v>4169</v>
      </c>
      <c r="G319" s="867" t="s">
        <v>552</v>
      </c>
      <c r="H319" s="1193">
        <v>36841</v>
      </c>
      <c r="I319" s="867"/>
      <c r="J319" s="1200" t="s">
        <v>4170</v>
      </c>
      <c r="K319" s="1200" t="s">
        <v>4171</v>
      </c>
      <c r="L319" s="1200" t="s">
        <v>4172</v>
      </c>
      <c r="M319" s="867" t="s">
        <v>19</v>
      </c>
      <c r="N319" s="867" t="s">
        <v>19</v>
      </c>
      <c r="O319" s="867" t="s">
        <v>19</v>
      </c>
      <c r="P319" s="1196"/>
      <c r="Q319" s="1197"/>
    </row>
    <row r="320" spans="2:17" s="137" customFormat="1" ht="120" x14ac:dyDescent="0.25">
      <c r="B320" s="649" t="s">
        <v>4173</v>
      </c>
      <c r="C320" s="1210" t="s">
        <v>867</v>
      </c>
      <c r="D320" s="1201" t="s">
        <v>4174</v>
      </c>
      <c r="E320" s="1189">
        <v>30656641</v>
      </c>
      <c r="F320" s="650" t="s">
        <v>4175</v>
      </c>
      <c r="G320" s="650" t="s">
        <v>591</v>
      </c>
      <c r="H320" s="1193">
        <v>35405</v>
      </c>
      <c r="I320" s="649"/>
      <c r="J320" s="1202" t="s">
        <v>4176</v>
      </c>
      <c r="K320" s="1202" t="s">
        <v>4177</v>
      </c>
      <c r="L320" s="1202" t="s">
        <v>4178</v>
      </c>
      <c r="M320" s="1210" t="s">
        <v>19</v>
      </c>
      <c r="N320" s="1210" t="s">
        <v>19</v>
      </c>
      <c r="O320" s="1210" t="s">
        <v>19</v>
      </c>
      <c r="P320" s="1774"/>
      <c r="Q320" s="1775"/>
    </row>
    <row r="321" spans="2:42" s="116" customFormat="1" ht="45" x14ac:dyDescent="0.25">
      <c r="B321" s="1203" t="s">
        <v>4179</v>
      </c>
      <c r="C321" s="1204" t="s">
        <v>4150</v>
      </c>
      <c r="D321" s="1199" t="s">
        <v>4180</v>
      </c>
      <c r="E321" s="1189">
        <v>50920289</v>
      </c>
      <c r="F321" s="867" t="s">
        <v>4181</v>
      </c>
      <c r="G321" s="867" t="s">
        <v>4182</v>
      </c>
      <c r="H321" s="1205">
        <v>41268</v>
      </c>
      <c r="I321" s="867" t="s">
        <v>4183</v>
      </c>
      <c r="J321" s="1206"/>
      <c r="K321" s="1206"/>
      <c r="L321" s="1189" t="s">
        <v>4184</v>
      </c>
      <c r="M321" s="867" t="s">
        <v>19</v>
      </c>
      <c r="N321" s="867" t="s">
        <v>19</v>
      </c>
      <c r="O321" s="867" t="s">
        <v>19</v>
      </c>
      <c r="P321" s="1196"/>
      <c r="Q321" s="1197"/>
    </row>
    <row r="322" spans="2:42" s="137" customFormat="1" ht="135" x14ac:dyDescent="0.25">
      <c r="B322" s="649" t="s">
        <v>4185</v>
      </c>
      <c r="C322" s="1210" t="s">
        <v>867</v>
      </c>
      <c r="D322" s="1201" t="s">
        <v>4186</v>
      </c>
      <c r="E322" s="1192">
        <v>25890647</v>
      </c>
      <c r="F322" s="649" t="s">
        <v>258</v>
      </c>
      <c r="G322" s="649" t="s">
        <v>540</v>
      </c>
      <c r="H322" s="1193">
        <v>39751</v>
      </c>
      <c r="I322" s="649" t="s">
        <v>4187</v>
      </c>
      <c r="J322" s="650" t="s">
        <v>4188</v>
      </c>
      <c r="K322" s="650" t="s">
        <v>4189</v>
      </c>
      <c r="L322" s="1202" t="s">
        <v>4190</v>
      </c>
      <c r="M322" s="1210" t="s">
        <v>19</v>
      </c>
      <c r="N322" s="1210" t="s">
        <v>19</v>
      </c>
      <c r="O322" s="1210" t="s">
        <v>19</v>
      </c>
      <c r="P322" s="1946"/>
      <c r="Q322" s="1947"/>
    </row>
    <row r="323" spans="2:42" s="137" customFormat="1" ht="90" x14ac:dyDescent="0.25">
      <c r="B323" s="649" t="s">
        <v>4191</v>
      </c>
      <c r="C323" s="1192" t="s">
        <v>867</v>
      </c>
      <c r="D323" s="1201" t="s">
        <v>4192</v>
      </c>
      <c r="E323" s="1192">
        <v>50932112</v>
      </c>
      <c r="F323" s="650" t="s">
        <v>4193</v>
      </c>
      <c r="G323" s="650" t="s">
        <v>552</v>
      </c>
      <c r="H323" s="1193">
        <v>41221</v>
      </c>
      <c r="I323" s="649"/>
      <c r="J323" s="1202" t="s">
        <v>4194</v>
      </c>
      <c r="K323" s="1202" t="s">
        <v>4195</v>
      </c>
      <c r="L323" s="1207" t="s">
        <v>4196</v>
      </c>
      <c r="M323" s="1210" t="s">
        <v>19</v>
      </c>
      <c r="N323" s="649" t="s">
        <v>19</v>
      </c>
      <c r="O323" s="1210" t="s">
        <v>19</v>
      </c>
      <c r="P323" s="1867" t="s">
        <v>4197</v>
      </c>
      <c r="Q323" s="1868"/>
    </row>
    <row r="324" spans="2:42" s="137" customFormat="1" ht="45" x14ac:dyDescent="0.25">
      <c r="B324" s="648" t="s">
        <v>4198</v>
      </c>
      <c r="C324" s="1198" t="s">
        <v>4150</v>
      </c>
      <c r="D324" s="1201" t="s">
        <v>4199</v>
      </c>
      <c r="E324" s="1208">
        <v>50935435</v>
      </c>
      <c r="F324" s="843" t="s">
        <v>4166</v>
      </c>
      <c r="G324" s="650" t="s">
        <v>577</v>
      </c>
      <c r="H324" s="1193">
        <v>38841</v>
      </c>
      <c r="I324" s="845"/>
      <c r="J324" s="1221" t="s">
        <v>86</v>
      </c>
      <c r="K324" s="176" t="s">
        <v>86</v>
      </c>
      <c r="L324" s="1209" t="s">
        <v>86</v>
      </c>
      <c r="M324" s="1210" t="s">
        <v>19</v>
      </c>
      <c r="N324" s="649" t="s">
        <v>19</v>
      </c>
      <c r="O324" s="1210" t="s">
        <v>19</v>
      </c>
      <c r="P324" s="1946"/>
      <c r="Q324" s="1947"/>
    </row>
    <row r="325" spans="2:42" s="137" customFormat="1" ht="30" x14ac:dyDescent="0.25">
      <c r="B325" s="650" t="s">
        <v>4200</v>
      </c>
      <c r="C325" s="1221" t="s">
        <v>867</v>
      </c>
      <c r="D325" s="1210" t="s">
        <v>4201</v>
      </c>
      <c r="E325" s="1192">
        <v>22549068</v>
      </c>
      <c r="F325" s="649" t="s">
        <v>258</v>
      </c>
      <c r="G325" s="650" t="s">
        <v>949</v>
      </c>
      <c r="H325" s="1193">
        <v>40085</v>
      </c>
      <c r="I325" s="1210" t="s">
        <v>4202</v>
      </c>
      <c r="J325" s="1202" t="s">
        <v>3829</v>
      </c>
      <c r="K325" s="1202" t="s">
        <v>4203</v>
      </c>
      <c r="L325" s="1202" t="s">
        <v>2798</v>
      </c>
      <c r="M325" s="1210" t="s">
        <v>19</v>
      </c>
      <c r="N325" s="649" t="s">
        <v>19</v>
      </c>
      <c r="O325" s="1210" t="s">
        <v>19</v>
      </c>
      <c r="P325" s="1950"/>
      <c r="Q325" s="1950"/>
    </row>
    <row r="326" spans="2:42" s="137" customFormat="1" ht="60" x14ac:dyDescent="0.25">
      <c r="B326" s="1211" t="s">
        <v>4204</v>
      </c>
      <c r="C326" s="1212" t="s">
        <v>867</v>
      </c>
      <c r="D326" s="1213" t="s">
        <v>4205</v>
      </c>
      <c r="E326" s="1214">
        <v>50923195</v>
      </c>
      <c r="F326" s="959" t="s">
        <v>4193</v>
      </c>
      <c r="G326" s="959" t="s">
        <v>4206</v>
      </c>
      <c r="H326" s="1215">
        <v>37609</v>
      </c>
      <c r="I326" s="1216"/>
      <c r="J326" s="1217" t="s">
        <v>4207</v>
      </c>
      <c r="K326" s="1217" t="s">
        <v>4208</v>
      </c>
      <c r="L326" s="1217" t="s">
        <v>4209</v>
      </c>
      <c r="M326" s="1218" t="s">
        <v>19</v>
      </c>
      <c r="N326" s="1219" t="s">
        <v>19</v>
      </c>
      <c r="O326" s="1218" t="s">
        <v>19</v>
      </c>
      <c r="P326" s="1948"/>
      <c r="Q326" s="1949"/>
    </row>
    <row r="327" spans="2:42" s="649" customFormat="1" ht="45" x14ac:dyDescent="0.25">
      <c r="B327" s="648" t="s">
        <v>4210</v>
      </c>
      <c r="C327" s="1220" t="s">
        <v>4150</v>
      </c>
      <c r="D327" s="1221" t="s">
        <v>4211</v>
      </c>
      <c r="E327" s="1192">
        <v>19311242</v>
      </c>
      <c r="F327" s="1210" t="s">
        <v>4181</v>
      </c>
      <c r="G327" s="650" t="s">
        <v>4212</v>
      </c>
      <c r="H327" s="1193">
        <v>32841</v>
      </c>
      <c r="J327" s="1202" t="s">
        <v>4213</v>
      </c>
      <c r="K327" s="1202" t="s">
        <v>4214</v>
      </c>
      <c r="L327" s="1202" t="s">
        <v>4215</v>
      </c>
      <c r="M327" s="1210" t="s">
        <v>19</v>
      </c>
      <c r="N327" s="649" t="s">
        <v>19</v>
      </c>
      <c r="O327" s="1210" t="s">
        <v>19</v>
      </c>
      <c r="P327" s="1951"/>
      <c r="Q327" s="1951"/>
      <c r="R327" s="509"/>
      <c r="S327" s="509"/>
      <c r="T327" s="509"/>
      <c r="U327" s="509"/>
      <c r="V327" s="509"/>
      <c r="W327" s="509"/>
      <c r="X327" s="509"/>
      <c r="Y327" s="509"/>
      <c r="Z327" s="509"/>
      <c r="AA327" s="509"/>
      <c r="AB327" s="509"/>
      <c r="AC327" s="509"/>
      <c r="AD327" s="509"/>
      <c r="AE327" s="509"/>
      <c r="AF327" s="509"/>
      <c r="AG327" s="509"/>
      <c r="AH327" s="509"/>
      <c r="AI327" s="509"/>
      <c r="AJ327" s="509"/>
      <c r="AK327" s="509"/>
      <c r="AL327" s="509"/>
      <c r="AM327" s="509"/>
      <c r="AN327" s="509"/>
      <c r="AO327" s="509"/>
      <c r="AP327" s="1222"/>
    </row>
    <row r="328" spans="2:42" x14ac:dyDescent="0.25">
      <c r="O328" s="925"/>
    </row>
    <row r="329" spans="2:42" ht="15.75" thickBot="1" x14ac:dyDescent="0.3">
      <c r="B329" s="1" t="s">
        <v>4216</v>
      </c>
    </row>
    <row r="330" spans="2:42" ht="30" x14ac:dyDescent="0.25">
      <c r="B330" s="55" t="s">
        <v>18</v>
      </c>
      <c r="C330" s="55" t="s">
        <v>175</v>
      </c>
      <c r="D330" s="1046" t="s">
        <v>176</v>
      </c>
      <c r="E330" s="1009" t="s">
        <v>28</v>
      </c>
      <c r="F330" s="200" t="s">
        <v>177</v>
      </c>
    </row>
    <row r="331" spans="2:42" ht="120" x14ac:dyDescent="0.2">
      <c r="B331" s="1734" t="s">
        <v>178</v>
      </c>
      <c r="C331" s="202" t="s">
        <v>179</v>
      </c>
      <c r="D331" s="966">
        <v>25</v>
      </c>
      <c r="E331" s="1223">
        <v>25</v>
      </c>
      <c r="F331" s="1939">
        <f>+E331+E332+E333</f>
        <v>60</v>
      </c>
    </row>
    <row r="332" spans="2:42" ht="96" x14ac:dyDescent="0.2">
      <c r="B332" s="1734"/>
      <c r="C332" s="202" t="s">
        <v>180</v>
      </c>
      <c r="D332" s="397">
        <v>25</v>
      </c>
      <c r="E332" s="1223">
        <v>25</v>
      </c>
      <c r="F332" s="1940"/>
    </row>
    <row r="333" spans="2:42" ht="60" x14ac:dyDescent="0.2">
      <c r="B333" s="1734"/>
      <c r="C333" s="202" t="s">
        <v>181</v>
      </c>
      <c r="D333" s="966">
        <v>10</v>
      </c>
      <c r="E333" s="1223">
        <v>10</v>
      </c>
      <c r="F333" s="1941"/>
    </row>
    <row r="335" spans="2:42" ht="15.75" thickBot="1" x14ac:dyDescent="0.3">
      <c r="B335" s="1" t="s">
        <v>4217</v>
      </c>
    </row>
    <row r="336" spans="2:42" ht="30" x14ac:dyDescent="0.25">
      <c r="B336" s="55" t="s">
        <v>18</v>
      </c>
      <c r="C336" s="55" t="s">
        <v>175</v>
      </c>
      <c r="D336" s="1046" t="s">
        <v>176</v>
      </c>
      <c r="E336" s="1009" t="s">
        <v>28</v>
      </c>
      <c r="F336" s="200" t="s">
        <v>177</v>
      </c>
    </row>
    <row r="337" spans="2:7" ht="120" x14ac:dyDescent="0.2">
      <c r="B337" s="1734" t="s">
        <v>178</v>
      </c>
      <c r="C337" s="202" t="s">
        <v>179</v>
      </c>
      <c r="D337" s="966">
        <v>25</v>
      </c>
      <c r="E337" s="1223">
        <v>0</v>
      </c>
      <c r="F337" s="1939">
        <f>+E337+E338+E339</f>
        <v>25</v>
      </c>
    </row>
    <row r="338" spans="2:7" ht="96" x14ac:dyDescent="0.2">
      <c r="B338" s="1734"/>
      <c r="C338" s="202" t="s">
        <v>180</v>
      </c>
      <c r="D338" s="397">
        <v>25</v>
      </c>
      <c r="E338" s="1223">
        <v>25</v>
      </c>
      <c r="F338" s="1940"/>
    </row>
    <row r="339" spans="2:7" ht="60" x14ac:dyDescent="0.2">
      <c r="B339" s="1734"/>
      <c r="C339" s="202" t="s">
        <v>181</v>
      </c>
      <c r="D339" s="1224">
        <v>10</v>
      </c>
      <c r="E339" s="1223">
        <v>0</v>
      </c>
      <c r="F339" s="1941"/>
    </row>
    <row r="341" spans="2:7" ht="15.75" thickBot="1" x14ac:dyDescent="0.3">
      <c r="B341" s="1" t="s">
        <v>4218</v>
      </c>
    </row>
    <row r="342" spans="2:7" ht="30" x14ac:dyDescent="0.25">
      <c r="B342" s="55" t="s">
        <v>18</v>
      </c>
      <c r="C342" s="55" t="s">
        <v>175</v>
      </c>
      <c r="D342" s="1046" t="s">
        <v>176</v>
      </c>
      <c r="E342" s="1009" t="s">
        <v>28</v>
      </c>
      <c r="F342" s="200" t="s">
        <v>177</v>
      </c>
      <c r="G342" s="201"/>
    </row>
    <row r="343" spans="2:7" ht="120" x14ac:dyDescent="0.2">
      <c r="B343" s="1734" t="s">
        <v>178</v>
      </c>
      <c r="C343" s="202" t="s">
        <v>179</v>
      </c>
      <c r="D343" s="1223">
        <v>25</v>
      </c>
      <c r="E343" s="1223">
        <v>25</v>
      </c>
      <c r="F343" s="1939">
        <f>+E343+E344+E345</f>
        <v>60</v>
      </c>
      <c r="G343" s="203"/>
    </row>
    <row r="344" spans="2:7" ht="96" x14ac:dyDescent="0.2">
      <c r="B344" s="1734"/>
      <c r="C344" s="202" t="s">
        <v>180</v>
      </c>
      <c r="D344" s="1225">
        <v>25</v>
      </c>
      <c r="E344" s="1223">
        <v>25</v>
      </c>
      <c r="F344" s="1940"/>
      <c r="G344" s="203"/>
    </row>
    <row r="345" spans="2:7" ht="60" x14ac:dyDescent="0.2">
      <c r="B345" s="1734"/>
      <c r="C345" s="202" t="s">
        <v>181</v>
      </c>
      <c r="D345" s="1223">
        <v>10</v>
      </c>
      <c r="E345" s="1223">
        <v>10</v>
      </c>
      <c r="F345" s="1941"/>
      <c r="G345" s="203"/>
    </row>
    <row r="346" spans="2:7" ht="15.75" thickBot="1" x14ac:dyDescent="0.3">
      <c r="B346" s="1" t="s">
        <v>4219</v>
      </c>
      <c r="G346" s="203"/>
    </row>
    <row r="347" spans="2:7" ht="30" x14ac:dyDescent="0.25">
      <c r="B347" s="55" t="s">
        <v>18</v>
      </c>
      <c r="C347" s="55" t="s">
        <v>175</v>
      </c>
      <c r="D347" s="1046" t="s">
        <v>176</v>
      </c>
      <c r="E347" s="1009" t="s">
        <v>28</v>
      </c>
      <c r="F347" s="200" t="s">
        <v>177</v>
      </c>
      <c r="G347" s="203"/>
    </row>
    <row r="348" spans="2:7" ht="120" x14ac:dyDescent="0.2">
      <c r="B348" s="1734" t="s">
        <v>178</v>
      </c>
      <c r="C348" s="202" t="s">
        <v>179</v>
      </c>
      <c r="D348" s="1011">
        <v>25</v>
      </c>
      <c r="E348" s="1223">
        <v>0</v>
      </c>
      <c r="F348" s="1939">
        <f>+E348+E349+E350</f>
        <v>35</v>
      </c>
      <c r="G348" s="203"/>
    </row>
    <row r="349" spans="2:7" ht="96" x14ac:dyDescent="0.2">
      <c r="B349" s="1734"/>
      <c r="C349" s="202" t="s">
        <v>180</v>
      </c>
      <c r="D349" s="1226">
        <v>25</v>
      </c>
      <c r="E349" s="1223">
        <v>25</v>
      </c>
      <c r="F349" s="1940"/>
      <c r="G349" s="203"/>
    </row>
    <row r="350" spans="2:7" ht="60" x14ac:dyDescent="0.2">
      <c r="B350" s="1734"/>
      <c r="C350" s="202" t="s">
        <v>181</v>
      </c>
      <c r="D350" s="1011">
        <v>10</v>
      </c>
      <c r="E350" s="1223">
        <v>10</v>
      </c>
      <c r="F350" s="1941"/>
      <c r="G350" s="203"/>
    </row>
    <row r="351" spans="2:7" ht="15.75" thickBot="1" x14ac:dyDescent="0.3">
      <c r="B351" s="1" t="s">
        <v>4220</v>
      </c>
      <c r="G351" s="203"/>
    </row>
    <row r="352" spans="2:7" ht="30" x14ac:dyDescent="0.25">
      <c r="B352" s="55" t="s">
        <v>18</v>
      </c>
      <c r="C352" s="55" t="s">
        <v>175</v>
      </c>
      <c r="D352" s="1046" t="s">
        <v>176</v>
      </c>
      <c r="E352" s="1009" t="s">
        <v>28</v>
      </c>
      <c r="F352" s="200" t="s">
        <v>177</v>
      </c>
      <c r="G352" s="203"/>
    </row>
    <row r="353" spans="2:7" ht="120" x14ac:dyDescent="0.2">
      <c r="B353" s="1734" t="s">
        <v>178</v>
      </c>
      <c r="C353" s="202" t="s">
        <v>179</v>
      </c>
      <c r="D353" s="1011">
        <v>25</v>
      </c>
      <c r="E353" s="1223">
        <v>25</v>
      </c>
      <c r="F353" s="1939">
        <f>+E353+E354+E355</f>
        <v>60</v>
      </c>
      <c r="G353" s="203"/>
    </row>
    <row r="354" spans="2:7" ht="96" x14ac:dyDescent="0.2">
      <c r="B354" s="1734"/>
      <c r="C354" s="202" t="s">
        <v>180</v>
      </c>
      <c r="D354" s="1226">
        <v>25</v>
      </c>
      <c r="E354" s="1223">
        <v>25</v>
      </c>
      <c r="F354" s="1940"/>
      <c r="G354" s="203"/>
    </row>
    <row r="355" spans="2:7" ht="60" x14ac:dyDescent="0.2">
      <c r="B355" s="1734"/>
      <c r="C355" s="202" t="s">
        <v>181</v>
      </c>
      <c r="D355" s="1011">
        <v>10</v>
      </c>
      <c r="E355" s="1223">
        <v>10</v>
      </c>
      <c r="F355" s="1941"/>
      <c r="G355" s="203"/>
    </row>
    <row r="356" spans="2:7" ht="15.75" thickBot="1" x14ac:dyDescent="0.3">
      <c r="B356" s="1" t="s">
        <v>4221</v>
      </c>
    </row>
    <row r="357" spans="2:7" ht="30" x14ac:dyDescent="0.25">
      <c r="B357" s="55" t="s">
        <v>18</v>
      </c>
      <c r="C357" s="55" t="s">
        <v>175</v>
      </c>
      <c r="D357" s="1046" t="s">
        <v>176</v>
      </c>
      <c r="E357" s="1009" t="s">
        <v>28</v>
      </c>
      <c r="F357" s="200" t="s">
        <v>177</v>
      </c>
      <c r="G357" s="201"/>
    </row>
    <row r="358" spans="2:7" ht="120" x14ac:dyDescent="0.2">
      <c r="B358" s="1734" t="s">
        <v>178</v>
      </c>
      <c r="C358" s="202" t="s">
        <v>179</v>
      </c>
      <c r="D358" s="1011">
        <v>25</v>
      </c>
      <c r="E358" s="1223">
        <v>25</v>
      </c>
      <c r="F358" s="1939">
        <f>+E358+E359+E360</f>
        <v>60</v>
      </c>
      <c r="G358" s="203"/>
    </row>
    <row r="359" spans="2:7" ht="96" x14ac:dyDescent="0.2">
      <c r="B359" s="1734"/>
      <c r="C359" s="202" t="s">
        <v>180</v>
      </c>
      <c r="D359" s="1226">
        <v>25</v>
      </c>
      <c r="E359" s="1223">
        <v>25</v>
      </c>
      <c r="F359" s="1940"/>
      <c r="G359" s="203"/>
    </row>
    <row r="360" spans="2:7" ht="60" x14ac:dyDescent="0.2">
      <c r="B360" s="1734"/>
      <c r="C360" s="202" t="s">
        <v>181</v>
      </c>
      <c r="D360" s="1011">
        <v>10</v>
      </c>
      <c r="E360" s="1223">
        <v>10</v>
      </c>
      <c r="F360" s="1941"/>
      <c r="G360" s="203"/>
    </row>
    <row r="361" spans="2:7" x14ac:dyDescent="0.25">
      <c r="B361" s="1" t="s">
        <v>4222</v>
      </c>
    </row>
    <row r="362" spans="2:7" x14ac:dyDescent="0.25">
      <c r="B362" s="49" t="s">
        <v>18</v>
      </c>
      <c r="C362" s="49" t="s">
        <v>27</v>
      </c>
      <c r="D362" s="1008" t="s">
        <v>28</v>
      </c>
      <c r="E362" s="1009" t="s">
        <v>29</v>
      </c>
    </row>
    <row r="363" spans="2:7" ht="42.75" x14ac:dyDescent="0.25">
      <c r="B363" s="56" t="s">
        <v>183</v>
      </c>
      <c r="C363" s="1010">
        <v>40</v>
      </c>
      <c r="D363" s="1011">
        <v>40</v>
      </c>
      <c r="E363" s="1932">
        <f>+D363+D364</f>
        <v>100</v>
      </c>
    </row>
    <row r="364" spans="2:7" ht="71.25" x14ac:dyDescent="0.25">
      <c r="B364" s="56" t="s">
        <v>184</v>
      </c>
      <c r="C364" s="1010">
        <v>60</v>
      </c>
      <c r="D364" s="1011">
        <v>60</v>
      </c>
      <c r="E364" s="1933"/>
    </row>
    <row r="365" spans="2:7" x14ac:dyDescent="0.2">
      <c r="B365" s="1227"/>
      <c r="C365" s="205"/>
      <c r="D365" s="1013"/>
      <c r="E365" s="1014"/>
      <c r="F365" s="1228"/>
      <c r="G365" s="203"/>
    </row>
    <row r="366" spans="2:7" x14ac:dyDescent="0.25">
      <c r="B366" s="1" t="s">
        <v>4223</v>
      </c>
    </row>
    <row r="367" spans="2:7" x14ac:dyDescent="0.25">
      <c r="B367" s="49" t="s">
        <v>18</v>
      </c>
      <c r="C367" s="49" t="s">
        <v>27</v>
      </c>
      <c r="D367" s="1008" t="s">
        <v>28</v>
      </c>
      <c r="E367" s="1009" t="s">
        <v>29</v>
      </c>
    </row>
    <row r="368" spans="2:7" ht="42.75" x14ac:dyDescent="0.25">
      <c r="B368" s="56" t="s">
        <v>183</v>
      </c>
      <c r="C368" s="1010">
        <v>40</v>
      </c>
      <c r="D368" s="1011">
        <v>20</v>
      </c>
      <c r="E368" s="1932">
        <f>+D368+D369</f>
        <v>45</v>
      </c>
    </row>
    <row r="369" spans="2:5" ht="71.25" x14ac:dyDescent="0.25">
      <c r="B369" s="56" t="s">
        <v>184</v>
      </c>
      <c r="C369" s="1010">
        <v>60</v>
      </c>
      <c r="D369" s="1011">
        <v>25</v>
      </c>
      <c r="E369" s="1933"/>
    </row>
    <row r="371" spans="2:5" x14ac:dyDescent="0.25">
      <c r="B371" s="1" t="s">
        <v>4224</v>
      </c>
    </row>
    <row r="372" spans="2:5" x14ac:dyDescent="0.25">
      <c r="B372" s="49" t="s">
        <v>18</v>
      </c>
      <c r="C372" s="49" t="s">
        <v>27</v>
      </c>
      <c r="D372" s="1008" t="s">
        <v>28</v>
      </c>
      <c r="E372" s="1009" t="s">
        <v>29</v>
      </c>
    </row>
    <row r="373" spans="2:5" ht="42.75" x14ac:dyDescent="0.25">
      <c r="B373" s="56" t="s">
        <v>183</v>
      </c>
      <c r="C373" s="1010">
        <v>40</v>
      </c>
      <c r="D373" s="1011">
        <v>20</v>
      </c>
      <c r="E373" s="1932">
        <f>+D373+D374</f>
        <v>80</v>
      </c>
    </row>
    <row r="374" spans="2:5" ht="71.25" x14ac:dyDescent="0.25">
      <c r="B374" s="56" t="s">
        <v>184</v>
      </c>
      <c r="C374" s="1010">
        <v>60</v>
      </c>
      <c r="D374" s="1011">
        <v>60</v>
      </c>
      <c r="E374" s="1933"/>
    </row>
    <row r="376" spans="2:5" x14ac:dyDescent="0.25">
      <c r="B376" s="1" t="s">
        <v>4225</v>
      </c>
    </row>
    <row r="377" spans="2:5" x14ac:dyDescent="0.25">
      <c r="B377" s="49" t="s">
        <v>18</v>
      </c>
      <c r="C377" s="49" t="s">
        <v>27</v>
      </c>
      <c r="D377" s="1008" t="s">
        <v>28</v>
      </c>
      <c r="E377" s="1009" t="s">
        <v>29</v>
      </c>
    </row>
    <row r="378" spans="2:5" ht="42.75" x14ac:dyDescent="0.25">
      <c r="B378" s="56" t="s">
        <v>183</v>
      </c>
      <c r="C378" s="1010">
        <v>40</v>
      </c>
      <c r="D378" s="1011">
        <v>40</v>
      </c>
      <c r="E378" s="1932">
        <f>+D378+D379</f>
        <v>75</v>
      </c>
    </row>
    <row r="379" spans="2:5" ht="71.25" x14ac:dyDescent="0.25">
      <c r="B379" s="56" t="s">
        <v>184</v>
      </c>
      <c r="C379" s="1010">
        <v>60</v>
      </c>
      <c r="D379" s="1011">
        <v>35</v>
      </c>
      <c r="E379" s="1933"/>
    </row>
    <row r="381" spans="2:5" x14ac:dyDescent="0.25">
      <c r="B381" s="1" t="s">
        <v>4226</v>
      </c>
    </row>
    <row r="382" spans="2:5" x14ac:dyDescent="0.25">
      <c r="B382" s="49" t="s">
        <v>18</v>
      </c>
      <c r="C382" s="49" t="s">
        <v>27</v>
      </c>
      <c r="D382" s="1008" t="s">
        <v>28</v>
      </c>
      <c r="E382" s="1009" t="s">
        <v>29</v>
      </c>
    </row>
    <row r="383" spans="2:5" ht="42.75" x14ac:dyDescent="0.25">
      <c r="B383" s="56" t="s">
        <v>183</v>
      </c>
      <c r="C383" s="1010">
        <v>40</v>
      </c>
      <c r="D383" s="1011">
        <v>20</v>
      </c>
      <c r="E383" s="1932">
        <f>+D383+D384</f>
        <v>80</v>
      </c>
    </row>
    <row r="384" spans="2:5" ht="71.25" x14ac:dyDescent="0.25">
      <c r="B384" s="56" t="s">
        <v>184</v>
      </c>
      <c r="C384" s="1010">
        <v>60</v>
      </c>
      <c r="D384" s="1011">
        <v>60</v>
      </c>
      <c r="E384" s="1933"/>
    </row>
    <row r="386" spans="2:5" x14ac:dyDescent="0.25">
      <c r="B386" s="1" t="s">
        <v>4227</v>
      </c>
    </row>
    <row r="387" spans="2:5" x14ac:dyDescent="0.25">
      <c r="B387" s="49" t="s">
        <v>18</v>
      </c>
      <c r="C387" s="49" t="s">
        <v>27</v>
      </c>
      <c r="D387" s="1008" t="s">
        <v>28</v>
      </c>
      <c r="E387" s="1009" t="s">
        <v>29</v>
      </c>
    </row>
    <row r="388" spans="2:5" ht="42.75" x14ac:dyDescent="0.25">
      <c r="B388" s="56" t="s">
        <v>183</v>
      </c>
      <c r="C388" s="1010">
        <v>40</v>
      </c>
      <c r="D388" s="1011">
        <v>20</v>
      </c>
      <c r="E388" s="1932">
        <f>+D388+D389</f>
        <v>80</v>
      </c>
    </row>
    <row r="389" spans="2:5" ht="71.25" x14ac:dyDescent="0.25">
      <c r="B389" s="56" t="s">
        <v>184</v>
      </c>
      <c r="C389" s="1010">
        <v>60</v>
      </c>
      <c r="D389" s="1011">
        <v>60</v>
      </c>
      <c r="E389" s="1933"/>
    </row>
  </sheetData>
  <sheetProtection sheet="1" objects="1" scenarios="1" formatCells="0" formatColumns="0" formatRows="0" insertColumns="0" insertRows="0" insertHyperlinks="0" deleteColumns="0" deleteRows="0"/>
  <mergeCells count="147">
    <mergeCell ref="P239:Q239"/>
    <mergeCell ref="P240:Q240"/>
    <mergeCell ref="P244:Q244"/>
    <mergeCell ref="E274:E276"/>
    <mergeCell ref="E281:E283"/>
    <mergeCell ref="P314:Q314"/>
    <mergeCell ref="E300:E302"/>
    <mergeCell ref="B304:N304"/>
    <mergeCell ref="C306:C307"/>
    <mergeCell ref="D306:D307"/>
    <mergeCell ref="E306:E307"/>
    <mergeCell ref="F306:F307"/>
    <mergeCell ref="G306:G307"/>
    <mergeCell ref="H306:H307"/>
    <mergeCell ref="E287:E289"/>
    <mergeCell ref="B248:P248"/>
    <mergeCell ref="B251:N251"/>
    <mergeCell ref="E269:E271"/>
    <mergeCell ref="I306:I307"/>
    <mergeCell ref="J306:L306"/>
    <mergeCell ref="M306:M307"/>
    <mergeCell ref="N306:N307"/>
    <mergeCell ref="O306:O307"/>
    <mergeCell ref="P306:Q307"/>
    <mergeCell ref="P233:Q233"/>
    <mergeCell ref="P234:Q234"/>
    <mergeCell ref="P235:Q235"/>
    <mergeCell ref="P236:Q236"/>
    <mergeCell ref="P237:Q237"/>
    <mergeCell ref="P238:Q238"/>
    <mergeCell ref="P227:Q227"/>
    <mergeCell ref="P228:Q228"/>
    <mergeCell ref="P229:Q229"/>
    <mergeCell ref="P230:Q230"/>
    <mergeCell ref="P231:Q231"/>
    <mergeCell ref="P232:Q232"/>
    <mergeCell ref="P224:Q224"/>
    <mergeCell ref="P225:Q225"/>
    <mergeCell ref="P226:Q226"/>
    <mergeCell ref="P215:Q215"/>
    <mergeCell ref="P216:Q216"/>
    <mergeCell ref="P217:Q217"/>
    <mergeCell ref="P218:Q218"/>
    <mergeCell ref="P219:Q219"/>
    <mergeCell ref="P220:Q220"/>
    <mergeCell ref="O141:P141"/>
    <mergeCell ref="O137:P137"/>
    <mergeCell ref="O138:P138"/>
    <mergeCell ref="O139:P139"/>
    <mergeCell ref="O140:P140"/>
    <mergeCell ref="B192:N192"/>
    <mergeCell ref="B195:B196"/>
    <mergeCell ref="C195:C196"/>
    <mergeCell ref="D195:D196"/>
    <mergeCell ref="E195:E196"/>
    <mergeCell ref="F195:F196"/>
    <mergeCell ref="G195:G196"/>
    <mergeCell ref="H195:H196"/>
    <mergeCell ref="I195:I196"/>
    <mergeCell ref="J195:L195"/>
    <mergeCell ref="M195:M196"/>
    <mergeCell ref="N195:N196"/>
    <mergeCell ref="O195:O196"/>
    <mergeCell ref="P195:Q196"/>
    <mergeCell ref="B2:P2"/>
    <mergeCell ref="B4:P4"/>
    <mergeCell ref="C6:N6"/>
    <mergeCell ref="C7:N7"/>
    <mergeCell ref="C8:N8"/>
    <mergeCell ref="C9:N9"/>
    <mergeCell ref="E48:F70"/>
    <mergeCell ref="C10:E10"/>
    <mergeCell ref="B14:C21"/>
    <mergeCell ref="B22:C22"/>
    <mergeCell ref="E29:F29"/>
    <mergeCell ref="E30:F33"/>
    <mergeCell ref="E42:F42"/>
    <mergeCell ref="M112:N112"/>
    <mergeCell ref="B126:B127"/>
    <mergeCell ref="C126:C127"/>
    <mergeCell ref="D126:E126"/>
    <mergeCell ref="F127:F129"/>
    <mergeCell ref="C130:N130"/>
    <mergeCell ref="B132:N132"/>
    <mergeCell ref="O135:P135"/>
    <mergeCell ref="O136:P136"/>
    <mergeCell ref="P197:Q197"/>
    <mergeCell ref="P198:Q198"/>
    <mergeCell ref="P199:Q199"/>
    <mergeCell ref="P200:Q200"/>
    <mergeCell ref="P201:Q201"/>
    <mergeCell ref="P202:Q202"/>
    <mergeCell ref="B241:N241"/>
    <mergeCell ref="D244:E244"/>
    <mergeCell ref="D245:E245"/>
    <mergeCell ref="P209:Q209"/>
    <mergeCell ref="P210:Q210"/>
    <mergeCell ref="P211:Q211"/>
    <mergeCell ref="P212:Q212"/>
    <mergeCell ref="P213:Q213"/>
    <mergeCell ref="P214:Q214"/>
    <mergeCell ref="P203:Q203"/>
    <mergeCell ref="P204:Q204"/>
    <mergeCell ref="P205:Q205"/>
    <mergeCell ref="P206:Q206"/>
    <mergeCell ref="P207:Q207"/>
    <mergeCell ref="P208:Q208"/>
    <mergeCell ref="P221:Q221"/>
    <mergeCell ref="P222:Q222"/>
    <mergeCell ref="P223:Q223"/>
    <mergeCell ref="P308:Q308"/>
    <mergeCell ref="P309:Q309"/>
    <mergeCell ref="P313:Q313"/>
    <mergeCell ref="B331:B333"/>
    <mergeCell ref="F331:F333"/>
    <mergeCell ref="B348:B350"/>
    <mergeCell ref="F348:F350"/>
    <mergeCell ref="B353:B355"/>
    <mergeCell ref="F353:F355"/>
    <mergeCell ref="P315:Q315"/>
    <mergeCell ref="P320:Q320"/>
    <mergeCell ref="P322:Q322"/>
    <mergeCell ref="P326:Q326"/>
    <mergeCell ref="P316:Q316"/>
    <mergeCell ref="P323:Q323"/>
    <mergeCell ref="P324:Q324"/>
    <mergeCell ref="P325:Q325"/>
    <mergeCell ref="P327:Q327"/>
    <mergeCell ref="B358:B360"/>
    <mergeCell ref="F358:F360"/>
    <mergeCell ref="E363:E364"/>
    <mergeCell ref="B337:B339"/>
    <mergeCell ref="F337:F339"/>
    <mergeCell ref="B343:B345"/>
    <mergeCell ref="F343:F345"/>
    <mergeCell ref="E78:E79"/>
    <mergeCell ref="E109:E110"/>
    <mergeCell ref="E368:E369"/>
    <mergeCell ref="E373:E374"/>
    <mergeCell ref="E378:E379"/>
    <mergeCell ref="E383:E384"/>
    <mergeCell ref="E388:E389"/>
    <mergeCell ref="E103:E104"/>
    <mergeCell ref="E97:E98"/>
    <mergeCell ref="E91:E92"/>
    <mergeCell ref="E84:E85"/>
    <mergeCell ref="E293:E295"/>
  </mergeCells>
  <dataValidations count="2">
    <dataValidation type="list" allowBlank="1" showInputMessage="1" showErrorMessage="1" sqref="WVE983285 WVE24:WVE111 WLI24:WLI111 WBM24:WBM111 VRQ24:VRQ111 VHU24:VHU111 UXY24:UXY111 UOC24:UOC111 UEG24:UEG111 TUK24:TUK111 TKO24:TKO111 TAS24:TAS111 SQW24:SQW111 SHA24:SHA111 RXE24:RXE111 RNI24:RNI111 RDM24:RDM111 QTQ24:QTQ111 QJU24:QJU111 PZY24:PZY111 PQC24:PQC111 PGG24:PGG111 OWK24:OWK111 OMO24:OMO111 OCS24:OCS111 NSW24:NSW111 NJA24:NJA111 MZE24:MZE111 MPI24:MPI111 MFM24:MFM111 LVQ24:LVQ111 LLU24:LLU111 LBY24:LBY111 KSC24:KSC111 KIG24:KIG111 JYK24:JYK111 JOO24:JOO111 JES24:JES111 IUW24:IUW111 ILA24:ILA111 IBE24:IBE111 HRI24:HRI111 HHM24:HHM111 GXQ24:GXQ111 GNU24:GNU111 GDY24:GDY111 FUC24:FUC111 FKG24:FKG111 FAK24:FAK111 EQO24:EQO111 EGS24:EGS111 DWW24:DWW111 DNA24:DNA111 DDE24:DDE111 CTI24:CTI111 CJM24:CJM111 BZQ24:BZQ111 BPU24:BPU111 BFY24:BFY111 AWC24:AWC111 AMG24:AMG111 ACK24:ACK111 SO24:SO111 IS24:IS111 A24:A111 A65781 IS65781 SO65781 ACK65781 AMG65781 AWC65781 BFY65781 BPU65781 BZQ65781 CJM65781 CTI65781 DDE65781 DNA65781 DWW65781 EGS65781 EQO65781 FAK65781 FKG65781 FUC65781 GDY65781 GNU65781 GXQ65781 HHM65781 HRI65781 IBE65781 ILA65781 IUW65781 JES65781 JOO65781 JYK65781 KIG65781 KSC65781 LBY65781 LLU65781 LVQ65781 MFM65781 MPI65781 MZE65781 NJA65781 NSW65781 OCS65781 OMO65781 OWK65781 PGG65781 PQC65781 PZY65781 QJU65781 QTQ65781 RDM65781 RNI65781 RXE65781 SHA65781 SQW65781 TAS65781 TKO65781 TUK65781 UEG65781 UOC65781 UXY65781 VHU65781 VRQ65781 WBM65781 WLI65781 WVE65781 A131317 IS131317 SO131317 ACK131317 AMG131317 AWC131317 BFY131317 BPU131317 BZQ131317 CJM131317 CTI131317 DDE131317 DNA131317 DWW131317 EGS131317 EQO131317 FAK131317 FKG131317 FUC131317 GDY131317 GNU131317 GXQ131317 HHM131317 HRI131317 IBE131317 ILA131317 IUW131317 JES131317 JOO131317 JYK131317 KIG131317 KSC131317 LBY131317 LLU131317 LVQ131317 MFM131317 MPI131317 MZE131317 NJA131317 NSW131317 OCS131317 OMO131317 OWK131317 PGG131317 PQC131317 PZY131317 QJU131317 QTQ131317 RDM131317 RNI131317 RXE131317 SHA131317 SQW131317 TAS131317 TKO131317 TUK131317 UEG131317 UOC131317 UXY131317 VHU131317 VRQ131317 WBM131317 WLI131317 WVE131317 A196853 IS196853 SO196853 ACK196853 AMG196853 AWC196853 BFY196853 BPU196853 BZQ196853 CJM196853 CTI196853 DDE196853 DNA196853 DWW196853 EGS196853 EQO196853 FAK196853 FKG196853 FUC196853 GDY196853 GNU196853 GXQ196853 HHM196853 HRI196853 IBE196853 ILA196853 IUW196853 JES196853 JOO196853 JYK196853 KIG196853 KSC196853 LBY196853 LLU196853 LVQ196853 MFM196853 MPI196853 MZE196853 NJA196853 NSW196853 OCS196853 OMO196853 OWK196853 PGG196853 PQC196853 PZY196853 QJU196853 QTQ196853 RDM196853 RNI196853 RXE196853 SHA196853 SQW196853 TAS196853 TKO196853 TUK196853 UEG196853 UOC196853 UXY196853 VHU196853 VRQ196853 WBM196853 WLI196853 WVE196853 A262389 IS262389 SO262389 ACK262389 AMG262389 AWC262389 BFY262389 BPU262389 BZQ262389 CJM262389 CTI262389 DDE262389 DNA262389 DWW262389 EGS262389 EQO262389 FAK262389 FKG262389 FUC262389 GDY262389 GNU262389 GXQ262389 HHM262389 HRI262389 IBE262389 ILA262389 IUW262389 JES262389 JOO262389 JYK262389 KIG262389 KSC262389 LBY262389 LLU262389 LVQ262389 MFM262389 MPI262389 MZE262389 NJA262389 NSW262389 OCS262389 OMO262389 OWK262389 PGG262389 PQC262389 PZY262389 QJU262389 QTQ262389 RDM262389 RNI262389 RXE262389 SHA262389 SQW262389 TAS262389 TKO262389 TUK262389 UEG262389 UOC262389 UXY262389 VHU262389 VRQ262389 WBM262389 WLI262389 WVE262389 A327925 IS327925 SO327925 ACK327925 AMG327925 AWC327925 BFY327925 BPU327925 BZQ327925 CJM327925 CTI327925 DDE327925 DNA327925 DWW327925 EGS327925 EQO327925 FAK327925 FKG327925 FUC327925 GDY327925 GNU327925 GXQ327925 HHM327925 HRI327925 IBE327925 ILA327925 IUW327925 JES327925 JOO327925 JYK327925 KIG327925 KSC327925 LBY327925 LLU327925 LVQ327925 MFM327925 MPI327925 MZE327925 NJA327925 NSW327925 OCS327925 OMO327925 OWK327925 PGG327925 PQC327925 PZY327925 QJU327925 QTQ327925 RDM327925 RNI327925 RXE327925 SHA327925 SQW327925 TAS327925 TKO327925 TUK327925 UEG327925 UOC327925 UXY327925 VHU327925 VRQ327925 WBM327925 WLI327925 WVE327925 A393461 IS393461 SO393461 ACK393461 AMG393461 AWC393461 BFY393461 BPU393461 BZQ393461 CJM393461 CTI393461 DDE393461 DNA393461 DWW393461 EGS393461 EQO393461 FAK393461 FKG393461 FUC393461 GDY393461 GNU393461 GXQ393461 HHM393461 HRI393461 IBE393461 ILA393461 IUW393461 JES393461 JOO393461 JYK393461 KIG393461 KSC393461 LBY393461 LLU393461 LVQ393461 MFM393461 MPI393461 MZE393461 NJA393461 NSW393461 OCS393461 OMO393461 OWK393461 PGG393461 PQC393461 PZY393461 QJU393461 QTQ393461 RDM393461 RNI393461 RXE393461 SHA393461 SQW393461 TAS393461 TKO393461 TUK393461 UEG393461 UOC393461 UXY393461 VHU393461 VRQ393461 WBM393461 WLI393461 WVE393461 A458997 IS458997 SO458997 ACK458997 AMG458997 AWC458997 BFY458997 BPU458997 BZQ458997 CJM458997 CTI458997 DDE458997 DNA458997 DWW458997 EGS458997 EQO458997 FAK458997 FKG458997 FUC458997 GDY458997 GNU458997 GXQ458997 HHM458997 HRI458997 IBE458997 ILA458997 IUW458997 JES458997 JOO458997 JYK458997 KIG458997 KSC458997 LBY458997 LLU458997 LVQ458997 MFM458997 MPI458997 MZE458997 NJA458997 NSW458997 OCS458997 OMO458997 OWK458997 PGG458997 PQC458997 PZY458997 QJU458997 QTQ458997 RDM458997 RNI458997 RXE458997 SHA458997 SQW458997 TAS458997 TKO458997 TUK458997 UEG458997 UOC458997 UXY458997 VHU458997 VRQ458997 WBM458997 WLI458997 WVE458997 A524533 IS524533 SO524533 ACK524533 AMG524533 AWC524533 BFY524533 BPU524533 BZQ524533 CJM524533 CTI524533 DDE524533 DNA524533 DWW524533 EGS524533 EQO524533 FAK524533 FKG524533 FUC524533 GDY524533 GNU524533 GXQ524533 HHM524533 HRI524533 IBE524533 ILA524533 IUW524533 JES524533 JOO524533 JYK524533 KIG524533 KSC524533 LBY524533 LLU524533 LVQ524533 MFM524533 MPI524533 MZE524533 NJA524533 NSW524533 OCS524533 OMO524533 OWK524533 PGG524533 PQC524533 PZY524533 QJU524533 QTQ524533 RDM524533 RNI524533 RXE524533 SHA524533 SQW524533 TAS524533 TKO524533 TUK524533 UEG524533 UOC524533 UXY524533 VHU524533 VRQ524533 WBM524533 WLI524533 WVE524533 A590069 IS590069 SO590069 ACK590069 AMG590069 AWC590069 BFY590069 BPU590069 BZQ590069 CJM590069 CTI590069 DDE590069 DNA590069 DWW590069 EGS590069 EQO590069 FAK590069 FKG590069 FUC590069 GDY590069 GNU590069 GXQ590069 HHM590069 HRI590069 IBE590069 ILA590069 IUW590069 JES590069 JOO590069 JYK590069 KIG590069 KSC590069 LBY590069 LLU590069 LVQ590069 MFM590069 MPI590069 MZE590069 NJA590069 NSW590069 OCS590069 OMO590069 OWK590069 PGG590069 PQC590069 PZY590069 QJU590069 QTQ590069 RDM590069 RNI590069 RXE590069 SHA590069 SQW590069 TAS590069 TKO590069 TUK590069 UEG590069 UOC590069 UXY590069 VHU590069 VRQ590069 WBM590069 WLI590069 WVE590069 A655605 IS655605 SO655605 ACK655605 AMG655605 AWC655605 BFY655605 BPU655605 BZQ655605 CJM655605 CTI655605 DDE655605 DNA655605 DWW655605 EGS655605 EQO655605 FAK655605 FKG655605 FUC655605 GDY655605 GNU655605 GXQ655605 HHM655605 HRI655605 IBE655605 ILA655605 IUW655605 JES655605 JOO655605 JYK655605 KIG655605 KSC655605 LBY655605 LLU655605 LVQ655605 MFM655605 MPI655605 MZE655605 NJA655605 NSW655605 OCS655605 OMO655605 OWK655605 PGG655605 PQC655605 PZY655605 QJU655605 QTQ655605 RDM655605 RNI655605 RXE655605 SHA655605 SQW655605 TAS655605 TKO655605 TUK655605 UEG655605 UOC655605 UXY655605 VHU655605 VRQ655605 WBM655605 WLI655605 WVE655605 A721141 IS721141 SO721141 ACK721141 AMG721141 AWC721141 BFY721141 BPU721141 BZQ721141 CJM721141 CTI721141 DDE721141 DNA721141 DWW721141 EGS721141 EQO721141 FAK721141 FKG721141 FUC721141 GDY721141 GNU721141 GXQ721141 HHM721141 HRI721141 IBE721141 ILA721141 IUW721141 JES721141 JOO721141 JYK721141 KIG721141 KSC721141 LBY721141 LLU721141 LVQ721141 MFM721141 MPI721141 MZE721141 NJA721141 NSW721141 OCS721141 OMO721141 OWK721141 PGG721141 PQC721141 PZY721141 QJU721141 QTQ721141 RDM721141 RNI721141 RXE721141 SHA721141 SQW721141 TAS721141 TKO721141 TUK721141 UEG721141 UOC721141 UXY721141 VHU721141 VRQ721141 WBM721141 WLI721141 WVE721141 A786677 IS786677 SO786677 ACK786677 AMG786677 AWC786677 BFY786677 BPU786677 BZQ786677 CJM786677 CTI786677 DDE786677 DNA786677 DWW786677 EGS786677 EQO786677 FAK786677 FKG786677 FUC786677 GDY786677 GNU786677 GXQ786677 HHM786677 HRI786677 IBE786677 ILA786677 IUW786677 JES786677 JOO786677 JYK786677 KIG786677 KSC786677 LBY786677 LLU786677 LVQ786677 MFM786677 MPI786677 MZE786677 NJA786677 NSW786677 OCS786677 OMO786677 OWK786677 PGG786677 PQC786677 PZY786677 QJU786677 QTQ786677 RDM786677 RNI786677 RXE786677 SHA786677 SQW786677 TAS786677 TKO786677 TUK786677 UEG786677 UOC786677 UXY786677 VHU786677 VRQ786677 WBM786677 WLI786677 WVE786677 A852213 IS852213 SO852213 ACK852213 AMG852213 AWC852213 BFY852213 BPU852213 BZQ852213 CJM852213 CTI852213 DDE852213 DNA852213 DWW852213 EGS852213 EQO852213 FAK852213 FKG852213 FUC852213 GDY852213 GNU852213 GXQ852213 HHM852213 HRI852213 IBE852213 ILA852213 IUW852213 JES852213 JOO852213 JYK852213 KIG852213 KSC852213 LBY852213 LLU852213 LVQ852213 MFM852213 MPI852213 MZE852213 NJA852213 NSW852213 OCS852213 OMO852213 OWK852213 PGG852213 PQC852213 PZY852213 QJU852213 QTQ852213 RDM852213 RNI852213 RXE852213 SHA852213 SQW852213 TAS852213 TKO852213 TUK852213 UEG852213 UOC852213 UXY852213 VHU852213 VRQ852213 WBM852213 WLI852213 WVE852213 A917749 IS917749 SO917749 ACK917749 AMG917749 AWC917749 BFY917749 BPU917749 BZQ917749 CJM917749 CTI917749 DDE917749 DNA917749 DWW917749 EGS917749 EQO917749 FAK917749 FKG917749 FUC917749 GDY917749 GNU917749 GXQ917749 HHM917749 HRI917749 IBE917749 ILA917749 IUW917749 JES917749 JOO917749 JYK917749 KIG917749 KSC917749 LBY917749 LLU917749 LVQ917749 MFM917749 MPI917749 MZE917749 NJA917749 NSW917749 OCS917749 OMO917749 OWK917749 PGG917749 PQC917749 PZY917749 QJU917749 QTQ917749 RDM917749 RNI917749 RXE917749 SHA917749 SQW917749 TAS917749 TKO917749 TUK917749 UEG917749 UOC917749 UXY917749 VHU917749 VRQ917749 WBM917749 WLI917749 WVE917749 A983285 IS983285 SO983285 ACK983285 AMG983285 AWC983285 BFY983285 BPU983285 BZQ983285 CJM983285 CTI983285 DDE983285 DNA983285 DWW983285 EGS983285 EQO983285 FAK983285 FKG983285 FUC983285 GDY983285 GNU983285 GXQ983285 HHM983285 HRI983285 IBE983285 ILA983285 IUW983285 JES983285 JOO983285 JYK983285 KIG983285 KSC983285 LBY983285 LLU983285 LVQ983285 MFM983285 MPI983285 MZE983285 NJA983285 NSW983285 OCS983285 OMO983285 OWK983285 PGG983285 PQC983285 PZY983285 QJU983285 QTQ983285 RDM983285 RNI983285 RXE983285 SHA983285 SQW983285 TAS983285 TKO983285 TUK983285 UEG983285 UOC983285 UXY983285 VHU983285 VRQ983285 WBM983285 WLI983285">
      <formula1>"1,2,3,4,5"</formula1>
    </dataValidation>
    <dataValidation type="decimal" allowBlank="1" showInputMessage="1" showErrorMessage="1" sqref="WVH983285 WVH24:WVH111 WLL24:WLL111 WBP24:WBP111 VRT24:VRT111 VHX24:VHX111 UYB24:UYB111 UOF24:UOF111 UEJ24:UEJ111 TUN24:TUN111 TKR24:TKR111 TAV24:TAV111 SQZ24:SQZ111 SHD24:SHD111 RXH24:RXH111 RNL24:RNL111 RDP24:RDP111 QTT24:QTT111 QJX24:QJX111 QAB24:QAB111 PQF24:PQF111 PGJ24:PGJ111 OWN24:OWN111 OMR24:OMR111 OCV24:OCV111 NSZ24:NSZ111 NJD24:NJD111 MZH24:MZH111 MPL24:MPL111 MFP24:MFP111 LVT24:LVT111 LLX24:LLX111 LCB24:LCB111 KSF24:KSF111 KIJ24:KIJ111 JYN24:JYN111 JOR24:JOR111 JEV24:JEV111 IUZ24:IUZ111 ILD24:ILD111 IBH24:IBH111 HRL24:HRL111 HHP24:HHP111 GXT24:GXT111 GNX24:GNX111 GEB24:GEB111 FUF24:FUF111 FKJ24:FKJ111 FAN24:FAN111 EQR24:EQR111 EGV24:EGV111 DWZ24:DWZ111 DND24:DND111 DDH24:DDH111 CTL24:CTL111 CJP24:CJP111 BZT24:BZT111 BPX24:BPX111 BGB24:BGB111 AWF24:AWF111 AMJ24:AMJ111 ACN24:ACN111 SR24:SR111 IV24:IV111 WLL983285 C65781 IV65781 SR65781 ACN65781 AMJ65781 AWF65781 BGB65781 BPX65781 BZT65781 CJP65781 CTL65781 DDH65781 DND65781 DWZ65781 EGV65781 EQR65781 FAN65781 FKJ65781 FUF65781 GEB65781 GNX65781 GXT65781 HHP65781 HRL65781 IBH65781 ILD65781 IUZ65781 JEV65781 JOR65781 JYN65781 KIJ65781 KSF65781 LCB65781 LLX65781 LVT65781 MFP65781 MPL65781 MZH65781 NJD65781 NSZ65781 OCV65781 OMR65781 OWN65781 PGJ65781 PQF65781 QAB65781 QJX65781 QTT65781 RDP65781 RNL65781 RXH65781 SHD65781 SQZ65781 TAV65781 TKR65781 TUN65781 UEJ65781 UOF65781 UYB65781 VHX65781 VRT65781 WBP65781 WLL65781 WVH65781 C131317 IV131317 SR131317 ACN131317 AMJ131317 AWF131317 BGB131317 BPX131317 BZT131317 CJP131317 CTL131317 DDH131317 DND131317 DWZ131317 EGV131317 EQR131317 FAN131317 FKJ131317 FUF131317 GEB131317 GNX131317 GXT131317 HHP131317 HRL131317 IBH131317 ILD131317 IUZ131317 JEV131317 JOR131317 JYN131317 KIJ131317 KSF131317 LCB131317 LLX131317 LVT131317 MFP131317 MPL131317 MZH131317 NJD131317 NSZ131317 OCV131317 OMR131317 OWN131317 PGJ131317 PQF131317 QAB131317 QJX131317 QTT131317 RDP131317 RNL131317 RXH131317 SHD131317 SQZ131317 TAV131317 TKR131317 TUN131317 UEJ131317 UOF131317 UYB131317 VHX131317 VRT131317 WBP131317 WLL131317 WVH131317 C196853 IV196853 SR196853 ACN196853 AMJ196853 AWF196853 BGB196853 BPX196853 BZT196853 CJP196853 CTL196853 DDH196853 DND196853 DWZ196853 EGV196853 EQR196853 FAN196853 FKJ196853 FUF196853 GEB196853 GNX196853 GXT196853 HHP196853 HRL196853 IBH196853 ILD196853 IUZ196853 JEV196853 JOR196853 JYN196853 KIJ196853 KSF196853 LCB196853 LLX196853 LVT196853 MFP196853 MPL196853 MZH196853 NJD196853 NSZ196853 OCV196853 OMR196853 OWN196853 PGJ196853 PQF196853 QAB196853 QJX196853 QTT196853 RDP196853 RNL196853 RXH196853 SHD196853 SQZ196853 TAV196853 TKR196853 TUN196853 UEJ196853 UOF196853 UYB196853 VHX196853 VRT196853 WBP196853 WLL196853 WVH196853 C262389 IV262389 SR262389 ACN262389 AMJ262389 AWF262389 BGB262389 BPX262389 BZT262389 CJP262389 CTL262389 DDH262389 DND262389 DWZ262389 EGV262389 EQR262389 FAN262389 FKJ262389 FUF262389 GEB262389 GNX262389 GXT262389 HHP262389 HRL262389 IBH262389 ILD262389 IUZ262389 JEV262389 JOR262389 JYN262389 KIJ262389 KSF262389 LCB262389 LLX262389 LVT262389 MFP262389 MPL262389 MZH262389 NJD262389 NSZ262389 OCV262389 OMR262389 OWN262389 PGJ262389 PQF262389 QAB262389 QJX262389 QTT262389 RDP262389 RNL262389 RXH262389 SHD262389 SQZ262389 TAV262389 TKR262389 TUN262389 UEJ262389 UOF262389 UYB262389 VHX262389 VRT262389 WBP262389 WLL262389 WVH262389 C327925 IV327925 SR327925 ACN327925 AMJ327925 AWF327925 BGB327925 BPX327925 BZT327925 CJP327925 CTL327925 DDH327925 DND327925 DWZ327925 EGV327925 EQR327925 FAN327925 FKJ327925 FUF327925 GEB327925 GNX327925 GXT327925 HHP327925 HRL327925 IBH327925 ILD327925 IUZ327925 JEV327925 JOR327925 JYN327925 KIJ327925 KSF327925 LCB327925 LLX327925 LVT327925 MFP327925 MPL327925 MZH327925 NJD327925 NSZ327925 OCV327925 OMR327925 OWN327925 PGJ327925 PQF327925 QAB327925 QJX327925 QTT327925 RDP327925 RNL327925 RXH327925 SHD327925 SQZ327925 TAV327925 TKR327925 TUN327925 UEJ327925 UOF327925 UYB327925 VHX327925 VRT327925 WBP327925 WLL327925 WVH327925 C393461 IV393461 SR393461 ACN393461 AMJ393461 AWF393461 BGB393461 BPX393461 BZT393461 CJP393461 CTL393461 DDH393461 DND393461 DWZ393461 EGV393461 EQR393461 FAN393461 FKJ393461 FUF393461 GEB393461 GNX393461 GXT393461 HHP393461 HRL393461 IBH393461 ILD393461 IUZ393461 JEV393461 JOR393461 JYN393461 KIJ393461 KSF393461 LCB393461 LLX393461 LVT393461 MFP393461 MPL393461 MZH393461 NJD393461 NSZ393461 OCV393461 OMR393461 OWN393461 PGJ393461 PQF393461 QAB393461 QJX393461 QTT393461 RDP393461 RNL393461 RXH393461 SHD393461 SQZ393461 TAV393461 TKR393461 TUN393461 UEJ393461 UOF393461 UYB393461 VHX393461 VRT393461 WBP393461 WLL393461 WVH393461 C458997 IV458997 SR458997 ACN458997 AMJ458997 AWF458997 BGB458997 BPX458997 BZT458997 CJP458997 CTL458997 DDH458997 DND458997 DWZ458997 EGV458997 EQR458997 FAN458997 FKJ458997 FUF458997 GEB458997 GNX458997 GXT458997 HHP458997 HRL458997 IBH458997 ILD458997 IUZ458997 JEV458997 JOR458997 JYN458997 KIJ458997 KSF458997 LCB458997 LLX458997 LVT458997 MFP458997 MPL458997 MZH458997 NJD458997 NSZ458997 OCV458997 OMR458997 OWN458997 PGJ458997 PQF458997 QAB458997 QJX458997 QTT458997 RDP458997 RNL458997 RXH458997 SHD458997 SQZ458997 TAV458997 TKR458997 TUN458997 UEJ458997 UOF458997 UYB458997 VHX458997 VRT458997 WBP458997 WLL458997 WVH458997 C524533 IV524533 SR524533 ACN524533 AMJ524533 AWF524533 BGB524533 BPX524533 BZT524533 CJP524533 CTL524533 DDH524533 DND524533 DWZ524533 EGV524533 EQR524533 FAN524533 FKJ524533 FUF524533 GEB524533 GNX524533 GXT524533 HHP524533 HRL524533 IBH524533 ILD524533 IUZ524533 JEV524533 JOR524533 JYN524533 KIJ524533 KSF524533 LCB524533 LLX524533 LVT524533 MFP524533 MPL524533 MZH524533 NJD524533 NSZ524533 OCV524533 OMR524533 OWN524533 PGJ524533 PQF524533 QAB524533 QJX524533 QTT524533 RDP524533 RNL524533 RXH524533 SHD524533 SQZ524533 TAV524533 TKR524533 TUN524533 UEJ524533 UOF524533 UYB524533 VHX524533 VRT524533 WBP524533 WLL524533 WVH524533 C590069 IV590069 SR590069 ACN590069 AMJ590069 AWF590069 BGB590069 BPX590069 BZT590069 CJP590069 CTL590069 DDH590069 DND590069 DWZ590069 EGV590069 EQR590069 FAN590069 FKJ590069 FUF590069 GEB590069 GNX590069 GXT590069 HHP590069 HRL590069 IBH590069 ILD590069 IUZ590069 JEV590069 JOR590069 JYN590069 KIJ590069 KSF590069 LCB590069 LLX590069 LVT590069 MFP590069 MPL590069 MZH590069 NJD590069 NSZ590069 OCV590069 OMR590069 OWN590069 PGJ590069 PQF590069 QAB590069 QJX590069 QTT590069 RDP590069 RNL590069 RXH590069 SHD590069 SQZ590069 TAV590069 TKR590069 TUN590069 UEJ590069 UOF590069 UYB590069 VHX590069 VRT590069 WBP590069 WLL590069 WVH590069 C655605 IV655605 SR655605 ACN655605 AMJ655605 AWF655605 BGB655605 BPX655605 BZT655605 CJP655605 CTL655605 DDH655605 DND655605 DWZ655605 EGV655605 EQR655605 FAN655605 FKJ655605 FUF655605 GEB655605 GNX655605 GXT655605 HHP655605 HRL655605 IBH655605 ILD655605 IUZ655605 JEV655605 JOR655605 JYN655605 KIJ655605 KSF655605 LCB655605 LLX655605 LVT655605 MFP655605 MPL655605 MZH655605 NJD655605 NSZ655605 OCV655605 OMR655605 OWN655605 PGJ655605 PQF655605 QAB655605 QJX655605 QTT655605 RDP655605 RNL655605 RXH655605 SHD655605 SQZ655605 TAV655605 TKR655605 TUN655605 UEJ655605 UOF655605 UYB655605 VHX655605 VRT655605 WBP655605 WLL655605 WVH655605 C721141 IV721141 SR721141 ACN721141 AMJ721141 AWF721141 BGB721141 BPX721141 BZT721141 CJP721141 CTL721141 DDH721141 DND721141 DWZ721141 EGV721141 EQR721141 FAN721141 FKJ721141 FUF721141 GEB721141 GNX721141 GXT721141 HHP721141 HRL721141 IBH721141 ILD721141 IUZ721141 JEV721141 JOR721141 JYN721141 KIJ721141 KSF721141 LCB721141 LLX721141 LVT721141 MFP721141 MPL721141 MZH721141 NJD721141 NSZ721141 OCV721141 OMR721141 OWN721141 PGJ721141 PQF721141 QAB721141 QJX721141 QTT721141 RDP721141 RNL721141 RXH721141 SHD721141 SQZ721141 TAV721141 TKR721141 TUN721141 UEJ721141 UOF721141 UYB721141 VHX721141 VRT721141 WBP721141 WLL721141 WVH721141 C786677 IV786677 SR786677 ACN786677 AMJ786677 AWF786677 BGB786677 BPX786677 BZT786677 CJP786677 CTL786677 DDH786677 DND786677 DWZ786677 EGV786677 EQR786677 FAN786677 FKJ786677 FUF786677 GEB786677 GNX786677 GXT786677 HHP786677 HRL786677 IBH786677 ILD786677 IUZ786677 JEV786677 JOR786677 JYN786677 KIJ786677 KSF786677 LCB786677 LLX786677 LVT786677 MFP786677 MPL786677 MZH786677 NJD786677 NSZ786677 OCV786677 OMR786677 OWN786677 PGJ786677 PQF786677 QAB786677 QJX786677 QTT786677 RDP786677 RNL786677 RXH786677 SHD786677 SQZ786677 TAV786677 TKR786677 TUN786677 UEJ786677 UOF786677 UYB786677 VHX786677 VRT786677 WBP786677 WLL786677 WVH786677 C852213 IV852213 SR852213 ACN852213 AMJ852213 AWF852213 BGB852213 BPX852213 BZT852213 CJP852213 CTL852213 DDH852213 DND852213 DWZ852213 EGV852213 EQR852213 FAN852213 FKJ852213 FUF852213 GEB852213 GNX852213 GXT852213 HHP852213 HRL852213 IBH852213 ILD852213 IUZ852213 JEV852213 JOR852213 JYN852213 KIJ852213 KSF852213 LCB852213 LLX852213 LVT852213 MFP852213 MPL852213 MZH852213 NJD852213 NSZ852213 OCV852213 OMR852213 OWN852213 PGJ852213 PQF852213 QAB852213 QJX852213 QTT852213 RDP852213 RNL852213 RXH852213 SHD852213 SQZ852213 TAV852213 TKR852213 TUN852213 UEJ852213 UOF852213 UYB852213 VHX852213 VRT852213 WBP852213 WLL852213 WVH852213 C917749 IV917749 SR917749 ACN917749 AMJ917749 AWF917749 BGB917749 BPX917749 BZT917749 CJP917749 CTL917749 DDH917749 DND917749 DWZ917749 EGV917749 EQR917749 FAN917749 FKJ917749 FUF917749 GEB917749 GNX917749 GXT917749 HHP917749 HRL917749 IBH917749 ILD917749 IUZ917749 JEV917749 JOR917749 JYN917749 KIJ917749 KSF917749 LCB917749 LLX917749 LVT917749 MFP917749 MPL917749 MZH917749 NJD917749 NSZ917749 OCV917749 OMR917749 OWN917749 PGJ917749 PQF917749 QAB917749 QJX917749 QTT917749 RDP917749 RNL917749 RXH917749 SHD917749 SQZ917749 TAV917749 TKR917749 TUN917749 UEJ917749 UOF917749 UYB917749 VHX917749 VRT917749 WBP917749 WLL917749 WVH917749 C983285 IV983285 SR983285 ACN983285 AMJ983285 AWF983285 BGB983285 BPX983285 BZT983285 CJP983285 CTL983285 DDH983285 DND983285 DWZ983285 EGV983285 EQR983285 FAN983285 FKJ983285 FUF983285 GEB983285 GNX983285 GXT983285 HHP983285 HRL983285 IBH983285 ILD983285 IUZ983285 JEV983285 JOR983285 JYN983285 KIJ983285 KSF983285 LCB983285 LLX983285 LVT983285 MFP983285 MPL983285 MZH983285 NJD983285 NSZ983285 OCV983285 OMR983285 OWN983285 PGJ983285 PQF983285 QAB983285 QJX983285 QTT983285 RDP983285 RNL983285 RXH983285 SHD983285 SQZ983285 TAV983285 TKR983285 TUN983285 UEJ983285 UOF983285 UYB983285 VHX983285 VRT983285 WBP983285">
      <formula1>0</formula1>
      <formula2>1</formula2>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AA126"/>
  <sheetViews>
    <sheetView topLeftCell="A13" zoomScale="85" workbookViewId="0">
      <selection activeCell="B23" sqref="B23"/>
    </sheetView>
  </sheetViews>
  <sheetFormatPr baseColWidth="10" defaultRowHeight="15" x14ac:dyDescent="0.25"/>
  <cols>
    <col min="1" max="1" width="3.140625" style="1" bestFit="1" customWidth="1"/>
    <col min="2" max="2" width="102.7109375" style="1" bestFit="1" customWidth="1"/>
    <col min="3" max="3" width="31.140625" style="2" customWidth="1"/>
    <col min="4" max="4" width="26.7109375" style="1" customWidth="1"/>
    <col min="5" max="5" width="25" style="1" customWidth="1"/>
    <col min="6" max="6" width="34" style="1" customWidth="1"/>
    <col min="7" max="7" width="29.7109375" style="1" customWidth="1"/>
    <col min="8" max="8" width="24.5703125" style="1" customWidth="1"/>
    <col min="9" max="9" width="24" style="1" customWidth="1"/>
    <col min="10" max="10" width="21.28515625" style="1" customWidth="1"/>
    <col min="11" max="11" width="15" style="925" customWidth="1"/>
    <col min="12" max="12" width="22.140625" style="1" customWidth="1"/>
    <col min="13" max="13" width="18.7109375" style="1" customWidth="1"/>
    <col min="14" max="14" width="15.5703125" style="1" customWidth="1"/>
    <col min="15" max="15" width="26.140625" style="1" customWidth="1"/>
    <col min="16" max="16" width="19.5703125" style="1" bestFit="1" customWidth="1"/>
    <col min="17" max="17" width="49.42578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562" t="s">
        <v>0</v>
      </c>
      <c r="C2" s="1563"/>
      <c r="D2" s="1563"/>
      <c r="E2" s="1563"/>
      <c r="F2" s="1563"/>
      <c r="G2" s="1563"/>
      <c r="H2" s="1563"/>
      <c r="I2" s="1563"/>
      <c r="J2" s="1563"/>
      <c r="K2" s="1563"/>
      <c r="L2" s="1563"/>
      <c r="M2" s="1563"/>
      <c r="N2" s="1563"/>
      <c r="O2" s="1563"/>
      <c r="P2" s="1563"/>
    </row>
    <row r="4" spans="2:16" ht="26.25" x14ac:dyDescent="0.25">
      <c r="B4" s="1562" t="s">
        <v>1</v>
      </c>
      <c r="C4" s="1563"/>
      <c r="D4" s="1563"/>
      <c r="E4" s="1563"/>
      <c r="F4" s="1563"/>
      <c r="G4" s="1563"/>
      <c r="H4" s="1563"/>
      <c r="I4" s="1563"/>
      <c r="J4" s="1563"/>
      <c r="K4" s="1563"/>
      <c r="L4" s="1563"/>
      <c r="M4" s="1563"/>
      <c r="N4" s="1563"/>
      <c r="O4" s="1563"/>
      <c r="P4" s="1563"/>
    </row>
    <row r="5" spans="2:16" ht="15.75" thickBot="1" x14ac:dyDescent="0.3"/>
    <row r="6" spans="2:16" ht="21.75" thickBot="1" x14ac:dyDescent="0.3">
      <c r="B6" s="4" t="s">
        <v>2</v>
      </c>
      <c r="C6" s="1564" t="s">
        <v>4228</v>
      </c>
      <c r="D6" s="1564"/>
      <c r="E6" s="1564"/>
      <c r="F6" s="1564"/>
      <c r="G6" s="1564"/>
      <c r="H6" s="1564"/>
      <c r="I6" s="1564"/>
      <c r="J6" s="1564"/>
      <c r="K6" s="1564"/>
      <c r="L6" s="1564"/>
      <c r="M6" s="1564"/>
      <c r="N6" s="1565"/>
    </row>
    <row r="7" spans="2:16" ht="16.5" thickBot="1" x14ac:dyDescent="0.3">
      <c r="B7" s="5" t="s">
        <v>4</v>
      </c>
      <c r="C7" s="1564"/>
      <c r="D7" s="1564"/>
      <c r="E7" s="1564"/>
      <c r="F7" s="1564"/>
      <c r="G7" s="1564"/>
      <c r="H7" s="1564"/>
      <c r="I7" s="1564"/>
      <c r="J7" s="1564"/>
      <c r="K7" s="1564"/>
      <c r="L7" s="1564"/>
      <c r="M7" s="1564"/>
      <c r="N7" s="1565"/>
    </row>
    <row r="8" spans="2:16" ht="16.5" thickBot="1" x14ac:dyDescent="0.3">
      <c r="B8" s="5" t="s">
        <v>5</v>
      </c>
      <c r="C8" s="1564"/>
      <c r="D8" s="1564"/>
      <c r="E8" s="1564"/>
      <c r="F8" s="1564"/>
      <c r="G8" s="1564"/>
      <c r="H8" s="1564"/>
      <c r="I8" s="1564"/>
      <c r="J8" s="1564"/>
      <c r="K8" s="1564"/>
      <c r="L8" s="1564"/>
      <c r="M8" s="1564"/>
      <c r="N8" s="1565"/>
    </row>
    <row r="9" spans="2:16" ht="16.5" thickBot="1" x14ac:dyDescent="0.3">
      <c r="B9" s="5" t="s">
        <v>6</v>
      </c>
      <c r="C9" s="1564"/>
      <c r="D9" s="1564"/>
      <c r="E9" s="1564"/>
      <c r="F9" s="1564"/>
      <c r="G9" s="1564"/>
      <c r="H9" s="1564"/>
      <c r="I9" s="1564"/>
      <c r="J9" s="1564"/>
      <c r="K9" s="1564"/>
      <c r="L9" s="1564"/>
      <c r="M9" s="1564"/>
      <c r="N9" s="1565"/>
    </row>
    <row r="10" spans="2:16" ht="16.5" thickBot="1" x14ac:dyDescent="0.3">
      <c r="B10" s="5" t="s">
        <v>7</v>
      </c>
      <c r="C10" s="858">
        <v>46</v>
      </c>
      <c r="D10" s="1229" t="s">
        <v>1903</v>
      </c>
      <c r="E10" s="1230"/>
      <c r="F10" s="6"/>
      <c r="G10" s="6"/>
      <c r="H10" s="6"/>
      <c r="I10" s="6"/>
      <c r="J10" s="6"/>
      <c r="K10" s="7"/>
      <c r="L10" s="6"/>
      <c r="M10" s="6"/>
      <c r="N10" s="8"/>
    </row>
    <row r="11" spans="2:16" ht="16.5" thickBot="1" x14ac:dyDescent="0.3">
      <c r="B11" s="9" t="s">
        <v>8</v>
      </c>
      <c r="C11" s="10" t="s">
        <v>4229</v>
      </c>
      <c r="D11" s="11"/>
      <c r="E11" s="11"/>
      <c r="F11" s="11"/>
      <c r="G11" s="11"/>
      <c r="H11" s="11"/>
      <c r="I11" s="11"/>
      <c r="J11" s="11"/>
      <c r="K11" s="12"/>
      <c r="L11" s="11"/>
      <c r="M11" s="11"/>
      <c r="N11" s="13"/>
    </row>
    <row r="12" spans="2:16" ht="15.75" x14ac:dyDescent="0.25">
      <c r="B12" s="14"/>
      <c r="C12" s="15"/>
      <c r="D12" s="16"/>
      <c r="E12" s="16"/>
      <c r="F12" s="16"/>
      <c r="G12" s="16"/>
      <c r="H12" s="16"/>
      <c r="I12" s="925"/>
      <c r="J12" s="925"/>
      <c r="L12" s="925"/>
      <c r="M12" s="925"/>
      <c r="N12" s="16"/>
    </row>
    <row r="13" spans="2:16" x14ac:dyDescent="0.25">
      <c r="I13" s="925"/>
      <c r="J13" s="925"/>
      <c r="L13" s="925"/>
      <c r="M13" s="925"/>
      <c r="N13" s="17"/>
    </row>
    <row r="14" spans="2:16" x14ac:dyDescent="0.25">
      <c r="B14" s="1574" t="s">
        <v>10</v>
      </c>
      <c r="C14" s="1574"/>
      <c r="D14" s="859" t="s">
        <v>11</v>
      </c>
      <c r="E14" s="859" t="s">
        <v>12</v>
      </c>
      <c r="F14" s="859" t="s">
        <v>13</v>
      </c>
      <c r="G14" s="19"/>
      <c r="I14" s="20"/>
      <c r="J14" s="20"/>
      <c r="K14" s="927"/>
      <c r="L14" s="20"/>
      <c r="M14" s="20"/>
      <c r="N14" s="17"/>
    </row>
    <row r="15" spans="2:16" x14ac:dyDescent="0.25">
      <c r="B15" s="1574"/>
      <c r="C15" s="1574"/>
      <c r="D15" s="859">
        <v>46</v>
      </c>
      <c r="E15" s="22">
        <v>1401236551</v>
      </c>
      <c r="F15" s="23">
        <v>671</v>
      </c>
      <c r="G15" s="24"/>
      <c r="I15" s="25"/>
      <c r="J15" s="25"/>
      <c r="K15" s="26"/>
      <c r="L15" s="25"/>
      <c r="M15" s="25"/>
      <c r="N15" s="17"/>
    </row>
    <row r="16" spans="2:16" x14ac:dyDescent="0.25">
      <c r="B16" s="1574"/>
      <c r="C16" s="1574"/>
      <c r="D16" s="859"/>
      <c r="E16" s="22"/>
      <c r="F16" s="23"/>
      <c r="G16" s="24"/>
      <c r="I16" s="25"/>
      <c r="J16" s="25"/>
      <c r="K16" s="26"/>
      <c r="L16" s="25"/>
      <c r="M16" s="25"/>
      <c r="N16" s="17"/>
    </row>
    <row r="17" spans="1:14" x14ac:dyDescent="0.25">
      <c r="B17" s="1574"/>
      <c r="C17" s="1574"/>
      <c r="D17" s="859"/>
      <c r="E17" s="22"/>
      <c r="F17" s="23"/>
      <c r="G17" s="24"/>
      <c r="I17" s="25"/>
      <c r="J17" s="25"/>
      <c r="K17" s="26"/>
      <c r="L17" s="25"/>
      <c r="M17" s="25"/>
      <c r="N17" s="17"/>
    </row>
    <row r="18" spans="1:14" x14ac:dyDescent="0.25">
      <c r="B18" s="1574"/>
      <c r="C18" s="1574"/>
      <c r="D18" s="859"/>
      <c r="E18" s="27"/>
      <c r="F18" s="23"/>
      <c r="G18" s="24"/>
      <c r="H18" s="28"/>
      <c r="I18" s="25"/>
      <c r="J18" s="25"/>
      <c r="K18" s="26"/>
      <c r="L18" s="25"/>
      <c r="M18" s="25"/>
      <c r="N18" s="29"/>
    </row>
    <row r="19" spans="1:14" x14ac:dyDescent="0.25">
      <c r="B19" s="1574"/>
      <c r="C19" s="1574"/>
      <c r="D19" s="859"/>
      <c r="E19" s="30"/>
      <c r="F19" s="31"/>
      <c r="G19" s="24"/>
      <c r="H19" s="28"/>
      <c r="I19" s="925"/>
      <c r="J19" s="925"/>
      <c r="L19" s="925"/>
      <c r="M19" s="925"/>
      <c r="N19" s="29"/>
    </row>
    <row r="20" spans="1:14" ht="15.75" thickBot="1" x14ac:dyDescent="0.3">
      <c r="B20" s="1575" t="s">
        <v>14</v>
      </c>
      <c r="C20" s="1576"/>
      <c r="D20" s="859"/>
      <c r="E20" s="31"/>
      <c r="F20" s="23"/>
      <c r="G20" s="24"/>
      <c r="H20" s="28"/>
      <c r="I20" s="925"/>
      <c r="J20" s="925"/>
      <c r="L20" s="925"/>
      <c r="M20" s="925"/>
      <c r="N20" s="29"/>
    </row>
    <row r="21" spans="1:14" ht="45.75" thickBot="1" x14ac:dyDescent="0.3">
      <c r="A21" s="32"/>
      <c r="B21" s="33" t="s">
        <v>15</v>
      </c>
      <c r="C21" s="34" t="s">
        <v>16</v>
      </c>
      <c r="E21" s="20"/>
      <c r="F21" s="20"/>
      <c r="G21" s="20"/>
      <c r="H21" s="20"/>
      <c r="I21" s="35"/>
      <c r="J21" s="35"/>
      <c r="K21" s="826"/>
      <c r="L21" s="35"/>
      <c r="M21" s="35"/>
    </row>
    <row r="22" spans="1:14" ht="15.75" thickBot="1" x14ac:dyDescent="0.3">
      <c r="A22" s="37">
        <v>1</v>
      </c>
      <c r="C22" s="38" t="s">
        <v>4230</v>
      </c>
      <c r="D22" s="39"/>
      <c r="E22" s="40">
        <f>E15+E16+E17+E18</f>
        <v>1401236551</v>
      </c>
      <c r="F22" s="41"/>
      <c r="G22" s="41"/>
      <c r="H22" s="41"/>
      <c r="I22" s="42"/>
      <c r="J22" s="42"/>
      <c r="K22" s="43"/>
      <c r="L22" s="42"/>
      <c r="M22" s="42"/>
    </row>
    <row r="23" spans="1:14" x14ac:dyDescent="0.25">
      <c r="A23" s="44"/>
      <c r="C23" s="45"/>
      <c r="D23" s="25"/>
      <c r="E23" s="46"/>
      <c r="F23" s="41"/>
      <c r="G23" s="41"/>
      <c r="H23" s="41"/>
      <c r="I23" s="42"/>
      <c r="J23" s="42"/>
      <c r="K23" s="43"/>
      <c r="L23" s="42"/>
      <c r="M23" s="42"/>
    </row>
    <row r="24" spans="1:14" x14ac:dyDescent="0.25">
      <c r="A24" s="44"/>
      <c r="C24" s="45"/>
      <c r="D24" s="25"/>
      <c r="E24" s="46"/>
      <c r="F24" s="41"/>
      <c r="G24" s="41"/>
      <c r="H24" s="41"/>
      <c r="I24" s="42"/>
      <c r="J24" s="42"/>
      <c r="K24" s="43"/>
      <c r="L24" s="42"/>
      <c r="M24" s="42"/>
    </row>
    <row r="25" spans="1:14" x14ac:dyDescent="0.25">
      <c r="A25" s="44"/>
      <c r="B25" s="47" t="s">
        <v>1928</v>
      </c>
      <c r="C25" s="48"/>
      <c r="D25"/>
      <c r="E25"/>
      <c r="F25"/>
      <c r="G25"/>
      <c r="H25"/>
      <c r="I25" s="925"/>
      <c r="J25" s="925"/>
      <c r="L25" s="925"/>
      <c r="M25" s="925"/>
      <c r="N25" s="17"/>
    </row>
    <row r="26" spans="1:14" x14ac:dyDescent="0.25">
      <c r="A26" s="44"/>
      <c r="B26"/>
      <c r="C26" s="48"/>
      <c r="D26"/>
      <c r="E26"/>
      <c r="F26"/>
      <c r="G26"/>
      <c r="H26"/>
      <c r="I26" s="925"/>
      <c r="J26" s="925"/>
      <c r="L26" s="925"/>
      <c r="M26" s="925"/>
      <c r="N26" s="17"/>
    </row>
    <row r="27" spans="1:14" x14ac:dyDescent="0.25">
      <c r="A27" s="44"/>
      <c r="B27" s="49" t="s">
        <v>18</v>
      </c>
      <c r="C27" s="50" t="s">
        <v>19</v>
      </c>
      <c r="D27" s="49" t="s">
        <v>20</v>
      </c>
      <c r="E27"/>
      <c r="F27"/>
      <c r="G27"/>
      <c r="H27"/>
      <c r="I27" s="925"/>
      <c r="J27" s="925"/>
      <c r="L27" s="925"/>
      <c r="M27" s="925"/>
      <c r="N27" s="17"/>
    </row>
    <row r="28" spans="1:14" x14ac:dyDescent="0.25">
      <c r="A28" s="44"/>
      <c r="B28" s="51" t="s">
        <v>21</v>
      </c>
      <c r="C28" s="52" t="s">
        <v>22</v>
      </c>
      <c r="D28" s="878"/>
      <c r="E28"/>
      <c r="F28"/>
      <c r="G28"/>
      <c r="H28"/>
      <c r="I28" s="925"/>
      <c r="J28" s="925"/>
      <c r="L28" s="925"/>
      <c r="M28" s="925"/>
      <c r="N28" s="17"/>
    </row>
    <row r="29" spans="1:14" x14ac:dyDescent="0.25">
      <c r="A29" s="44"/>
      <c r="B29" s="51" t="s">
        <v>23</v>
      </c>
      <c r="C29" s="52" t="s">
        <v>22</v>
      </c>
      <c r="D29" s="878"/>
      <c r="E29"/>
      <c r="F29"/>
      <c r="G29"/>
      <c r="H29"/>
      <c r="I29" s="925"/>
      <c r="J29" s="925"/>
      <c r="L29" s="925"/>
      <c r="M29" s="925"/>
      <c r="N29" s="17"/>
    </row>
    <row r="30" spans="1:14" x14ac:dyDescent="0.25">
      <c r="A30" s="44"/>
      <c r="B30" s="51" t="s">
        <v>24</v>
      </c>
      <c r="C30" s="52"/>
      <c r="D30" s="878" t="s">
        <v>22</v>
      </c>
      <c r="E30"/>
      <c r="F30"/>
      <c r="G30"/>
      <c r="H30"/>
      <c r="I30" s="925"/>
      <c r="J30" s="925"/>
      <c r="L30" s="925"/>
      <c r="M30" s="925"/>
      <c r="N30" s="17"/>
    </row>
    <row r="31" spans="1:14" x14ac:dyDescent="0.25">
      <c r="A31" s="44"/>
      <c r="B31" s="51" t="s">
        <v>25</v>
      </c>
      <c r="C31" s="52"/>
      <c r="D31" s="878" t="s">
        <v>22</v>
      </c>
      <c r="E31"/>
      <c r="F31"/>
      <c r="G31"/>
      <c r="H31"/>
      <c r="I31" s="925"/>
      <c r="J31" s="925"/>
      <c r="L31" s="925"/>
      <c r="M31" s="925"/>
      <c r="N31" s="17"/>
    </row>
    <row r="32" spans="1:14" x14ac:dyDescent="0.25">
      <c r="A32" s="44"/>
      <c r="B32" s="35"/>
      <c r="C32" s="54"/>
      <c r="D32" s="826"/>
      <c r="E32"/>
      <c r="F32"/>
      <c r="G32"/>
      <c r="H32"/>
      <c r="I32" s="925"/>
      <c r="J32" s="925"/>
      <c r="L32" s="925"/>
      <c r="M32" s="925"/>
      <c r="N32" s="17"/>
    </row>
    <row r="33" spans="1:26" x14ac:dyDescent="0.25">
      <c r="A33" s="44"/>
      <c r="B33" s="47" t="s">
        <v>4231</v>
      </c>
      <c r="C33" s="48"/>
      <c r="D33"/>
      <c r="E33"/>
      <c r="F33"/>
      <c r="G33"/>
      <c r="H33"/>
      <c r="I33" s="925"/>
      <c r="J33" s="925"/>
      <c r="L33" s="925"/>
      <c r="M33" s="925"/>
      <c r="N33" s="17"/>
    </row>
    <row r="34" spans="1:26" x14ac:dyDescent="0.25">
      <c r="A34" s="44"/>
      <c r="B34" s="449" t="s">
        <v>182</v>
      </c>
      <c r="C34" s="48"/>
      <c r="D34"/>
      <c r="E34"/>
      <c r="F34"/>
      <c r="G34"/>
      <c r="H34"/>
      <c r="I34" s="925"/>
      <c r="J34" s="925"/>
      <c r="L34" s="925"/>
      <c r="M34" s="925"/>
      <c r="N34" s="17"/>
    </row>
    <row r="35" spans="1:26" x14ac:dyDescent="0.25">
      <c r="A35" s="44"/>
      <c r="B35"/>
      <c r="C35" s="48"/>
      <c r="D35"/>
      <c r="E35"/>
      <c r="F35"/>
      <c r="G35"/>
      <c r="H35"/>
      <c r="I35" s="925"/>
      <c r="J35" s="925"/>
      <c r="L35" s="925"/>
      <c r="M35" s="925"/>
      <c r="N35" s="17"/>
    </row>
    <row r="36" spans="1:26" x14ac:dyDescent="0.25">
      <c r="A36" s="44"/>
      <c r="B36" s="49" t="s">
        <v>18</v>
      </c>
      <c r="C36" s="50" t="s">
        <v>27</v>
      </c>
      <c r="D36" s="55" t="s">
        <v>28</v>
      </c>
      <c r="E36" s="55" t="s">
        <v>29</v>
      </c>
      <c r="F36"/>
      <c r="G36"/>
      <c r="H36"/>
      <c r="I36" s="925"/>
      <c r="J36" s="925"/>
      <c r="L36" s="925"/>
      <c r="M36" s="925"/>
      <c r="N36" s="17"/>
    </row>
    <row r="37" spans="1:26" ht="28.5" x14ac:dyDescent="0.25">
      <c r="A37" s="44"/>
      <c r="B37" s="56" t="s">
        <v>30</v>
      </c>
      <c r="C37" s="57" t="s">
        <v>4232</v>
      </c>
      <c r="D37" s="878">
        <v>20</v>
      </c>
      <c r="E37" s="1566">
        <v>80</v>
      </c>
      <c r="F37"/>
      <c r="G37"/>
      <c r="H37"/>
      <c r="I37" s="925"/>
      <c r="J37" s="925"/>
      <c r="L37" s="925"/>
      <c r="M37" s="925"/>
      <c r="N37" s="17"/>
    </row>
    <row r="38" spans="1:26" ht="42.75" x14ac:dyDescent="0.25">
      <c r="A38" s="44"/>
      <c r="B38" s="56" t="s">
        <v>31</v>
      </c>
      <c r="C38" s="57" t="s">
        <v>4233</v>
      </c>
      <c r="D38" s="878">
        <v>60</v>
      </c>
      <c r="E38" s="1567"/>
      <c r="F38"/>
      <c r="G38"/>
      <c r="H38"/>
      <c r="I38" s="925"/>
      <c r="J38" s="925"/>
      <c r="L38" s="925"/>
      <c r="M38" s="925"/>
      <c r="N38" s="17"/>
    </row>
    <row r="39" spans="1:26" x14ac:dyDescent="0.25">
      <c r="A39" s="44"/>
      <c r="C39" s="45"/>
      <c r="D39" s="25"/>
      <c r="E39" s="46"/>
      <c r="F39" s="41"/>
      <c r="G39" s="41"/>
      <c r="H39" s="41"/>
      <c r="I39" s="42"/>
      <c r="J39" s="42"/>
      <c r="K39" s="43"/>
      <c r="L39" s="42"/>
      <c r="M39" s="42"/>
    </row>
    <row r="40" spans="1:26" ht="15.75" thickBot="1" x14ac:dyDescent="0.3">
      <c r="M40" s="1568" t="s">
        <v>32</v>
      </c>
      <c r="N40" s="1568"/>
    </row>
    <row r="41" spans="1:26" ht="18.75" x14ac:dyDescent="0.25">
      <c r="B41" s="1901" t="s">
        <v>4234</v>
      </c>
      <c r="C41" s="1901"/>
      <c r="D41" s="1901"/>
      <c r="E41" s="1901"/>
      <c r="F41" s="1901"/>
      <c r="G41" s="1901"/>
      <c r="H41" s="1901"/>
      <c r="I41" s="1901"/>
      <c r="J41" s="1901"/>
      <c r="K41" s="1901"/>
      <c r="L41" s="1901"/>
      <c r="M41" s="1901"/>
      <c r="N41" s="1901"/>
      <c r="O41" s="1901"/>
      <c r="P41" s="1901"/>
      <c r="Q41" s="1901"/>
    </row>
    <row r="42" spans="1:26" x14ac:dyDescent="0.25">
      <c r="M42" s="58"/>
      <c r="N42" s="58"/>
    </row>
    <row r="43" spans="1:26" s="925" customFormat="1" ht="60" x14ac:dyDescent="0.25">
      <c r="B43" s="923" t="s">
        <v>34</v>
      </c>
      <c r="C43" s="60" t="s">
        <v>35</v>
      </c>
      <c r="D43" s="923" t="s">
        <v>36</v>
      </c>
      <c r="E43" s="923" t="s">
        <v>37</v>
      </c>
      <c r="F43" s="923" t="s">
        <v>38</v>
      </c>
      <c r="G43" s="923" t="s">
        <v>39</v>
      </c>
      <c r="H43" s="923" t="s">
        <v>40</v>
      </c>
      <c r="I43" s="923" t="s">
        <v>41</v>
      </c>
      <c r="J43" s="923" t="s">
        <v>42</v>
      </c>
      <c r="K43" s="923" t="s">
        <v>43</v>
      </c>
      <c r="L43" s="923" t="s">
        <v>44</v>
      </c>
      <c r="M43" s="61" t="s">
        <v>45</v>
      </c>
      <c r="N43" s="923" t="s">
        <v>46</v>
      </c>
      <c r="O43" s="923" t="s">
        <v>47</v>
      </c>
      <c r="P43" s="923" t="s">
        <v>48</v>
      </c>
      <c r="Q43" s="923" t="s">
        <v>49</v>
      </c>
    </row>
    <row r="44" spans="1:26" s="76" customFormat="1" x14ac:dyDescent="0.25">
      <c r="A44" s="62"/>
      <c r="B44" s="63" t="s">
        <v>4228</v>
      </c>
      <c r="C44" s="63" t="s">
        <v>4228</v>
      </c>
      <c r="D44" s="945" t="s">
        <v>50</v>
      </c>
      <c r="E44" s="65" t="s">
        <v>4235</v>
      </c>
      <c r="F44" s="947" t="s">
        <v>19</v>
      </c>
      <c r="G44" s="949">
        <v>1</v>
      </c>
      <c r="H44" s="939">
        <v>40182</v>
      </c>
      <c r="I44" s="371">
        <v>40543</v>
      </c>
      <c r="J44" s="940" t="s">
        <v>20</v>
      </c>
      <c r="K44" s="70">
        <v>11.9</v>
      </c>
      <c r="L44" s="70">
        <v>0</v>
      </c>
      <c r="M44" s="943">
        <v>957</v>
      </c>
      <c r="N44" s="943">
        <v>957</v>
      </c>
      <c r="O44" s="72">
        <v>501628770</v>
      </c>
      <c r="P44" s="72">
        <v>58</v>
      </c>
      <c r="Q44" s="74"/>
      <c r="R44" s="75"/>
      <c r="S44" s="75"/>
      <c r="T44" s="75"/>
      <c r="U44" s="75"/>
      <c r="V44" s="75"/>
      <c r="W44" s="75"/>
      <c r="X44" s="75"/>
      <c r="Y44" s="75"/>
      <c r="Z44" s="75"/>
    </row>
    <row r="45" spans="1:26" s="76" customFormat="1" x14ac:dyDescent="0.25">
      <c r="A45" s="62"/>
      <c r="B45" s="63" t="s">
        <v>4228</v>
      </c>
      <c r="C45" s="63" t="s">
        <v>4228</v>
      </c>
      <c r="D45" s="945" t="s">
        <v>50</v>
      </c>
      <c r="E45" s="78" t="s">
        <v>4236</v>
      </c>
      <c r="F45" s="79" t="s">
        <v>19</v>
      </c>
      <c r="G45" s="78">
        <v>1</v>
      </c>
      <c r="H45" s="80">
        <v>40563</v>
      </c>
      <c r="I45" s="81">
        <v>40908</v>
      </c>
      <c r="J45" s="82" t="s">
        <v>20</v>
      </c>
      <c r="K45" s="83">
        <v>11.3</v>
      </c>
      <c r="L45" s="83">
        <v>0</v>
      </c>
      <c r="M45" s="84">
        <v>840</v>
      </c>
      <c r="N45" s="84">
        <v>840</v>
      </c>
      <c r="O45" s="85">
        <v>450550512</v>
      </c>
      <c r="P45" s="85">
        <v>59</v>
      </c>
      <c r="Q45" s="74"/>
      <c r="R45" s="75"/>
      <c r="S45" s="75"/>
      <c r="T45" s="75"/>
      <c r="U45" s="75"/>
      <c r="V45" s="75"/>
      <c r="W45" s="75"/>
      <c r="X45" s="75"/>
      <c r="Y45" s="75"/>
      <c r="Z45" s="75"/>
    </row>
    <row r="46" spans="1:26" s="76" customFormat="1" x14ac:dyDescent="0.25">
      <c r="A46" s="62"/>
      <c r="B46" s="63" t="s">
        <v>4228</v>
      </c>
      <c r="C46" s="63" t="s">
        <v>4228</v>
      </c>
      <c r="D46" s="77" t="s">
        <v>50</v>
      </c>
      <c r="E46" s="80" t="s">
        <v>4237</v>
      </c>
      <c r="F46" s="79" t="s">
        <v>19</v>
      </c>
      <c r="G46" s="78">
        <v>1</v>
      </c>
      <c r="H46" s="80">
        <v>40931</v>
      </c>
      <c r="I46" s="81">
        <v>41273</v>
      </c>
      <c r="J46" s="82" t="s">
        <v>20</v>
      </c>
      <c r="K46" s="83">
        <v>11.2</v>
      </c>
      <c r="L46" s="83">
        <v>0</v>
      </c>
      <c r="M46" s="84">
        <v>484</v>
      </c>
      <c r="N46" s="84">
        <v>484</v>
      </c>
      <c r="O46" s="85">
        <v>357416900</v>
      </c>
      <c r="P46" s="85">
        <v>60</v>
      </c>
      <c r="Q46" s="74"/>
      <c r="R46" s="75"/>
      <c r="S46" s="75"/>
      <c r="T46" s="75"/>
      <c r="U46" s="75"/>
      <c r="V46" s="75"/>
      <c r="W46" s="75"/>
      <c r="X46" s="75"/>
      <c r="Y46" s="75"/>
      <c r="Z46" s="75"/>
    </row>
    <row r="47" spans="1:26" s="76" customFormat="1" x14ac:dyDescent="0.25">
      <c r="A47" s="62"/>
      <c r="B47" s="63"/>
      <c r="C47" s="63"/>
      <c r="D47" s="77"/>
      <c r="E47" s="78"/>
      <c r="F47" s="79"/>
      <c r="G47" s="78"/>
      <c r="H47" s="80"/>
      <c r="I47" s="81"/>
      <c r="J47" s="82"/>
      <c r="K47" s="83"/>
      <c r="L47" s="83"/>
      <c r="M47" s="84"/>
      <c r="N47" s="84"/>
      <c r="O47" s="85"/>
      <c r="P47" s="85"/>
      <c r="Q47" s="88"/>
    </row>
    <row r="48" spans="1:26" s="76" customFormat="1" x14ac:dyDescent="0.25">
      <c r="A48" s="62"/>
      <c r="B48" s="63"/>
      <c r="C48" s="63"/>
      <c r="D48" s="77"/>
      <c r="E48" s="78"/>
      <c r="F48" s="79"/>
      <c r="G48" s="78"/>
      <c r="H48" s="80"/>
      <c r="I48" s="81"/>
      <c r="J48" s="82"/>
      <c r="K48" s="83"/>
      <c r="L48" s="83"/>
      <c r="M48" s="84"/>
      <c r="N48" s="84"/>
      <c r="O48" s="85"/>
      <c r="P48" s="85"/>
      <c r="Q48" s="88"/>
    </row>
    <row r="49" spans="1:18" s="76" customFormat="1" x14ac:dyDescent="0.25">
      <c r="A49" s="62"/>
      <c r="B49" s="63"/>
      <c r="C49" s="63"/>
      <c r="D49" s="77"/>
      <c r="E49" s="78"/>
      <c r="F49" s="79"/>
      <c r="G49" s="78"/>
      <c r="H49" s="80"/>
      <c r="I49" s="81"/>
      <c r="J49" s="82"/>
      <c r="K49" s="83"/>
      <c r="L49" s="83"/>
      <c r="M49" s="84"/>
      <c r="N49" s="84"/>
      <c r="O49" s="85"/>
      <c r="P49" s="85"/>
      <c r="Q49" s="88"/>
    </row>
    <row r="50" spans="1:18" s="76" customFormat="1" x14ac:dyDescent="0.25">
      <c r="A50" s="62"/>
      <c r="B50" s="63"/>
      <c r="C50" s="63"/>
      <c r="D50" s="77"/>
      <c r="E50" s="78"/>
      <c r="F50" s="79"/>
      <c r="G50" s="78"/>
      <c r="H50" s="80"/>
      <c r="I50" s="81"/>
      <c r="J50" s="82"/>
      <c r="K50" s="83"/>
      <c r="L50" s="89"/>
      <c r="M50" s="84"/>
      <c r="N50" s="84"/>
      <c r="O50" s="85"/>
      <c r="P50" s="85"/>
      <c r="Q50" s="88"/>
    </row>
    <row r="51" spans="1:18" s="99" customFormat="1" x14ac:dyDescent="0.25">
      <c r="A51" s="90"/>
      <c r="B51" s="91"/>
      <c r="C51" s="91"/>
      <c r="D51" s="92"/>
      <c r="E51" s="93"/>
      <c r="F51" s="94"/>
      <c r="G51" s="93"/>
      <c r="H51" s="94"/>
      <c r="I51" s="1231"/>
      <c r="J51" s="95"/>
      <c r="K51" s="89">
        <f>SUM(K44:K50)</f>
        <v>34.400000000000006</v>
      </c>
      <c r="L51" s="89">
        <f>SUM(L45:L50)</f>
        <v>0</v>
      </c>
      <c r="M51" s="96"/>
      <c r="N51" s="96"/>
      <c r="O51" s="97"/>
      <c r="P51" s="97"/>
      <c r="Q51" s="98"/>
    </row>
    <row r="52" spans="1:18" s="100" customFormat="1" x14ac:dyDescent="0.25">
      <c r="C52" s="101"/>
      <c r="E52" s="102"/>
      <c r="K52" s="103"/>
    </row>
    <row r="53" spans="1:18" s="100" customFormat="1" x14ac:dyDescent="0.25">
      <c r="B53" s="1569" t="s">
        <v>60</v>
      </c>
      <c r="C53" s="1740" t="s">
        <v>61</v>
      </c>
      <c r="D53" s="1571" t="s">
        <v>62</v>
      </c>
      <c r="E53" s="1571"/>
      <c r="K53" s="103"/>
    </row>
    <row r="54" spans="1:18" s="100" customFormat="1" x14ac:dyDescent="0.25">
      <c r="B54" s="1570"/>
      <c r="C54" s="1741"/>
      <c r="D54" s="857" t="s">
        <v>63</v>
      </c>
      <c r="E54" s="105" t="s">
        <v>64</v>
      </c>
      <c r="K54" s="103"/>
    </row>
    <row r="55" spans="1:18" s="100" customFormat="1" ht="18.75" x14ac:dyDescent="0.25">
      <c r="B55" s="106" t="s">
        <v>65</v>
      </c>
      <c r="C55" s="107">
        <f>+K51</f>
        <v>34.400000000000006</v>
      </c>
      <c r="D55" s="983" t="s">
        <v>22</v>
      </c>
      <c r="E55" s="109"/>
      <c r="F55" s="110"/>
      <c r="G55" s="110"/>
      <c r="H55" s="110"/>
      <c r="I55" s="110"/>
      <c r="J55" s="110"/>
      <c r="K55" s="111"/>
      <c r="L55" s="110"/>
      <c r="M55" s="110"/>
    </row>
    <row r="56" spans="1:18" s="100" customFormat="1" x14ac:dyDescent="0.25">
      <c r="B56" s="106" t="s">
        <v>66</v>
      </c>
      <c r="C56" s="107" t="s">
        <v>4238</v>
      </c>
      <c r="D56" s="983" t="s">
        <v>22</v>
      </c>
      <c r="E56" s="983"/>
      <c r="K56" s="103"/>
    </row>
    <row r="57" spans="1:18" s="100" customFormat="1" x14ac:dyDescent="0.25">
      <c r="B57" s="112"/>
      <c r="C57" s="1582"/>
      <c r="D57" s="1582"/>
      <c r="E57" s="1582"/>
      <c r="F57" s="1582"/>
      <c r="G57" s="1582"/>
      <c r="H57" s="1582"/>
      <c r="I57" s="1582"/>
      <c r="J57" s="1582"/>
      <c r="K57" s="1582"/>
      <c r="L57" s="1582"/>
      <c r="M57" s="1582"/>
      <c r="N57" s="1582"/>
    </row>
    <row r="58" spans="1:18" ht="15.75" thickBot="1" x14ac:dyDescent="0.3"/>
    <row r="59" spans="1:18" ht="27" thickBot="1" x14ac:dyDescent="0.3">
      <c r="B59" s="1583" t="s">
        <v>67</v>
      </c>
      <c r="C59" s="1583"/>
      <c r="D59" s="1583"/>
      <c r="E59" s="1583"/>
      <c r="F59" s="1583"/>
      <c r="G59" s="1583"/>
      <c r="H59" s="1583"/>
      <c r="I59" s="1583"/>
      <c r="J59" s="1583"/>
      <c r="K59" s="1583"/>
      <c r="L59" s="1583"/>
      <c r="M59" s="1583"/>
      <c r="N59" s="1583"/>
    </row>
    <row r="62" spans="1:18" ht="120" x14ac:dyDescent="0.25">
      <c r="B62" s="923" t="s">
        <v>68</v>
      </c>
      <c r="C62" s="113" t="s">
        <v>69</v>
      </c>
      <c r="D62" s="114" t="s">
        <v>70</v>
      </c>
      <c r="E62" s="114" t="s">
        <v>71</v>
      </c>
      <c r="F62" s="114" t="s">
        <v>72</v>
      </c>
      <c r="G62" s="114" t="s">
        <v>73</v>
      </c>
      <c r="H62" s="114" t="s">
        <v>74</v>
      </c>
      <c r="I62" s="114" t="s">
        <v>75</v>
      </c>
      <c r="J62" s="114" t="s">
        <v>76</v>
      </c>
      <c r="K62" s="114" t="s">
        <v>77</v>
      </c>
      <c r="L62" s="114" t="s">
        <v>78</v>
      </c>
      <c r="M62" s="115" t="s">
        <v>79</v>
      </c>
      <c r="N62" s="115" t="s">
        <v>80</v>
      </c>
      <c r="O62" s="1579" t="s">
        <v>81</v>
      </c>
      <c r="P62" s="1581"/>
      <c r="Q62" s="114" t="s">
        <v>82</v>
      </c>
    </row>
    <row r="63" spans="1:18" s="116" customFormat="1" x14ac:dyDescent="0.25">
      <c r="B63" s="117" t="s">
        <v>4239</v>
      </c>
      <c r="C63" s="118"/>
      <c r="D63" s="119"/>
      <c r="E63" s="119"/>
      <c r="F63" s="119"/>
      <c r="G63" s="119"/>
      <c r="H63" s="119"/>
      <c r="I63" s="119"/>
      <c r="J63" s="119"/>
      <c r="K63" s="119"/>
      <c r="L63" s="119"/>
      <c r="M63" s="120"/>
      <c r="N63" s="120"/>
      <c r="O63" s="1742" t="s">
        <v>4240</v>
      </c>
      <c r="P63" s="1743"/>
      <c r="Q63" s="119"/>
      <c r="R63" s="121"/>
    </row>
    <row r="64" spans="1:18" x14ac:dyDescent="0.25">
      <c r="B64" s="1" t="s">
        <v>94</v>
      </c>
    </row>
    <row r="65" spans="2:27" x14ac:dyDescent="0.25">
      <c r="B65" s="1" t="s">
        <v>95</v>
      </c>
    </row>
    <row r="67" spans="2:27" ht="15.75" thickBot="1" x14ac:dyDescent="0.3"/>
    <row r="68" spans="2:27" ht="27" thickBot="1" x14ac:dyDescent="0.3">
      <c r="B68" s="1584" t="s">
        <v>96</v>
      </c>
      <c r="C68" s="1585"/>
      <c r="D68" s="1585"/>
      <c r="E68" s="1585"/>
      <c r="F68" s="1585"/>
      <c r="G68" s="1585"/>
      <c r="H68" s="1585"/>
      <c r="I68" s="1585"/>
      <c r="J68" s="1585"/>
      <c r="K68" s="1585"/>
      <c r="L68" s="1585"/>
      <c r="M68" s="1585"/>
      <c r="N68" s="1586"/>
    </row>
    <row r="71" spans="2:27" x14ac:dyDescent="0.25">
      <c r="B71" s="1577" t="s">
        <v>97</v>
      </c>
      <c r="C71" s="1754" t="s">
        <v>98</v>
      </c>
      <c r="D71" s="1577" t="s">
        <v>99</v>
      </c>
      <c r="E71" s="1577" t="s">
        <v>100</v>
      </c>
      <c r="F71" s="1577" t="s">
        <v>101</v>
      </c>
      <c r="G71" s="1577" t="s">
        <v>102</v>
      </c>
      <c r="H71" s="1577" t="s">
        <v>103</v>
      </c>
      <c r="I71" s="1577" t="s">
        <v>104</v>
      </c>
      <c r="J71" s="1579" t="s">
        <v>105</v>
      </c>
      <c r="K71" s="1580"/>
      <c r="L71" s="1581"/>
      <c r="M71" s="1577" t="s">
        <v>106</v>
      </c>
      <c r="N71" s="1577" t="s">
        <v>107</v>
      </c>
      <c r="O71" s="1577" t="s">
        <v>108</v>
      </c>
      <c r="P71" s="1744" t="s">
        <v>81</v>
      </c>
      <c r="Q71" s="1745"/>
    </row>
    <row r="72" spans="2:27" ht="45" x14ac:dyDescent="0.25">
      <c r="B72" s="1578"/>
      <c r="C72" s="1755"/>
      <c r="D72" s="1578"/>
      <c r="E72" s="1578"/>
      <c r="F72" s="1578"/>
      <c r="G72" s="1578"/>
      <c r="H72" s="1578"/>
      <c r="I72" s="1578"/>
      <c r="J72" s="128" t="s">
        <v>109</v>
      </c>
      <c r="K72" s="128" t="s">
        <v>110</v>
      </c>
      <c r="L72" s="128" t="s">
        <v>111</v>
      </c>
      <c r="M72" s="1578"/>
      <c r="N72" s="1578"/>
      <c r="O72" s="1578"/>
      <c r="P72" s="1746"/>
      <c r="Q72" s="1747"/>
    </row>
    <row r="73" spans="2:27" ht="60" x14ac:dyDescent="0.25">
      <c r="B73" s="904" t="s">
        <v>1093</v>
      </c>
      <c r="C73" s="914" t="s">
        <v>133</v>
      </c>
      <c r="D73" s="870" t="s">
        <v>4241</v>
      </c>
      <c r="E73" s="879">
        <v>15025886</v>
      </c>
      <c r="F73" s="879" t="s">
        <v>358</v>
      </c>
      <c r="G73" s="870" t="s">
        <v>275</v>
      </c>
      <c r="H73" s="872">
        <v>36694</v>
      </c>
      <c r="I73" s="875" t="s">
        <v>86</v>
      </c>
      <c r="J73" s="880" t="s">
        <v>4242</v>
      </c>
      <c r="K73" s="879" t="s">
        <v>4243</v>
      </c>
      <c r="L73" s="879" t="s">
        <v>155</v>
      </c>
      <c r="M73" s="870" t="s">
        <v>19</v>
      </c>
      <c r="N73" s="870" t="s">
        <v>19</v>
      </c>
      <c r="O73" s="870" t="s">
        <v>19</v>
      </c>
      <c r="P73" s="1725"/>
      <c r="Q73" s="1726"/>
    </row>
    <row r="74" spans="2:27" s="137" customFormat="1" ht="30" x14ac:dyDescent="0.25">
      <c r="B74" s="963" t="s">
        <v>1093</v>
      </c>
      <c r="C74" s="132" t="s">
        <v>133</v>
      </c>
      <c r="D74" s="879" t="s">
        <v>4244</v>
      </c>
      <c r="E74" s="879">
        <v>30661574</v>
      </c>
      <c r="F74" s="879" t="s">
        <v>1312</v>
      </c>
      <c r="G74" s="917" t="s">
        <v>369</v>
      </c>
      <c r="H74" s="135">
        <v>41621</v>
      </c>
      <c r="I74" s="917" t="s">
        <v>3313</v>
      </c>
      <c r="J74" s="1221" t="s">
        <v>4228</v>
      </c>
      <c r="K74" s="1221" t="s">
        <v>4245</v>
      </c>
      <c r="L74" s="1221" t="s">
        <v>155</v>
      </c>
      <c r="M74" s="917" t="s">
        <v>19</v>
      </c>
      <c r="N74" s="917" t="s">
        <v>20</v>
      </c>
      <c r="O74" s="917" t="s">
        <v>19</v>
      </c>
      <c r="P74" s="1857" t="s">
        <v>4246</v>
      </c>
      <c r="Q74" s="1858"/>
      <c r="W74" s="1"/>
    </row>
    <row r="75" spans="2:27" s="137" customFormat="1" ht="60" x14ac:dyDescent="0.25">
      <c r="B75" s="963" t="s">
        <v>1093</v>
      </c>
      <c r="C75" s="132" t="s">
        <v>4247</v>
      </c>
      <c r="D75" s="879" t="s">
        <v>4248</v>
      </c>
      <c r="E75" s="879">
        <v>30670145</v>
      </c>
      <c r="F75" s="879" t="s">
        <v>258</v>
      </c>
      <c r="G75" s="917" t="s">
        <v>318</v>
      </c>
      <c r="H75" s="135">
        <v>40991</v>
      </c>
      <c r="I75" s="917" t="s">
        <v>3313</v>
      </c>
      <c r="J75" s="1221" t="s">
        <v>4242</v>
      </c>
      <c r="K75" s="1221" t="s">
        <v>4249</v>
      </c>
      <c r="L75" s="1221" t="s">
        <v>155</v>
      </c>
      <c r="M75" s="917" t="s">
        <v>19</v>
      </c>
      <c r="N75" s="917" t="s">
        <v>20</v>
      </c>
      <c r="O75" s="917" t="s">
        <v>19</v>
      </c>
      <c r="P75" s="1857" t="s">
        <v>4246</v>
      </c>
      <c r="Q75" s="1858"/>
      <c r="W75" s="1"/>
    </row>
    <row r="76" spans="2:27" ht="60" x14ac:dyDescent="0.25">
      <c r="B76" s="904" t="s">
        <v>126</v>
      </c>
      <c r="C76" s="914" t="s">
        <v>141</v>
      </c>
      <c r="D76" s="879" t="s">
        <v>4250</v>
      </c>
      <c r="E76" s="879">
        <v>30647657</v>
      </c>
      <c r="F76" s="879" t="s">
        <v>288</v>
      </c>
      <c r="G76" s="870" t="s">
        <v>289</v>
      </c>
      <c r="H76" s="135">
        <v>35853</v>
      </c>
      <c r="I76" s="917" t="s">
        <v>86</v>
      </c>
      <c r="J76" s="880" t="s">
        <v>4251</v>
      </c>
      <c r="K76" s="218" t="s">
        <v>4252</v>
      </c>
      <c r="L76" s="879" t="s">
        <v>155</v>
      </c>
      <c r="M76" s="870" t="s">
        <v>19</v>
      </c>
      <c r="N76" s="870" t="s">
        <v>19</v>
      </c>
      <c r="O76" s="870" t="s">
        <v>19</v>
      </c>
      <c r="P76" s="1857"/>
      <c r="Q76" s="1858"/>
    </row>
    <row r="77" spans="2:27" ht="45" x14ac:dyDescent="0.25">
      <c r="B77" s="904" t="s">
        <v>126</v>
      </c>
      <c r="C77" s="145" t="s">
        <v>141</v>
      </c>
      <c r="D77" s="879" t="s">
        <v>4253</v>
      </c>
      <c r="E77" s="879">
        <v>50896885</v>
      </c>
      <c r="F77" s="879" t="s">
        <v>288</v>
      </c>
      <c r="G77" s="880" t="s">
        <v>289</v>
      </c>
      <c r="H77" s="881">
        <v>35853</v>
      </c>
      <c r="I77" s="879" t="s">
        <v>86</v>
      </c>
      <c r="J77" s="880" t="s">
        <v>4254</v>
      </c>
      <c r="K77" s="879" t="s">
        <v>4255</v>
      </c>
      <c r="L77" s="879" t="s">
        <v>155</v>
      </c>
      <c r="M77" s="880" t="s">
        <v>19</v>
      </c>
      <c r="N77" s="880" t="s">
        <v>19</v>
      </c>
      <c r="O77" s="880" t="s">
        <v>19</v>
      </c>
      <c r="P77" s="1867"/>
      <c r="Q77" s="1868"/>
      <c r="T77" s="35"/>
      <c r="U77" s="1984"/>
      <c r="V77" s="1984"/>
      <c r="W77" s="35"/>
      <c r="X77" s="35"/>
    </row>
    <row r="78" spans="2:27" ht="30" x14ac:dyDescent="0.25">
      <c r="B78" s="904" t="s">
        <v>126</v>
      </c>
      <c r="C78" s="915" t="s">
        <v>141</v>
      </c>
      <c r="D78" s="875" t="s">
        <v>4256</v>
      </c>
      <c r="E78" s="875">
        <v>30659680</v>
      </c>
      <c r="F78" s="875" t="s">
        <v>288</v>
      </c>
      <c r="G78" s="870" t="s">
        <v>289</v>
      </c>
      <c r="H78" s="873">
        <v>37070</v>
      </c>
      <c r="I78" s="877" t="s">
        <v>86</v>
      </c>
      <c r="J78" s="873" t="s">
        <v>4228</v>
      </c>
      <c r="K78" s="872" t="s">
        <v>4257</v>
      </c>
      <c r="L78" s="875" t="s">
        <v>155</v>
      </c>
      <c r="M78" s="870" t="s">
        <v>19</v>
      </c>
      <c r="N78" s="870" t="s">
        <v>19</v>
      </c>
      <c r="O78" s="870" t="s">
        <v>19</v>
      </c>
      <c r="P78" s="1725"/>
      <c r="Q78" s="1726"/>
      <c r="T78" s="35"/>
      <c r="U78" s="35"/>
      <c r="V78" s="35"/>
      <c r="W78" s="35"/>
      <c r="X78" s="35"/>
    </row>
    <row r="79" spans="2:27" s="51" customFormat="1" ht="60" x14ac:dyDescent="0.25">
      <c r="B79" s="932" t="s">
        <v>126</v>
      </c>
      <c r="C79" s="145" t="s">
        <v>141</v>
      </c>
      <c r="D79" s="879" t="s">
        <v>4258</v>
      </c>
      <c r="E79" s="879">
        <v>30669642</v>
      </c>
      <c r="F79" s="879" t="s">
        <v>258</v>
      </c>
      <c r="G79" s="880" t="s">
        <v>130</v>
      </c>
      <c r="H79" s="881">
        <v>39064</v>
      </c>
      <c r="I79" s="879" t="s">
        <v>3313</v>
      </c>
      <c r="J79" s="881" t="s">
        <v>4228</v>
      </c>
      <c r="K79" s="881" t="s">
        <v>4259</v>
      </c>
      <c r="L79" s="879" t="s">
        <v>155</v>
      </c>
      <c r="M79" s="880" t="s">
        <v>19</v>
      </c>
      <c r="N79" s="880" t="s">
        <v>20</v>
      </c>
      <c r="O79" s="880" t="s">
        <v>19</v>
      </c>
      <c r="P79" s="1985" t="s">
        <v>4246</v>
      </c>
      <c r="Q79" s="1985"/>
      <c r="R79" s="35"/>
      <c r="S79" s="35"/>
      <c r="T79" s="35"/>
      <c r="U79" s="35"/>
      <c r="V79" s="35"/>
      <c r="W79" s="35"/>
      <c r="X79" s="35"/>
      <c r="Y79" s="35"/>
      <c r="Z79" s="35"/>
      <c r="AA79" s="510"/>
    </row>
    <row r="80" spans="2:27" ht="30" x14ac:dyDescent="0.25">
      <c r="B80" s="932" t="s">
        <v>126</v>
      </c>
      <c r="C80" s="145" t="s">
        <v>4247</v>
      </c>
      <c r="D80" s="879" t="s">
        <v>4260</v>
      </c>
      <c r="E80" s="879">
        <v>50880474</v>
      </c>
      <c r="F80" s="879" t="s">
        <v>1312</v>
      </c>
      <c r="G80" s="871" t="s">
        <v>369</v>
      </c>
      <c r="H80" s="874">
        <v>38696</v>
      </c>
      <c r="I80" s="876" t="s">
        <v>3313</v>
      </c>
      <c r="J80" s="881" t="s">
        <v>4228</v>
      </c>
      <c r="K80" s="876" t="s">
        <v>4261</v>
      </c>
      <c r="L80" s="876" t="s">
        <v>155</v>
      </c>
      <c r="M80" s="880" t="s">
        <v>19</v>
      </c>
      <c r="N80" s="880" t="s">
        <v>19</v>
      </c>
      <c r="O80" s="880" t="s">
        <v>19</v>
      </c>
      <c r="P80" s="1985" t="s">
        <v>4246</v>
      </c>
      <c r="Q80" s="1985"/>
    </row>
    <row r="82" spans="2:17" ht="15.75" thickBot="1" x14ac:dyDescent="0.3"/>
    <row r="83" spans="2:17" ht="27" thickBot="1" x14ac:dyDescent="0.3">
      <c r="B83" s="1584" t="s">
        <v>158</v>
      </c>
      <c r="C83" s="1585"/>
      <c r="D83" s="1585"/>
      <c r="E83" s="1585"/>
      <c r="F83" s="1585"/>
      <c r="G83" s="1585"/>
      <c r="H83" s="1585"/>
      <c r="I83" s="1585"/>
      <c r="J83" s="1585"/>
      <c r="K83" s="1585"/>
      <c r="L83" s="1585"/>
      <c r="M83" s="1585"/>
      <c r="N83" s="1586"/>
    </row>
    <row r="86" spans="2:17" ht="30" x14ac:dyDescent="0.25">
      <c r="B86" s="114" t="s">
        <v>18</v>
      </c>
      <c r="C86" s="113" t="s">
        <v>159</v>
      </c>
      <c r="D86" s="1579" t="s">
        <v>81</v>
      </c>
      <c r="E86" s="1581"/>
    </row>
    <row r="87" spans="2:17" x14ac:dyDescent="0.25">
      <c r="B87" s="932" t="s">
        <v>160</v>
      </c>
      <c r="C87" s="52" t="s">
        <v>19</v>
      </c>
      <c r="D87" s="1618"/>
      <c r="E87" s="1619"/>
    </row>
    <row r="90" spans="2:17" ht="26.25" x14ac:dyDescent="0.25">
      <c r="B90" s="1764" t="s">
        <v>161</v>
      </c>
      <c r="C90" s="1764"/>
      <c r="D90" s="1764"/>
      <c r="E90" s="1764"/>
      <c r="F90" s="1764"/>
      <c r="G90" s="1764"/>
      <c r="H90" s="1764"/>
      <c r="I90" s="1764"/>
      <c r="J90" s="1764"/>
      <c r="K90" s="1764"/>
      <c r="L90" s="1764"/>
      <c r="M90" s="1764"/>
      <c r="N90" s="1764"/>
      <c r="O90" s="1764"/>
      <c r="P90" s="1764"/>
    </row>
    <row r="92" spans="2:17" ht="15.75" thickBot="1" x14ac:dyDescent="0.3"/>
    <row r="93" spans="2:17" ht="27" thickBot="1" x14ac:dyDescent="0.3">
      <c r="B93" s="1584" t="s">
        <v>162</v>
      </c>
      <c r="C93" s="1585"/>
      <c r="D93" s="1585"/>
      <c r="E93" s="1585"/>
      <c r="F93" s="1585"/>
      <c r="G93" s="1585"/>
      <c r="H93" s="1585"/>
      <c r="I93" s="1585"/>
      <c r="J93" s="1585"/>
      <c r="K93" s="1585"/>
      <c r="L93" s="1585"/>
      <c r="M93" s="1585"/>
      <c r="N93" s="1586"/>
    </row>
    <row r="95" spans="2:17" ht="15.75" thickBot="1" x14ac:dyDescent="0.3">
      <c r="M95" s="58"/>
      <c r="N95" s="58"/>
    </row>
    <row r="96" spans="2:17" s="925" customFormat="1" ht="60" x14ac:dyDescent="0.25">
      <c r="B96" s="156" t="s">
        <v>34</v>
      </c>
      <c r="C96" s="157" t="s">
        <v>35</v>
      </c>
      <c r="D96" s="156" t="s">
        <v>36</v>
      </c>
      <c r="E96" s="156" t="s">
        <v>37</v>
      </c>
      <c r="F96" s="156" t="s">
        <v>38</v>
      </c>
      <c r="G96" s="156" t="s">
        <v>39</v>
      </c>
      <c r="H96" s="156" t="s">
        <v>40</v>
      </c>
      <c r="I96" s="156" t="s">
        <v>41</v>
      </c>
      <c r="J96" s="156" t="s">
        <v>42</v>
      </c>
      <c r="K96" s="156" t="s">
        <v>43</v>
      </c>
      <c r="L96" s="156" t="s">
        <v>44</v>
      </c>
      <c r="M96" s="158" t="s">
        <v>45</v>
      </c>
      <c r="N96" s="156" t="s">
        <v>46</v>
      </c>
      <c r="O96" s="156" t="s">
        <v>47</v>
      </c>
      <c r="P96" s="860" t="s">
        <v>48</v>
      </c>
      <c r="Q96" s="860" t="s">
        <v>49</v>
      </c>
    </row>
    <row r="97" spans="1:26" s="76" customFormat="1" ht="30" x14ac:dyDescent="0.25">
      <c r="A97" s="62"/>
      <c r="B97" s="163" t="s">
        <v>4228</v>
      </c>
      <c r="C97" s="77" t="s">
        <v>4228</v>
      </c>
      <c r="D97" s="77" t="s">
        <v>50</v>
      </c>
      <c r="E97" s="78" t="s">
        <v>4237</v>
      </c>
      <c r="F97" s="80" t="s">
        <v>19</v>
      </c>
      <c r="G97" s="160">
        <v>1</v>
      </c>
      <c r="H97" s="81">
        <v>40931</v>
      </c>
      <c r="I97" s="81">
        <v>41273</v>
      </c>
      <c r="J97" s="82" t="s">
        <v>20</v>
      </c>
      <c r="K97" s="161">
        <v>0</v>
      </c>
      <c r="L97" s="161">
        <v>11.2</v>
      </c>
      <c r="M97" s="162">
        <v>484</v>
      </c>
      <c r="N97" s="161">
        <v>484</v>
      </c>
      <c r="O97" s="85">
        <v>357416900</v>
      </c>
      <c r="P97" s="85">
        <v>164</v>
      </c>
      <c r="Q97" s="74" t="s">
        <v>4262</v>
      </c>
      <c r="R97" s="75"/>
      <c r="S97" s="75"/>
      <c r="T97" s="75"/>
      <c r="U97" s="75"/>
      <c r="V97" s="75"/>
      <c r="W97" s="75"/>
      <c r="X97" s="75"/>
      <c r="Y97" s="75"/>
      <c r="Z97" s="75"/>
    </row>
    <row r="98" spans="1:26" s="76" customFormat="1" x14ac:dyDescent="0.25">
      <c r="A98" s="62"/>
      <c r="B98" s="163" t="s">
        <v>4228</v>
      </c>
      <c r="C98" s="77" t="s">
        <v>4228</v>
      </c>
      <c r="D98" s="77" t="s">
        <v>50</v>
      </c>
      <c r="E98" s="78" t="s">
        <v>4263</v>
      </c>
      <c r="F98" s="79" t="s">
        <v>19</v>
      </c>
      <c r="G98" s="160">
        <v>1</v>
      </c>
      <c r="H98" s="81">
        <v>41303</v>
      </c>
      <c r="I98" s="81">
        <v>41639</v>
      </c>
      <c r="J98" s="82" t="s">
        <v>20</v>
      </c>
      <c r="K98" s="161">
        <v>11</v>
      </c>
      <c r="L98" s="161">
        <v>0</v>
      </c>
      <c r="M98" s="162">
        <v>1560</v>
      </c>
      <c r="N98" s="161">
        <v>1560</v>
      </c>
      <c r="O98" s="85">
        <v>1358817724</v>
      </c>
      <c r="P98" s="85">
        <v>165</v>
      </c>
      <c r="Q98" s="74"/>
      <c r="R98" s="75"/>
      <c r="S98" s="75"/>
      <c r="T98" s="75"/>
      <c r="U98" s="75"/>
      <c r="V98" s="75"/>
      <c r="W98" s="75"/>
      <c r="X98" s="75"/>
      <c r="Y98" s="75"/>
      <c r="Z98" s="75"/>
    </row>
    <row r="99" spans="1:26" s="76" customFormat="1" x14ac:dyDescent="0.25">
      <c r="A99" s="62"/>
      <c r="B99" s="77"/>
      <c r="C99" s="77"/>
      <c r="D99" s="77"/>
      <c r="E99" s="78"/>
      <c r="F99" s="79"/>
      <c r="G99" s="160"/>
      <c r="H99" s="81"/>
      <c r="I99" s="81"/>
      <c r="J99" s="82"/>
      <c r="K99" s="161">
        <f>SUM(K97:K98)</f>
        <v>11</v>
      </c>
      <c r="L99" s="161">
        <f>SUM(L97:L98)</f>
        <v>11.2</v>
      </c>
      <c r="M99" s="162"/>
      <c r="N99" s="161"/>
      <c r="O99" s="85"/>
      <c r="P99" s="85"/>
      <c r="Q99" s="74"/>
      <c r="R99" s="75"/>
      <c r="S99" s="75"/>
      <c r="T99" s="75"/>
      <c r="U99" s="75"/>
      <c r="V99" s="75"/>
      <c r="W99" s="75"/>
      <c r="X99" s="75"/>
      <c r="Y99" s="75"/>
      <c r="Z99" s="75"/>
    </row>
    <row r="100" spans="1:26" x14ac:dyDescent="0.25">
      <c r="B100" s="100"/>
      <c r="C100" s="101"/>
      <c r="D100" s="100"/>
      <c r="E100" s="102"/>
      <c r="F100" s="100"/>
      <c r="G100" s="100"/>
      <c r="H100" s="100"/>
      <c r="I100" s="100"/>
      <c r="J100" s="100"/>
      <c r="K100" s="103"/>
      <c r="L100" s="100"/>
      <c r="M100" s="100"/>
      <c r="N100" s="100"/>
      <c r="O100" s="100"/>
      <c r="P100" s="100"/>
    </row>
    <row r="101" spans="1:26" ht="18.75" x14ac:dyDescent="0.25">
      <c r="B101" s="106" t="s">
        <v>163</v>
      </c>
      <c r="C101" s="172" t="s">
        <v>4264</v>
      </c>
      <c r="H101" s="110"/>
      <c r="I101" s="110"/>
      <c r="J101" s="110"/>
      <c r="K101" s="111"/>
      <c r="L101" s="110"/>
      <c r="M101" s="110"/>
      <c r="N101" s="100"/>
      <c r="O101" s="100"/>
      <c r="P101" s="100"/>
    </row>
    <row r="102" spans="1:26" ht="15.75" thickBot="1" x14ac:dyDescent="0.3"/>
    <row r="103" spans="1:26" ht="30.75" thickBot="1" x14ac:dyDescent="0.3">
      <c r="B103" s="237" t="s">
        <v>175</v>
      </c>
      <c r="C103" s="200" t="s">
        <v>176</v>
      </c>
      <c r="D103" s="237" t="s">
        <v>28</v>
      </c>
      <c r="E103" s="200" t="s">
        <v>402</v>
      </c>
      <c r="I103" s="925"/>
      <c r="K103" s="1"/>
    </row>
    <row r="104" spans="1:26" x14ac:dyDescent="0.25">
      <c r="B104" s="239" t="s">
        <v>403</v>
      </c>
      <c r="C104" s="241">
        <v>20</v>
      </c>
      <c r="D104" s="241">
        <v>20</v>
      </c>
      <c r="E104" s="1610">
        <v>20</v>
      </c>
      <c r="I104" s="925"/>
      <c r="K104" s="1"/>
    </row>
    <row r="105" spans="1:26" x14ac:dyDescent="0.25">
      <c r="B105" s="239" t="s">
        <v>404</v>
      </c>
      <c r="C105" s="983">
        <v>30</v>
      </c>
      <c r="D105" s="878">
        <v>0</v>
      </c>
      <c r="E105" s="1602"/>
      <c r="I105" s="925"/>
      <c r="K105" s="1"/>
      <c r="M105" s="400"/>
    </row>
    <row r="106" spans="1:26" ht="15.75" thickBot="1" x14ac:dyDescent="0.3">
      <c r="B106" s="239" t="s">
        <v>405</v>
      </c>
      <c r="C106" s="243">
        <v>40</v>
      </c>
      <c r="D106" s="243">
        <v>0</v>
      </c>
      <c r="E106" s="1611"/>
      <c r="I106" s="925"/>
      <c r="K106" s="1"/>
    </row>
    <row r="108" spans="1:26" s="137" customFormat="1" ht="15.75" thickBot="1" x14ac:dyDescent="0.3">
      <c r="B108" s="173"/>
      <c r="C108" s="174"/>
      <c r="D108" s="175"/>
      <c r="E108" s="175"/>
      <c r="K108" s="176"/>
    </row>
    <row r="109" spans="1:26" ht="27" thickBot="1" x14ac:dyDescent="0.3">
      <c r="B109" s="1584" t="s">
        <v>164</v>
      </c>
      <c r="C109" s="1585"/>
      <c r="D109" s="1585"/>
      <c r="E109" s="1585"/>
      <c r="F109" s="1585"/>
      <c r="G109" s="1585"/>
      <c r="H109" s="1585"/>
      <c r="I109" s="1585"/>
      <c r="J109" s="1585"/>
      <c r="K109" s="1585"/>
      <c r="L109" s="1585"/>
      <c r="M109" s="1585"/>
      <c r="N109" s="1586"/>
    </row>
    <row r="111" spans="1:26" ht="75" x14ac:dyDescent="0.25">
      <c r="B111" s="1577" t="s">
        <v>97</v>
      </c>
      <c r="C111" s="1754" t="s">
        <v>98</v>
      </c>
      <c r="D111" s="1577" t="s">
        <v>99</v>
      </c>
      <c r="E111" s="1577" t="s">
        <v>100</v>
      </c>
      <c r="F111" s="1577" t="s">
        <v>101</v>
      </c>
      <c r="G111" s="1577" t="s">
        <v>102</v>
      </c>
      <c r="H111" s="1577" t="s">
        <v>103</v>
      </c>
      <c r="I111" s="1577" t="s">
        <v>104</v>
      </c>
      <c r="J111" s="1579" t="s">
        <v>105</v>
      </c>
      <c r="K111" s="1580"/>
      <c r="L111" s="1581"/>
      <c r="M111" s="923" t="s">
        <v>106</v>
      </c>
      <c r="N111" s="923" t="s">
        <v>107</v>
      </c>
      <c r="O111" s="923" t="s">
        <v>108</v>
      </c>
      <c r="P111" s="1579" t="s">
        <v>81</v>
      </c>
      <c r="Q111" s="1581"/>
    </row>
    <row r="112" spans="1:26" ht="45" x14ac:dyDescent="0.25">
      <c r="B112" s="1578"/>
      <c r="C112" s="1755"/>
      <c r="D112" s="1578"/>
      <c r="E112" s="1578"/>
      <c r="F112" s="1578"/>
      <c r="G112" s="1578"/>
      <c r="H112" s="1578"/>
      <c r="I112" s="1578"/>
      <c r="J112" s="177" t="s">
        <v>109</v>
      </c>
      <c r="K112" s="178" t="s">
        <v>110</v>
      </c>
      <c r="L112" s="177" t="s">
        <v>111</v>
      </c>
      <c r="M112" s="923"/>
      <c r="N112" s="923"/>
      <c r="O112" s="923"/>
      <c r="P112" s="862"/>
      <c r="Q112" s="863"/>
    </row>
    <row r="113" spans="2:17" s="181" customFormat="1" ht="30" x14ac:dyDescent="0.25">
      <c r="B113" s="1668" t="s">
        <v>2258</v>
      </c>
      <c r="C113" s="1748" t="s">
        <v>4265</v>
      </c>
      <c r="D113" s="1606" t="s">
        <v>4266</v>
      </c>
      <c r="E113" s="1606">
        <v>30654476</v>
      </c>
      <c r="F113" s="1606" t="s">
        <v>288</v>
      </c>
      <c r="G113" s="1599" t="s">
        <v>4267</v>
      </c>
      <c r="H113" s="1603">
        <v>34600</v>
      </c>
      <c r="I113" s="1606" t="s">
        <v>4268</v>
      </c>
      <c r="J113" s="880" t="s">
        <v>4269</v>
      </c>
      <c r="K113" s="879" t="s">
        <v>4270</v>
      </c>
      <c r="L113" s="879" t="s">
        <v>155</v>
      </c>
      <c r="M113" s="1599" t="s">
        <v>19</v>
      </c>
      <c r="N113" s="1599" t="s">
        <v>19</v>
      </c>
      <c r="O113" s="1599" t="s">
        <v>19</v>
      </c>
      <c r="P113" s="1859"/>
      <c r="Q113" s="1860"/>
    </row>
    <row r="114" spans="2:17" s="181" customFormat="1" ht="30" x14ac:dyDescent="0.25">
      <c r="B114" s="1670"/>
      <c r="C114" s="1750"/>
      <c r="D114" s="1607"/>
      <c r="E114" s="1607"/>
      <c r="F114" s="1607"/>
      <c r="G114" s="1601"/>
      <c r="H114" s="1605"/>
      <c r="I114" s="1607"/>
      <c r="J114" s="880" t="s">
        <v>4271</v>
      </c>
      <c r="K114" s="218" t="s">
        <v>4272</v>
      </c>
      <c r="L114" s="879" t="s">
        <v>155</v>
      </c>
      <c r="M114" s="1601"/>
      <c r="N114" s="1601"/>
      <c r="O114" s="1601"/>
      <c r="P114" s="1861"/>
      <c r="Q114" s="1862"/>
    </row>
    <row r="115" spans="2:17" s="181" customFormat="1" ht="30" x14ac:dyDescent="0.25">
      <c r="B115" s="1668" t="s">
        <v>2346</v>
      </c>
      <c r="C115" s="1748" t="s">
        <v>4265</v>
      </c>
      <c r="D115" s="1606" t="s">
        <v>4273</v>
      </c>
      <c r="E115" s="1606">
        <v>50882062</v>
      </c>
      <c r="F115" s="1606" t="s">
        <v>4274</v>
      </c>
      <c r="G115" s="1599" t="s">
        <v>4275</v>
      </c>
      <c r="H115" s="1603">
        <v>36371</v>
      </c>
      <c r="I115" s="1606" t="s">
        <v>86</v>
      </c>
      <c r="J115" s="880" t="s">
        <v>4276</v>
      </c>
      <c r="K115" s="879" t="s">
        <v>4277</v>
      </c>
      <c r="L115" s="879" t="s">
        <v>155</v>
      </c>
      <c r="M115" s="880" t="s">
        <v>19</v>
      </c>
      <c r="N115" s="880" t="s">
        <v>19</v>
      </c>
      <c r="O115" s="880" t="s">
        <v>19</v>
      </c>
      <c r="P115" s="1859"/>
      <c r="Q115" s="1860"/>
    </row>
    <row r="116" spans="2:17" s="181" customFormat="1" ht="45" x14ac:dyDescent="0.25">
      <c r="B116" s="1670"/>
      <c r="C116" s="1750"/>
      <c r="D116" s="1607"/>
      <c r="E116" s="1607"/>
      <c r="F116" s="1607"/>
      <c r="G116" s="1601"/>
      <c r="H116" s="1605"/>
      <c r="I116" s="1607"/>
      <c r="J116" s="880" t="s">
        <v>4278</v>
      </c>
      <c r="K116" s="879" t="s">
        <v>4279</v>
      </c>
      <c r="L116" s="879" t="s">
        <v>155</v>
      </c>
      <c r="M116" s="880" t="s">
        <v>19</v>
      </c>
      <c r="N116" s="880" t="s">
        <v>19</v>
      </c>
      <c r="O116" s="880" t="s">
        <v>19</v>
      </c>
      <c r="P116" s="1861"/>
      <c r="Q116" s="1862"/>
    </row>
    <row r="117" spans="2:17" ht="30" x14ac:dyDescent="0.25">
      <c r="B117" s="182" t="s">
        <v>1589</v>
      </c>
      <c r="C117" s="183" t="s">
        <v>4265</v>
      </c>
      <c r="D117" s="879" t="s">
        <v>4280</v>
      </c>
      <c r="E117" s="879">
        <v>1067865703</v>
      </c>
      <c r="F117" s="879" t="s">
        <v>446</v>
      </c>
      <c r="G117" s="187" t="s">
        <v>130</v>
      </c>
      <c r="H117" s="934">
        <v>39870</v>
      </c>
      <c r="I117" s="935" t="s">
        <v>86</v>
      </c>
      <c r="J117" s="937"/>
      <c r="K117" s="938"/>
      <c r="L117" s="938"/>
      <c r="M117" s="878" t="s">
        <v>19</v>
      </c>
      <c r="N117" s="878" t="s">
        <v>19</v>
      </c>
      <c r="O117" s="878" t="s">
        <v>19</v>
      </c>
      <c r="P117" s="1609"/>
      <c r="Q117" s="1609"/>
    </row>
    <row r="118" spans="2:17" x14ac:dyDescent="0.25">
      <c r="B118" s="193"/>
      <c r="C118" s="194"/>
      <c r="D118" s="195"/>
      <c r="E118" s="195"/>
      <c r="F118" s="195"/>
      <c r="G118" s="195"/>
      <c r="H118" s="195"/>
      <c r="I118" s="196"/>
      <c r="J118" s="197"/>
      <c r="K118" s="198"/>
      <c r="L118" s="199"/>
      <c r="M118" s="35"/>
      <c r="N118" s="35"/>
      <c r="O118" s="35"/>
      <c r="P118" s="826"/>
      <c r="Q118" s="826"/>
    </row>
    <row r="119" spans="2:17" x14ac:dyDescent="0.25">
      <c r="B119" s="47" t="s">
        <v>174</v>
      </c>
      <c r="C119" s="1"/>
      <c r="K119" s="1"/>
    </row>
    <row r="120" spans="2:17" ht="15.75" thickBot="1" x14ac:dyDescent="0.3">
      <c r="C120" s="1"/>
      <c r="K120" s="1"/>
    </row>
    <row r="121" spans="2:17" ht="30" x14ac:dyDescent="0.25">
      <c r="B121" s="55" t="s">
        <v>18</v>
      </c>
      <c r="C121" s="55" t="s">
        <v>175</v>
      </c>
      <c r="D121" s="923" t="s">
        <v>176</v>
      </c>
      <c r="E121" s="55" t="s">
        <v>28</v>
      </c>
      <c r="F121" s="200" t="s">
        <v>177</v>
      </c>
      <c r="G121" s="201"/>
      <c r="K121" s="1"/>
    </row>
    <row r="122" spans="2:17" ht="108" x14ac:dyDescent="0.2">
      <c r="B122" s="1766" t="s">
        <v>178</v>
      </c>
      <c r="C122" s="202" t="s">
        <v>179</v>
      </c>
      <c r="D122" s="878">
        <v>25</v>
      </c>
      <c r="E122" s="878">
        <v>25</v>
      </c>
      <c r="F122" s="1735">
        <f>+E122+E123+E124</f>
        <v>60</v>
      </c>
      <c r="G122" s="203"/>
      <c r="K122" s="1"/>
    </row>
    <row r="123" spans="2:17" ht="96" x14ac:dyDescent="0.2">
      <c r="B123" s="1766"/>
      <c r="C123" s="202" t="s">
        <v>180</v>
      </c>
      <c r="D123" s="880">
        <v>25</v>
      </c>
      <c r="E123" s="878">
        <v>25</v>
      </c>
      <c r="F123" s="1736"/>
      <c r="G123" s="203"/>
      <c r="K123" s="1"/>
    </row>
    <row r="124" spans="2:17" ht="60" x14ac:dyDescent="0.2">
      <c r="B124" s="1766"/>
      <c r="C124" s="202" t="s">
        <v>181</v>
      </c>
      <c r="D124" s="878">
        <v>10</v>
      </c>
      <c r="E124" s="878">
        <v>10</v>
      </c>
      <c r="F124" s="1737"/>
      <c r="G124" s="203"/>
      <c r="K124" s="1"/>
    </row>
    <row r="125" spans="2:17" x14ac:dyDescent="0.2">
      <c r="B125" s="204"/>
      <c r="C125" s="205"/>
      <c r="D125" s="826"/>
      <c r="E125" s="826"/>
      <c r="F125" s="203"/>
      <c r="G125" s="203"/>
      <c r="K125" s="1"/>
    </row>
    <row r="126" spans="2:17" x14ac:dyDescent="0.2">
      <c r="B126" s="204"/>
      <c r="C126" s="205"/>
      <c r="D126" s="826"/>
      <c r="E126" s="826"/>
      <c r="F126" s="203"/>
      <c r="G126" s="203"/>
      <c r="K126" s="1"/>
    </row>
  </sheetData>
  <sheetProtection sheet="1" objects="1" scenarios="1" formatCells="0" formatColumns="0" formatRows="0" insertColumns="0" insertRows="0" insertHyperlinks="0" deleteColumns="0" deleteRows="0"/>
  <mergeCells count="82">
    <mergeCell ref="B53:B54"/>
    <mergeCell ref="C53:C54"/>
    <mergeCell ref="D53:E53"/>
    <mergeCell ref="B2:P2"/>
    <mergeCell ref="B4:P4"/>
    <mergeCell ref="C6:N6"/>
    <mergeCell ref="C7:N7"/>
    <mergeCell ref="C8:N8"/>
    <mergeCell ref="C9:N9"/>
    <mergeCell ref="B14:C19"/>
    <mergeCell ref="B20:C20"/>
    <mergeCell ref="E37:E38"/>
    <mergeCell ref="M40:N40"/>
    <mergeCell ref="B41:Q41"/>
    <mergeCell ref="B71:B72"/>
    <mergeCell ref="C71:C72"/>
    <mergeCell ref="D71:D72"/>
    <mergeCell ref="E71:E72"/>
    <mergeCell ref="F71:F72"/>
    <mergeCell ref="C57:N57"/>
    <mergeCell ref="B59:N59"/>
    <mergeCell ref="O62:P62"/>
    <mergeCell ref="O63:P63"/>
    <mergeCell ref="B68:N68"/>
    <mergeCell ref="P76:Q76"/>
    <mergeCell ref="G71:G72"/>
    <mergeCell ref="H71:H72"/>
    <mergeCell ref="I71:I72"/>
    <mergeCell ref="J71:L71"/>
    <mergeCell ref="M71:M72"/>
    <mergeCell ref="N71:N72"/>
    <mergeCell ref="O71:O72"/>
    <mergeCell ref="P71:Q72"/>
    <mergeCell ref="P73:Q73"/>
    <mergeCell ref="P74:Q74"/>
    <mergeCell ref="P75:Q75"/>
    <mergeCell ref="B109:N109"/>
    <mergeCell ref="P77:Q77"/>
    <mergeCell ref="U77:V77"/>
    <mergeCell ref="P78:Q78"/>
    <mergeCell ref="P79:Q79"/>
    <mergeCell ref="P80:Q80"/>
    <mergeCell ref="B83:N83"/>
    <mergeCell ref="D86:E86"/>
    <mergeCell ref="D87:E87"/>
    <mergeCell ref="B90:P90"/>
    <mergeCell ref="B93:N93"/>
    <mergeCell ref="E104:E106"/>
    <mergeCell ref="G113:G114"/>
    <mergeCell ref="B111:B112"/>
    <mergeCell ref="C111:C112"/>
    <mergeCell ref="D111:D112"/>
    <mergeCell ref="E111:E112"/>
    <mergeCell ref="F111:F112"/>
    <mergeCell ref="G111:G112"/>
    <mergeCell ref="B113:B114"/>
    <mergeCell ref="C113:C114"/>
    <mergeCell ref="D113:D114"/>
    <mergeCell ref="E113:E114"/>
    <mergeCell ref="F113:F114"/>
    <mergeCell ref="P113:Q114"/>
    <mergeCell ref="H111:H112"/>
    <mergeCell ref="I111:I112"/>
    <mergeCell ref="J111:L111"/>
    <mergeCell ref="P111:Q111"/>
    <mergeCell ref="H113:H114"/>
    <mergeCell ref="I113:I114"/>
    <mergeCell ref="M113:M114"/>
    <mergeCell ref="N113:N114"/>
    <mergeCell ref="O113:O114"/>
    <mergeCell ref="H115:H116"/>
    <mergeCell ref="I115:I116"/>
    <mergeCell ref="P115:Q116"/>
    <mergeCell ref="P117:Q117"/>
    <mergeCell ref="B122:B124"/>
    <mergeCell ref="F122:F124"/>
    <mergeCell ref="B115:B116"/>
    <mergeCell ref="C115:C116"/>
    <mergeCell ref="D115:D116"/>
    <mergeCell ref="E115:E116"/>
    <mergeCell ref="F115:F116"/>
    <mergeCell ref="G115:G116"/>
  </mergeCells>
  <dataValidations count="2">
    <dataValidation type="decimal" allowBlank="1" showInputMessage="1" showErrorMessage="1" sqref="WVH983043 WLL983043 C65539 IV65539 SR65539 ACN65539 AMJ65539 AWF65539 BGB65539 BPX65539 BZT65539 CJP65539 CTL65539 DDH65539 DND65539 DWZ65539 EGV65539 EQR65539 FAN65539 FKJ65539 FUF65539 GEB65539 GNX65539 GXT65539 HHP65539 HRL65539 IBH65539 ILD65539 IUZ65539 JEV65539 JOR65539 JYN65539 KIJ65539 KSF65539 LCB65539 LLX65539 LVT65539 MFP65539 MPL65539 MZH65539 NJD65539 NSZ65539 OCV65539 OMR65539 OWN65539 PGJ65539 PQF65539 QAB65539 QJX65539 QTT65539 RDP65539 RNL65539 RXH65539 SHD65539 SQZ65539 TAV65539 TKR65539 TUN65539 UEJ65539 UOF65539 UYB65539 VHX65539 VRT65539 WBP65539 WLL65539 WVH65539 C131075 IV131075 SR131075 ACN131075 AMJ131075 AWF131075 BGB131075 BPX131075 BZT131075 CJP131075 CTL131075 DDH131075 DND131075 DWZ131075 EGV131075 EQR131075 FAN131075 FKJ131075 FUF131075 GEB131075 GNX131075 GXT131075 HHP131075 HRL131075 IBH131075 ILD131075 IUZ131075 JEV131075 JOR131075 JYN131075 KIJ131075 KSF131075 LCB131075 LLX131075 LVT131075 MFP131075 MPL131075 MZH131075 NJD131075 NSZ131075 OCV131075 OMR131075 OWN131075 PGJ131075 PQF131075 QAB131075 QJX131075 QTT131075 RDP131075 RNL131075 RXH131075 SHD131075 SQZ131075 TAV131075 TKR131075 TUN131075 UEJ131075 UOF131075 UYB131075 VHX131075 VRT131075 WBP131075 WLL131075 WVH131075 C196611 IV196611 SR196611 ACN196611 AMJ196611 AWF196611 BGB196611 BPX196611 BZT196611 CJP196611 CTL196611 DDH196611 DND196611 DWZ196611 EGV196611 EQR196611 FAN196611 FKJ196611 FUF196611 GEB196611 GNX196611 GXT196611 HHP196611 HRL196611 IBH196611 ILD196611 IUZ196611 JEV196611 JOR196611 JYN196611 KIJ196611 KSF196611 LCB196611 LLX196611 LVT196611 MFP196611 MPL196611 MZH196611 NJD196611 NSZ196611 OCV196611 OMR196611 OWN196611 PGJ196611 PQF196611 QAB196611 QJX196611 QTT196611 RDP196611 RNL196611 RXH196611 SHD196611 SQZ196611 TAV196611 TKR196611 TUN196611 UEJ196611 UOF196611 UYB196611 VHX196611 VRT196611 WBP196611 WLL196611 WVH196611 C262147 IV262147 SR262147 ACN262147 AMJ262147 AWF262147 BGB262147 BPX262147 BZT262147 CJP262147 CTL262147 DDH262147 DND262147 DWZ262147 EGV262147 EQR262147 FAN262147 FKJ262147 FUF262147 GEB262147 GNX262147 GXT262147 HHP262147 HRL262147 IBH262147 ILD262147 IUZ262147 JEV262147 JOR262147 JYN262147 KIJ262147 KSF262147 LCB262147 LLX262147 LVT262147 MFP262147 MPL262147 MZH262147 NJD262147 NSZ262147 OCV262147 OMR262147 OWN262147 PGJ262147 PQF262147 QAB262147 QJX262147 QTT262147 RDP262147 RNL262147 RXH262147 SHD262147 SQZ262147 TAV262147 TKR262147 TUN262147 UEJ262147 UOF262147 UYB262147 VHX262147 VRT262147 WBP262147 WLL262147 WVH262147 C327683 IV327683 SR327683 ACN327683 AMJ327683 AWF327683 BGB327683 BPX327683 BZT327683 CJP327683 CTL327683 DDH327683 DND327683 DWZ327683 EGV327683 EQR327683 FAN327683 FKJ327683 FUF327683 GEB327683 GNX327683 GXT327683 HHP327683 HRL327683 IBH327683 ILD327683 IUZ327683 JEV327683 JOR327683 JYN327683 KIJ327683 KSF327683 LCB327683 LLX327683 LVT327683 MFP327683 MPL327683 MZH327683 NJD327683 NSZ327683 OCV327683 OMR327683 OWN327683 PGJ327683 PQF327683 QAB327683 QJX327683 QTT327683 RDP327683 RNL327683 RXH327683 SHD327683 SQZ327683 TAV327683 TKR327683 TUN327683 UEJ327683 UOF327683 UYB327683 VHX327683 VRT327683 WBP327683 WLL327683 WVH327683 C393219 IV393219 SR393219 ACN393219 AMJ393219 AWF393219 BGB393219 BPX393219 BZT393219 CJP393219 CTL393219 DDH393219 DND393219 DWZ393219 EGV393219 EQR393219 FAN393219 FKJ393219 FUF393219 GEB393219 GNX393219 GXT393219 HHP393219 HRL393219 IBH393219 ILD393219 IUZ393219 JEV393219 JOR393219 JYN393219 KIJ393219 KSF393219 LCB393219 LLX393219 LVT393219 MFP393219 MPL393219 MZH393219 NJD393219 NSZ393219 OCV393219 OMR393219 OWN393219 PGJ393219 PQF393219 QAB393219 QJX393219 QTT393219 RDP393219 RNL393219 RXH393219 SHD393219 SQZ393219 TAV393219 TKR393219 TUN393219 UEJ393219 UOF393219 UYB393219 VHX393219 VRT393219 WBP393219 WLL393219 WVH393219 C458755 IV458755 SR458755 ACN458755 AMJ458755 AWF458755 BGB458755 BPX458755 BZT458755 CJP458755 CTL458755 DDH458755 DND458755 DWZ458755 EGV458755 EQR458755 FAN458755 FKJ458755 FUF458755 GEB458755 GNX458755 GXT458755 HHP458755 HRL458755 IBH458755 ILD458755 IUZ458755 JEV458755 JOR458755 JYN458755 KIJ458755 KSF458755 LCB458755 LLX458755 LVT458755 MFP458755 MPL458755 MZH458755 NJD458755 NSZ458755 OCV458755 OMR458755 OWN458755 PGJ458755 PQF458755 QAB458755 QJX458755 QTT458755 RDP458755 RNL458755 RXH458755 SHD458755 SQZ458755 TAV458755 TKR458755 TUN458755 UEJ458755 UOF458755 UYB458755 VHX458755 VRT458755 WBP458755 WLL458755 WVH458755 C524291 IV524291 SR524291 ACN524291 AMJ524291 AWF524291 BGB524291 BPX524291 BZT524291 CJP524291 CTL524291 DDH524291 DND524291 DWZ524291 EGV524291 EQR524291 FAN524291 FKJ524291 FUF524291 GEB524291 GNX524291 GXT524291 HHP524291 HRL524291 IBH524291 ILD524291 IUZ524291 JEV524291 JOR524291 JYN524291 KIJ524291 KSF524291 LCB524291 LLX524291 LVT524291 MFP524291 MPL524291 MZH524291 NJD524291 NSZ524291 OCV524291 OMR524291 OWN524291 PGJ524291 PQF524291 QAB524291 QJX524291 QTT524291 RDP524291 RNL524291 RXH524291 SHD524291 SQZ524291 TAV524291 TKR524291 TUN524291 UEJ524291 UOF524291 UYB524291 VHX524291 VRT524291 WBP524291 WLL524291 WVH524291 C589827 IV589827 SR589827 ACN589827 AMJ589827 AWF589827 BGB589827 BPX589827 BZT589827 CJP589827 CTL589827 DDH589827 DND589827 DWZ589827 EGV589827 EQR589827 FAN589827 FKJ589827 FUF589827 GEB589827 GNX589827 GXT589827 HHP589827 HRL589827 IBH589827 ILD589827 IUZ589827 JEV589827 JOR589827 JYN589827 KIJ589827 KSF589827 LCB589827 LLX589827 LVT589827 MFP589827 MPL589827 MZH589827 NJD589827 NSZ589827 OCV589827 OMR589827 OWN589827 PGJ589827 PQF589827 QAB589827 QJX589827 QTT589827 RDP589827 RNL589827 RXH589827 SHD589827 SQZ589827 TAV589827 TKR589827 TUN589827 UEJ589827 UOF589827 UYB589827 VHX589827 VRT589827 WBP589827 WLL589827 WVH589827 C655363 IV655363 SR655363 ACN655363 AMJ655363 AWF655363 BGB655363 BPX655363 BZT655363 CJP655363 CTL655363 DDH655363 DND655363 DWZ655363 EGV655363 EQR655363 FAN655363 FKJ655363 FUF655363 GEB655363 GNX655363 GXT655363 HHP655363 HRL655363 IBH655363 ILD655363 IUZ655363 JEV655363 JOR655363 JYN655363 KIJ655363 KSF655363 LCB655363 LLX655363 LVT655363 MFP655363 MPL655363 MZH655363 NJD655363 NSZ655363 OCV655363 OMR655363 OWN655363 PGJ655363 PQF655363 QAB655363 QJX655363 QTT655363 RDP655363 RNL655363 RXH655363 SHD655363 SQZ655363 TAV655363 TKR655363 TUN655363 UEJ655363 UOF655363 UYB655363 VHX655363 VRT655363 WBP655363 WLL655363 WVH655363 C720899 IV720899 SR720899 ACN720899 AMJ720899 AWF720899 BGB720899 BPX720899 BZT720899 CJP720899 CTL720899 DDH720899 DND720899 DWZ720899 EGV720899 EQR720899 FAN720899 FKJ720899 FUF720899 GEB720899 GNX720899 GXT720899 HHP720899 HRL720899 IBH720899 ILD720899 IUZ720899 JEV720899 JOR720899 JYN720899 KIJ720899 KSF720899 LCB720899 LLX720899 LVT720899 MFP720899 MPL720899 MZH720899 NJD720899 NSZ720899 OCV720899 OMR720899 OWN720899 PGJ720899 PQF720899 QAB720899 QJX720899 QTT720899 RDP720899 RNL720899 RXH720899 SHD720899 SQZ720899 TAV720899 TKR720899 TUN720899 UEJ720899 UOF720899 UYB720899 VHX720899 VRT720899 WBP720899 WLL720899 WVH720899 C786435 IV786435 SR786435 ACN786435 AMJ786435 AWF786435 BGB786435 BPX786435 BZT786435 CJP786435 CTL786435 DDH786435 DND786435 DWZ786435 EGV786435 EQR786435 FAN786435 FKJ786435 FUF786435 GEB786435 GNX786435 GXT786435 HHP786435 HRL786435 IBH786435 ILD786435 IUZ786435 JEV786435 JOR786435 JYN786435 KIJ786435 KSF786435 LCB786435 LLX786435 LVT786435 MFP786435 MPL786435 MZH786435 NJD786435 NSZ786435 OCV786435 OMR786435 OWN786435 PGJ786435 PQF786435 QAB786435 QJX786435 QTT786435 RDP786435 RNL786435 RXH786435 SHD786435 SQZ786435 TAV786435 TKR786435 TUN786435 UEJ786435 UOF786435 UYB786435 VHX786435 VRT786435 WBP786435 WLL786435 WVH786435 C851971 IV851971 SR851971 ACN851971 AMJ851971 AWF851971 BGB851971 BPX851971 BZT851971 CJP851971 CTL851971 DDH851971 DND851971 DWZ851971 EGV851971 EQR851971 FAN851971 FKJ851971 FUF851971 GEB851971 GNX851971 GXT851971 HHP851971 HRL851971 IBH851971 ILD851971 IUZ851971 JEV851971 JOR851971 JYN851971 KIJ851971 KSF851971 LCB851971 LLX851971 LVT851971 MFP851971 MPL851971 MZH851971 NJD851971 NSZ851971 OCV851971 OMR851971 OWN851971 PGJ851971 PQF851971 QAB851971 QJX851971 QTT851971 RDP851971 RNL851971 RXH851971 SHD851971 SQZ851971 TAV851971 TKR851971 TUN851971 UEJ851971 UOF851971 UYB851971 VHX851971 VRT851971 WBP851971 WLL851971 WVH851971 C917507 IV917507 SR917507 ACN917507 AMJ917507 AWF917507 BGB917507 BPX917507 BZT917507 CJP917507 CTL917507 DDH917507 DND917507 DWZ917507 EGV917507 EQR917507 FAN917507 FKJ917507 FUF917507 GEB917507 GNX917507 GXT917507 HHP917507 HRL917507 IBH917507 ILD917507 IUZ917507 JEV917507 JOR917507 JYN917507 KIJ917507 KSF917507 LCB917507 LLX917507 LVT917507 MFP917507 MPL917507 MZH917507 NJD917507 NSZ917507 OCV917507 OMR917507 OWN917507 PGJ917507 PQF917507 QAB917507 QJX917507 QTT917507 RDP917507 RNL917507 RXH917507 SHD917507 SQZ917507 TAV917507 TKR917507 TUN917507 UEJ917507 UOF917507 UYB917507 VHX917507 VRT917507 WBP917507 WLL917507 WVH917507 C983043 IV983043 SR983043 ACN983043 AMJ983043 AWF983043 BGB983043 BPX983043 BZT983043 CJP983043 CTL983043 DDH983043 DND983043 DWZ983043 EGV983043 EQR983043 FAN983043 FKJ983043 FUF983043 GEB983043 GNX983043 GXT983043 HHP983043 HRL983043 IBH983043 ILD983043 IUZ983043 JEV983043 JOR983043 JYN983043 KIJ983043 KSF983043 LCB983043 LLX983043 LVT983043 MFP983043 MPL983043 MZH983043 NJD983043 NSZ983043 OCV983043 OMR983043 OWN983043 PGJ983043 PQF983043 QAB983043 QJX983043 QTT983043 RDP983043 RNL983043 RXH983043 SHD983043 SQZ983043 TAV983043 TKR983043 TUN983043 UEJ983043 UOF983043 UYB983043 VHX983043 VRT983043 WBP983043 WVH22:WVH39 WLL22:WLL39 WBP22:WBP39 VRT22:VRT39 VHX22:VHX39 UYB22:UYB39 UOF22:UOF39 UEJ22:UEJ39 TUN22:TUN39 TKR22:TKR39 TAV22:TAV39 SQZ22:SQZ39 SHD22:SHD39 RXH22:RXH39 RNL22:RNL39 RDP22:RDP39 QTT22:QTT39 QJX22:QJX39 QAB22:QAB39 PQF22:PQF39 PGJ22:PGJ39 OWN22:OWN39 OMR22:OMR39 OCV22:OCV39 NSZ22:NSZ39 NJD22:NJD39 MZH22:MZH39 MPL22:MPL39 MFP22:MFP39 LVT22:LVT39 LLX22:LLX39 LCB22:LCB39 KSF22:KSF39 KIJ22:KIJ39 JYN22:JYN39 JOR22:JOR39 JEV22:JEV39 IUZ22:IUZ39 ILD22:ILD39 IBH22:IBH39 HRL22:HRL39 HHP22:HHP39 GXT22:GXT39 GNX22:GNX39 GEB22:GEB39 FUF22:FUF39 FKJ22:FKJ39 FAN22:FAN39 EQR22:EQR39 EGV22:EGV39 DWZ22:DWZ39 DND22:DND39 DDH22:DDH39 CTL22:CTL39 CJP22:CJP39 BZT22:BZT39 BPX22:BPX39 BGB22:BGB39 AWF22:AWF39 AMJ22:AMJ39 ACN22:ACN39 SR22:SR39 IV22:IV39">
      <formula1>0</formula1>
      <formula2>1</formula2>
    </dataValidation>
    <dataValidation type="list" allowBlank="1" showInputMessage="1" showErrorMessage="1" sqref="WVE983043 A65539 IS65539 SO65539 ACK65539 AMG65539 AWC65539 BFY65539 BPU65539 BZQ65539 CJM65539 CTI65539 DDE65539 DNA65539 DWW65539 EGS65539 EQO65539 FAK65539 FKG65539 FUC65539 GDY65539 GNU65539 GXQ65539 HHM65539 HRI65539 IBE65539 ILA65539 IUW65539 JES65539 JOO65539 JYK65539 KIG65539 KSC65539 LBY65539 LLU65539 LVQ65539 MFM65539 MPI65539 MZE65539 NJA65539 NSW65539 OCS65539 OMO65539 OWK65539 PGG65539 PQC65539 PZY65539 QJU65539 QTQ65539 RDM65539 RNI65539 RXE65539 SHA65539 SQW65539 TAS65539 TKO65539 TUK65539 UEG65539 UOC65539 UXY65539 VHU65539 VRQ65539 WBM65539 WLI65539 WVE65539 A131075 IS131075 SO131075 ACK131075 AMG131075 AWC131075 BFY131075 BPU131075 BZQ131075 CJM131075 CTI131075 DDE131075 DNA131075 DWW131075 EGS131075 EQO131075 FAK131075 FKG131075 FUC131075 GDY131075 GNU131075 GXQ131075 HHM131075 HRI131075 IBE131075 ILA131075 IUW131075 JES131075 JOO131075 JYK131075 KIG131075 KSC131075 LBY131075 LLU131075 LVQ131075 MFM131075 MPI131075 MZE131075 NJA131075 NSW131075 OCS131075 OMO131075 OWK131075 PGG131075 PQC131075 PZY131075 QJU131075 QTQ131075 RDM131075 RNI131075 RXE131075 SHA131075 SQW131075 TAS131075 TKO131075 TUK131075 UEG131075 UOC131075 UXY131075 VHU131075 VRQ131075 WBM131075 WLI131075 WVE131075 A196611 IS196611 SO196611 ACK196611 AMG196611 AWC196611 BFY196611 BPU196611 BZQ196611 CJM196611 CTI196611 DDE196611 DNA196611 DWW196611 EGS196611 EQO196611 FAK196611 FKG196611 FUC196611 GDY196611 GNU196611 GXQ196611 HHM196611 HRI196611 IBE196611 ILA196611 IUW196611 JES196611 JOO196611 JYK196611 KIG196611 KSC196611 LBY196611 LLU196611 LVQ196611 MFM196611 MPI196611 MZE196611 NJA196611 NSW196611 OCS196611 OMO196611 OWK196611 PGG196611 PQC196611 PZY196611 QJU196611 QTQ196611 RDM196611 RNI196611 RXE196611 SHA196611 SQW196611 TAS196611 TKO196611 TUK196611 UEG196611 UOC196611 UXY196611 VHU196611 VRQ196611 WBM196611 WLI196611 WVE196611 A262147 IS262147 SO262147 ACK262147 AMG262147 AWC262147 BFY262147 BPU262147 BZQ262147 CJM262147 CTI262147 DDE262147 DNA262147 DWW262147 EGS262147 EQO262147 FAK262147 FKG262147 FUC262147 GDY262147 GNU262147 GXQ262147 HHM262147 HRI262147 IBE262147 ILA262147 IUW262147 JES262147 JOO262147 JYK262147 KIG262147 KSC262147 LBY262147 LLU262147 LVQ262147 MFM262147 MPI262147 MZE262147 NJA262147 NSW262147 OCS262147 OMO262147 OWK262147 PGG262147 PQC262147 PZY262147 QJU262147 QTQ262147 RDM262147 RNI262147 RXE262147 SHA262147 SQW262147 TAS262147 TKO262147 TUK262147 UEG262147 UOC262147 UXY262147 VHU262147 VRQ262147 WBM262147 WLI262147 WVE262147 A327683 IS327683 SO327683 ACK327683 AMG327683 AWC327683 BFY327683 BPU327683 BZQ327683 CJM327683 CTI327683 DDE327683 DNA327683 DWW327683 EGS327683 EQO327683 FAK327683 FKG327683 FUC327683 GDY327683 GNU327683 GXQ327683 HHM327683 HRI327683 IBE327683 ILA327683 IUW327683 JES327683 JOO327683 JYK327683 KIG327683 KSC327683 LBY327683 LLU327683 LVQ327683 MFM327683 MPI327683 MZE327683 NJA327683 NSW327683 OCS327683 OMO327683 OWK327683 PGG327683 PQC327683 PZY327683 QJU327683 QTQ327683 RDM327683 RNI327683 RXE327683 SHA327683 SQW327683 TAS327683 TKO327683 TUK327683 UEG327683 UOC327683 UXY327683 VHU327683 VRQ327683 WBM327683 WLI327683 WVE327683 A393219 IS393219 SO393219 ACK393219 AMG393219 AWC393219 BFY393219 BPU393219 BZQ393219 CJM393219 CTI393219 DDE393219 DNA393219 DWW393219 EGS393219 EQO393219 FAK393219 FKG393219 FUC393219 GDY393219 GNU393219 GXQ393219 HHM393219 HRI393219 IBE393219 ILA393219 IUW393219 JES393219 JOO393219 JYK393219 KIG393219 KSC393219 LBY393219 LLU393219 LVQ393219 MFM393219 MPI393219 MZE393219 NJA393219 NSW393219 OCS393219 OMO393219 OWK393219 PGG393219 PQC393219 PZY393219 QJU393219 QTQ393219 RDM393219 RNI393219 RXE393219 SHA393219 SQW393219 TAS393219 TKO393219 TUK393219 UEG393219 UOC393219 UXY393219 VHU393219 VRQ393219 WBM393219 WLI393219 WVE393219 A458755 IS458755 SO458755 ACK458755 AMG458755 AWC458755 BFY458755 BPU458755 BZQ458755 CJM458755 CTI458755 DDE458755 DNA458755 DWW458755 EGS458755 EQO458755 FAK458755 FKG458755 FUC458755 GDY458755 GNU458755 GXQ458755 HHM458755 HRI458755 IBE458755 ILA458755 IUW458755 JES458755 JOO458755 JYK458755 KIG458755 KSC458755 LBY458755 LLU458755 LVQ458755 MFM458755 MPI458755 MZE458755 NJA458755 NSW458755 OCS458755 OMO458755 OWK458755 PGG458755 PQC458755 PZY458755 QJU458755 QTQ458755 RDM458755 RNI458755 RXE458755 SHA458755 SQW458755 TAS458755 TKO458755 TUK458755 UEG458755 UOC458755 UXY458755 VHU458755 VRQ458755 WBM458755 WLI458755 WVE458755 A524291 IS524291 SO524291 ACK524291 AMG524291 AWC524291 BFY524291 BPU524291 BZQ524291 CJM524291 CTI524291 DDE524291 DNA524291 DWW524291 EGS524291 EQO524291 FAK524291 FKG524291 FUC524291 GDY524291 GNU524291 GXQ524291 HHM524291 HRI524291 IBE524291 ILA524291 IUW524291 JES524291 JOO524291 JYK524291 KIG524291 KSC524291 LBY524291 LLU524291 LVQ524291 MFM524291 MPI524291 MZE524291 NJA524291 NSW524291 OCS524291 OMO524291 OWK524291 PGG524291 PQC524291 PZY524291 QJU524291 QTQ524291 RDM524291 RNI524291 RXE524291 SHA524291 SQW524291 TAS524291 TKO524291 TUK524291 UEG524291 UOC524291 UXY524291 VHU524291 VRQ524291 WBM524291 WLI524291 WVE524291 A589827 IS589827 SO589827 ACK589827 AMG589827 AWC589827 BFY589827 BPU589827 BZQ589827 CJM589827 CTI589827 DDE589827 DNA589827 DWW589827 EGS589827 EQO589827 FAK589827 FKG589827 FUC589827 GDY589827 GNU589827 GXQ589827 HHM589827 HRI589827 IBE589827 ILA589827 IUW589827 JES589827 JOO589827 JYK589827 KIG589827 KSC589827 LBY589827 LLU589827 LVQ589827 MFM589827 MPI589827 MZE589827 NJA589827 NSW589827 OCS589827 OMO589827 OWK589827 PGG589827 PQC589827 PZY589827 QJU589827 QTQ589827 RDM589827 RNI589827 RXE589827 SHA589827 SQW589827 TAS589827 TKO589827 TUK589827 UEG589827 UOC589827 UXY589827 VHU589827 VRQ589827 WBM589827 WLI589827 WVE589827 A655363 IS655363 SO655363 ACK655363 AMG655363 AWC655363 BFY655363 BPU655363 BZQ655363 CJM655363 CTI655363 DDE655363 DNA655363 DWW655363 EGS655363 EQO655363 FAK655363 FKG655363 FUC655363 GDY655363 GNU655363 GXQ655363 HHM655363 HRI655363 IBE655363 ILA655363 IUW655363 JES655363 JOO655363 JYK655363 KIG655363 KSC655363 LBY655363 LLU655363 LVQ655363 MFM655363 MPI655363 MZE655363 NJA655363 NSW655363 OCS655363 OMO655363 OWK655363 PGG655363 PQC655363 PZY655363 QJU655363 QTQ655363 RDM655363 RNI655363 RXE655363 SHA655363 SQW655363 TAS655363 TKO655363 TUK655363 UEG655363 UOC655363 UXY655363 VHU655363 VRQ655363 WBM655363 WLI655363 WVE655363 A720899 IS720899 SO720899 ACK720899 AMG720899 AWC720899 BFY720899 BPU720899 BZQ720899 CJM720899 CTI720899 DDE720899 DNA720899 DWW720899 EGS720899 EQO720899 FAK720899 FKG720899 FUC720899 GDY720899 GNU720899 GXQ720899 HHM720899 HRI720899 IBE720899 ILA720899 IUW720899 JES720899 JOO720899 JYK720899 KIG720899 KSC720899 LBY720899 LLU720899 LVQ720899 MFM720899 MPI720899 MZE720899 NJA720899 NSW720899 OCS720899 OMO720899 OWK720899 PGG720899 PQC720899 PZY720899 QJU720899 QTQ720899 RDM720899 RNI720899 RXE720899 SHA720899 SQW720899 TAS720899 TKO720899 TUK720899 UEG720899 UOC720899 UXY720899 VHU720899 VRQ720899 WBM720899 WLI720899 WVE720899 A786435 IS786435 SO786435 ACK786435 AMG786435 AWC786435 BFY786435 BPU786435 BZQ786435 CJM786435 CTI786435 DDE786435 DNA786435 DWW786435 EGS786435 EQO786435 FAK786435 FKG786435 FUC786435 GDY786435 GNU786435 GXQ786435 HHM786435 HRI786435 IBE786435 ILA786435 IUW786435 JES786435 JOO786435 JYK786435 KIG786435 KSC786435 LBY786435 LLU786435 LVQ786435 MFM786435 MPI786435 MZE786435 NJA786435 NSW786435 OCS786435 OMO786435 OWK786435 PGG786435 PQC786435 PZY786435 QJU786435 QTQ786435 RDM786435 RNI786435 RXE786435 SHA786435 SQW786435 TAS786435 TKO786435 TUK786435 UEG786435 UOC786435 UXY786435 VHU786435 VRQ786435 WBM786435 WLI786435 WVE786435 A851971 IS851971 SO851971 ACK851971 AMG851971 AWC851971 BFY851971 BPU851971 BZQ851971 CJM851971 CTI851971 DDE851971 DNA851971 DWW851971 EGS851971 EQO851971 FAK851971 FKG851971 FUC851971 GDY851971 GNU851971 GXQ851971 HHM851971 HRI851971 IBE851971 ILA851971 IUW851971 JES851971 JOO851971 JYK851971 KIG851971 KSC851971 LBY851971 LLU851971 LVQ851971 MFM851971 MPI851971 MZE851971 NJA851971 NSW851971 OCS851971 OMO851971 OWK851971 PGG851971 PQC851971 PZY851971 QJU851971 QTQ851971 RDM851971 RNI851971 RXE851971 SHA851971 SQW851971 TAS851971 TKO851971 TUK851971 UEG851971 UOC851971 UXY851971 VHU851971 VRQ851971 WBM851971 WLI851971 WVE851971 A917507 IS917507 SO917507 ACK917507 AMG917507 AWC917507 BFY917507 BPU917507 BZQ917507 CJM917507 CTI917507 DDE917507 DNA917507 DWW917507 EGS917507 EQO917507 FAK917507 FKG917507 FUC917507 GDY917507 GNU917507 GXQ917507 HHM917507 HRI917507 IBE917507 ILA917507 IUW917507 JES917507 JOO917507 JYK917507 KIG917507 KSC917507 LBY917507 LLU917507 LVQ917507 MFM917507 MPI917507 MZE917507 NJA917507 NSW917507 OCS917507 OMO917507 OWK917507 PGG917507 PQC917507 PZY917507 QJU917507 QTQ917507 RDM917507 RNI917507 RXE917507 SHA917507 SQW917507 TAS917507 TKO917507 TUK917507 UEG917507 UOC917507 UXY917507 VHU917507 VRQ917507 WBM917507 WLI917507 WVE917507 A983043 IS983043 SO983043 ACK983043 AMG983043 AWC983043 BFY983043 BPU983043 BZQ983043 CJM983043 CTI983043 DDE983043 DNA983043 DWW983043 EGS983043 EQO983043 FAK983043 FKG983043 FUC983043 GDY983043 GNU983043 GXQ983043 HHM983043 HRI983043 IBE983043 ILA983043 IUW983043 JES983043 JOO983043 JYK983043 KIG983043 KSC983043 LBY983043 LLU983043 LVQ983043 MFM983043 MPI983043 MZE983043 NJA983043 NSW983043 OCS983043 OMO983043 OWK983043 PGG983043 PQC983043 PZY983043 QJU983043 QTQ983043 RDM983043 RNI983043 RXE983043 SHA983043 SQW983043 TAS983043 TKO983043 TUK983043 UEG983043 UOC983043 UXY983043 VHU983043 VRQ983043 WBM983043 WLI983043 WVE22:WVE39 WLI22:WLI39 WBM22:WBM39 VRQ22:VRQ39 VHU22:VHU39 UXY22:UXY39 UOC22:UOC39 UEG22:UEG39 TUK22:TUK39 TKO22:TKO39 TAS22:TAS39 SQW22:SQW39 SHA22:SHA39 RXE22:RXE39 RNI22:RNI39 RDM22:RDM39 QTQ22:QTQ39 QJU22:QJU39 PZY22:PZY39 PQC22:PQC39 PGG22:PGG39 OWK22:OWK39 OMO22:OMO39 OCS22:OCS39 NSW22:NSW39 NJA22:NJA39 MZE22:MZE39 MPI22:MPI39 MFM22:MFM39 LVQ22:LVQ39 LLU22:LLU39 LBY22:LBY39 KSC22:KSC39 KIG22:KIG39 JYK22:JYK39 JOO22:JOO39 JES22:JES39 IUW22:IUW39 ILA22:ILA39 IBE22:IBE39 HRI22:HRI39 HHM22:HHM39 GXQ22:GXQ39 GNU22:GNU39 GDY22:GDY39 FUC22:FUC39 FKG22:FKG39 FAK22:FAK39 EQO22:EQO39 EGS22:EGS39 DWW22:DWW39 DNA22:DNA39 DDE22:DDE39 CTI22:CTI39 CJM22:CJM39 BZQ22:BZQ39 BPU22:BPU39 BFY22:BFY39 AWC22:AWC39 AMG22:AMG39 ACK22:ACK39 SO22:SO39 IS22:IS39 A22:A39">
      <formula1>"1,2,3,4,5"</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20"/>
  <sheetViews>
    <sheetView workbookViewId="0">
      <selection activeCell="C6" sqref="C6:N6"/>
    </sheetView>
  </sheetViews>
  <sheetFormatPr baseColWidth="10" defaultRowHeight="15" x14ac:dyDescent="0.25"/>
  <cols>
    <col min="1" max="1" width="3.140625" style="1" bestFit="1" customWidth="1"/>
    <col min="2" max="2" width="102.7109375" style="1" bestFit="1" customWidth="1"/>
    <col min="3" max="3" width="31.140625" style="2" customWidth="1"/>
    <col min="4" max="4" width="26.7109375" style="1" customWidth="1"/>
    <col min="5" max="5" width="25" style="1" customWidth="1"/>
    <col min="6" max="6" width="34" style="1" customWidth="1"/>
    <col min="7" max="7" width="29.7109375" style="1" customWidth="1"/>
    <col min="8" max="8" width="24.5703125" style="1" customWidth="1"/>
    <col min="9" max="9" width="24" style="1" customWidth="1"/>
    <col min="10" max="10" width="21.28515625" style="1" customWidth="1"/>
    <col min="11" max="11" width="15" style="925" customWidth="1"/>
    <col min="12" max="12" width="22.140625" style="1" customWidth="1"/>
    <col min="13" max="13" width="18.7109375" style="1" customWidth="1"/>
    <col min="14" max="14" width="15.5703125" style="1" customWidth="1"/>
    <col min="15" max="15" width="26.140625" style="1" customWidth="1"/>
    <col min="16" max="16" width="19.5703125" style="1" bestFit="1" customWidth="1"/>
    <col min="17" max="17" width="49.42578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562" t="s">
        <v>0</v>
      </c>
      <c r="C2" s="1563"/>
      <c r="D2" s="1563"/>
      <c r="E2" s="1563"/>
      <c r="F2" s="1563"/>
      <c r="G2" s="1563"/>
      <c r="H2" s="1563"/>
      <c r="I2" s="1563"/>
      <c r="J2" s="1563"/>
      <c r="K2" s="1563"/>
      <c r="L2" s="1563"/>
      <c r="M2" s="1563"/>
      <c r="N2" s="1563"/>
      <c r="O2" s="1563"/>
      <c r="P2" s="1563"/>
    </row>
    <row r="4" spans="2:16" ht="26.25" x14ac:dyDescent="0.25">
      <c r="B4" s="1562" t="s">
        <v>1</v>
      </c>
      <c r="C4" s="1563"/>
      <c r="D4" s="1563"/>
      <c r="E4" s="1563"/>
      <c r="F4" s="1563"/>
      <c r="G4" s="1563"/>
      <c r="H4" s="1563"/>
      <c r="I4" s="1563"/>
      <c r="J4" s="1563"/>
      <c r="K4" s="1563"/>
      <c r="L4" s="1563"/>
      <c r="M4" s="1563"/>
      <c r="N4" s="1563"/>
      <c r="O4" s="1563"/>
      <c r="P4" s="1563"/>
    </row>
    <row r="5" spans="2:16" ht="15.75" thickBot="1" x14ac:dyDescent="0.3"/>
    <row r="6" spans="2:16" ht="21.75" thickBot="1" x14ac:dyDescent="0.3">
      <c r="B6" s="4" t="s">
        <v>2</v>
      </c>
      <c r="C6" s="1564" t="s">
        <v>4281</v>
      </c>
      <c r="D6" s="1564"/>
      <c r="E6" s="1564"/>
      <c r="F6" s="1564"/>
      <c r="G6" s="1564"/>
      <c r="H6" s="1564"/>
      <c r="I6" s="1564"/>
      <c r="J6" s="1564"/>
      <c r="K6" s="1564"/>
      <c r="L6" s="1564"/>
      <c r="M6" s="1564"/>
      <c r="N6" s="1565"/>
    </row>
    <row r="7" spans="2:16" ht="16.5" thickBot="1" x14ac:dyDescent="0.3">
      <c r="B7" s="5" t="s">
        <v>4</v>
      </c>
      <c r="C7" s="1564" t="s">
        <v>4228</v>
      </c>
      <c r="D7" s="1564"/>
      <c r="E7" s="1564"/>
      <c r="F7" s="1564"/>
      <c r="G7" s="1564"/>
      <c r="H7" s="1564"/>
      <c r="I7" s="1564"/>
      <c r="J7" s="1564"/>
      <c r="K7" s="1564"/>
      <c r="L7" s="1564"/>
      <c r="M7" s="1564"/>
      <c r="N7" s="1565"/>
    </row>
    <row r="8" spans="2:16" ht="16.5" thickBot="1" x14ac:dyDescent="0.3">
      <c r="B8" s="5" t="s">
        <v>5</v>
      </c>
      <c r="C8" s="1564" t="s">
        <v>4282</v>
      </c>
      <c r="D8" s="1564"/>
      <c r="E8" s="1564"/>
      <c r="F8" s="1564"/>
      <c r="G8" s="1564"/>
      <c r="H8" s="1564"/>
      <c r="I8" s="1564"/>
      <c r="J8" s="1564"/>
      <c r="K8" s="1564"/>
      <c r="L8" s="1564"/>
      <c r="M8" s="1564"/>
      <c r="N8" s="1565"/>
    </row>
    <row r="9" spans="2:16" ht="16.5" thickBot="1" x14ac:dyDescent="0.3">
      <c r="B9" s="5" t="s">
        <v>6</v>
      </c>
      <c r="C9" s="1564"/>
      <c r="D9" s="1564"/>
      <c r="E9" s="1564"/>
      <c r="F9" s="1564"/>
      <c r="G9" s="1564"/>
      <c r="H9" s="1564"/>
      <c r="I9" s="1564"/>
      <c r="J9" s="1564"/>
      <c r="K9" s="1564"/>
      <c r="L9" s="1564"/>
      <c r="M9" s="1564"/>
      <c r="N9" s="1565"/>
    </row>
    <row r="10" spans="2:16" ht="16.5" thickBot="1" x14ac:dyDescent="0.3">
      <c r="B10" s="5" t="s">
        <v>7</v>
      </c>
      <c r="C10" s="858">
        <v>40</v>
      </c>
      <c r="D10" s="1229" t="s">
        <v>1896</v>
      </c>
      <c r="E10" s="1230"/>
      <c r="F10" s="6"/>
      <c r="G10" s="6"/>
      <c r="H10" s="6"/>
      <c r="I10" s="6"/>
      <c r="J10" s="6"/>
      <c r="K10" s="7"/>
      <c r="L10" s="6"/>
      <c r="M10" s="6"/>
      <c r="N10" s="8"/>
    </row>
    <row r="11" spans="2:16" ht="16.5" thickBot="1" x14ac:dyDescent="0.3">
      <c r="B11" s="9" t="s">
        <v>8</v>
      </c>
      <c r="C11" s="10" t="s">
        <v>4283</v>
      </c>
      <c r="D11" s="11"/>
      <c r="E11" s="11"/>
      <c r="F11" s="11"/>
      <c r="G11" s="11"/>
      <c r="H11" s="11"/>
      <c r="I11" s="11"/>
      <c r="J11" s="11"/>
      <c r="K11" s="12"/>
      <c r="L11" s="11"/>
      <c r="M11" s="11"/>
      <c r="N11" s="13"/>
    </row>
    <row r="12" spans="2:16" ht="15.75" x14ac:dyDescent="0.25">
      <c r="B12" s="14"/>
      <c r="C12" s="15"/>
      <c r="D12" s="16"/>
      <c r="E12" s="16"/>
      <c r="F12" s="16"/>
      <c r="G12" s="16"/>
      <c r="H12" s="16"/>
      <c r="I12" s="925"/>
      <c r="J12" s="925"/>
      <c r="L12" s="925"/>
      <c r="M12" s="925"/>
      <c r="N12" s="16"/>
    </row>
    <row r="13" spans="2:16" x14ac:dyDescent="0.25">
      <c r="I13" s="925"/>
      <c r="J13" s="925"/>
      <c r="L13" s="925"/>
      <c r="M13" s="925"/>
      <c r="N13" s="17"/>
    </row>
    <row r="14" spans="2:16" x14ac:dyDescent="0.25">
      <c r="B14" s="1986" t="s">
        <v>10</v>
      </c>
      <c r="C14" s="1986"/>
      <c r="D14" s="859" t="s">
        <v>11</v>
      </c>
      <c r="E14" s="859" t="s">
        <v>12</v>
      </c>
      <c r="F14" s="859" t="s">
        <v>13</v>
      </c>
      <c r="G14" s="1232"/>
      <c r="I14" s="20"/>
      <c r="J14" s="20"/>
      <c r="K14" s="927"/>
      <c r="L14" s="20"/>
      <c r="M14" s="20"/>
      <c r="N14" s="17"/>
    </row>
    <row r="15" spans="2:16" x14ac:dyDescent="0.25">
      <c r="B15" s="1986"/>
      <c r="C15" s="1986"/>
      <c r="D15" s="859">
        <v>40</v>
      </c>
      <c r="E15" s="22">
        <v>1289875340</v>
      </c>
      <c r="F15" s="23">
        <v>442</v>
      </c>
      <c r="G15" s="1233"/>
      <c r="I15" s="25"/>
      <c r="J15" s="25"/>
      <c r="K15" s="26"/>
      <c r="L15" s="25"/>
      <c r="M15" s="25"/>
      <c r="N15" s="17"/>
    </row>
    <row r="16" spans="2:16" x14ac:dyDescent="0.25">
      <c r="B16" s="1986"/>
      <c r="C16" s="1986"/>
      <c r="D16" s="859"/>
      <c r="E16" s="22"/>
      <c r="F16" s="23"/>
      <c r="G16" s="1233"/>
      <c r="I16" s="25"/>
      <c r="J16" s="25"/>
      <c r="K16" s="26"/>
      <c r="L16" s="25"/>
      <c r="M16" s="25"/>
      <c r="N16" s="17"/>
    </row>
    <row r="17" spans="1:14" ht="15.75" thickBot="1" x14ac:dyDescent="0.3">
      <c r="B17" s="1575" t="s">
        <v>14</v>
      </c>
      <c r="C17" s="1576"/>
      <c r="D17" s="859"/>
      <c r="E17" s="31"/>
      <c r="F17" s="23"/>
      <c r="G17" s="1233"/>
      <c r="H17" s="28"/>
      <c r="I17" s="925"/>
      <c r="J17" s="925"/>
      <c r="L17" s="925"/>
      <c r="M17" s="925"/>
      <c r="N17" s="29"/>
    </row>
    <row r="18" spans="1:14" ht="45.75" thickBot="1" x14ac:dyDescent="0.3">
      <c r="A18" s="32"/>
      <c r="B18" s="33" t="s">
        <v>15</v>
      </c>
      <c r="C18" s="34" t="s">
        <v>16</v>
      </c>
      <c r="E18" s="20"/>
      <c r="F18" s="20"/>
      <c r="G18" s="20"/>
      <c r="H18" s="20"/>
      <c r="I18" s="35"/>
      <c r="J18" s="35"/>
      <c r="K18" s="826"/>
      <c r="L18" s="35"/>
      <c r="M18" s="35"/>
    </row>
    <row r="19" spans="1:14" ht="15.75" thickBot="1" x14ac:dyDescent="0.3">
      <c r="A19" s="37">
        <v>1</v>
      </c>
      <c r="C19" s="38" t="s">
        <v>4284</v>
      </c>
      <c r="D19" s="39"/>
      <c r="E19" s="40">
        <f>E15</f>
        <v>1289875340</v>
      </c>
      <c r="F19" s="41"/>
      <c r="G19" s="41"/>
      <c r="H19" s="41"/>
      <c r="I19" s="42"/>
      <c r="J19" s="42"/>
      <c r="K19" s="43"/>
      <c r="L19" s="42"/>
      <c r="M19" s="42"/>
    </row>
    <row r="20" spans="1:14" x14ac:dyDescent="0.25">
      <c r="A20" s="44"/>
      <c r="C20" s="45"/>
      <c r="D20" s="25"/>
      <c r="E20" s="46"/>
      <c r="F20" s="41"/>
      <c r="G20" s="41"/>
      <c r="H20" s="41"/>
      <c r="I20" s="42"/>
      <c r="J20" s="42"/>
      <c r="K20" s="43"/>
      <c r="L20" s="42"/>
      <c r="M20" s="42"/>
    </row>
    <row r="21" spans="1:14" x14ac:dyDescent="0.25">
      <c r="A21" s="44"/>
      <c r="C21" s="45"/>
      <c r="D21" s="25"/>
      <c r="E21" s="46"/>
      <c r="F21" s="41"/>
      <c r="G21" s="41"/>
      <c r="H21" s="41"/>
      <c r="I21" s="42"/>
      <c r="J21" s="42"/>
      <c r="K21" s="43"/>
      <c r="L21" s="42"/>
      <c r="M21" s="42"/>
    </row>
    <row r="22" spans="1:14" x14ac:dyDescent="0.25">
      <c r="A22" s="44"/>
      <c r="B22" s="47" t="s">
        <v>4285</v>
      </c>
      <c r="C22" s="48"/>
      <c r="D22"/>
      <c r="E22"/>
      <c r="F22"/>
      <c r="G22"/>
      <c r="H22"/>
      <c r="I22" s="925"/>
      <c r="J22" s="925"/>
      <c r="L22" s="925"/>
      <c r="M22" s="925"/>
      <c r="N22" s="17"/>
    </row>
    <row r="23" spans="1:14" x14ac:dyDescent="0.25">
      <c r="A23" s="44"/>
      <c r="B23"/>
      <c r="C23" s="48"/>
      <c r="D23"/>
      <c r="E23"/>
      <c r="F23"/>
      <c r="G23"/>
      <c r="H23"/>
      <c r="I23" s="925"/>
      <c r="J23" s="925"/>
      <c r="L23" s="925"/>
      <c r="M23" s="925"/>
      <c r="N23" s="17"/>
    </row>
    <row r="24" spans="1:14" x14ac:dyDescent="0.25">
      <c r="A24" s="44"/>
      <c r="B24" s="49" t="s">
        <v>18</v>
      </c>
      <c r="C24" s="50" t="s">
        <v>19</v>
      </c>
      <c r="D24" s="49" t="s">
        <v>20</v>
      </c>
      <c r="E24"/>
      <c r="F24"/>
      <c r="G24"/>
      <c r="H24"/>
      <c r="I24" s="925"/>
      <c r="J24" s="925"/>
      <c r="L24" s="925"/>
      <c r="M24" s="925"/>
      <c r="N24" s="17"/>
    </row>
    <row r="25" spans="1:14" x14ac:dyDescent="0.25">
      <c r="A25" s="44"/>
      <c r="B25" s="51" t="s">
        <v>21</v>
      </c>
      <c r="C25" s="52"/>
      <c r="D25" s="878" t="s">
        <v>22</v>
      </c>
      <c r="E25"/>
      <c r="F25"/>
      <c r="G25"/>
      <c r="H25"/>
      <c r="I25" s="925"/>
      <c r="J25" s="925"/>
      <c r="L25" s="925"/>
      <c r="M25" s="925"/>
      <c r="N25" s="17"/>
    </row>
    <row r="26" spans="1:14" x14ac:dyDescent="0.25">
      <c r="A26" s="44"/>
      <c r="B26" s="51" t="s">
        <v>23</v>
      </c>
      <c r="C26" s="52" t="s">
        <v>22</v>
      </c>
      <c r="D26" s="878"/>
      <c r="E26"/>
      <c r="F26"/>
      <c r="G26"/>
      <c r="H26"/>
      <c r="I26" s="925"/>
      <c r="J26" s="925"/>
      <c r="L26" s="925"/>
      <c r="M26" s="925"/>
      <c r="N26" s="17"/>
    </row>
    <row r="27" spans="1:14" x14ac:dyDescent="0.25">
      <c r="A27" s="44"/>
      <c r="B27" s="51" t="s">
        <v>24</v>
      </c>
      <c r="C27" s="52" t="s">
        <v>22</v>
      </c>
      <c r="D27" s="878"/>
      <c r="E27"/>
      <c r="F27"/>
      <c r="G27"/>
      <c r="H27"/>
      <c r="I27" s="925"/>
      <c r="J27" s="925"/>
      <c r="L27" s="925"/>
      <c r="M27" s="925"/>
      <c r="N27" s="17"/>
    </row>
    <row r="28" spans="1:14" x14ac:dyDescent="0.25">
      <c r="A28" s="44"/>
      <c r="B28" s="51" t="s">
        <v>25</v>
      </c>
      <c r="C28" s="52" t="s">
        <v>22</v>
      </c>
      <c r="D28" s="878"/>
      <c r="E28"/>
      <c r="F28"/>
      <c r="G28"/>
      <c r="H28"/>
      <c r="I28" s="925"/>
      <c r="J28" s="925"/>
      <c r="L28" s="925"/>
      <c r="M28" s="925"/>
      <c r="N28" s="17"/>
    </row>
    <row r="29" spans="1:14" x14ac:dyDescent="0.25">
      <c r="A29" s="44"/>
      <c r="B29" s="35"/>
      <c r="C29" s="54"/>
      <c r="D29" s="826"/>
      <c r="E29"/>
      <c r="F29"/>
      <c r="G29"/>
      <c r="H29"/>
      <c r="I29" s="925"/>
      <c r="J29" s="925"/>
      <c r="L29" s="925"/>
      <c r="M29" s="925"/>
      <c r="N29" s="17"/>
    </row>
    <row r="30" spans="1:14" x14ac:dyDescent="0.25">
      <c r="A30" s="44"/>
      <c r="B30" s="47" t="s">
        <v>4286</v>
      </c>
      <c r="C30" s="48"/>
      <c r="D30"/>
      <c r="E30"/>
      <c r="F30"/>
      <c r="G30"/>
      <c r="H30"/>
      <c r="I30" s="925"/>
      <c r="J30" s="925"/>
      <c r="L30" s="925"/>
      <c r="M30" s="925"/>
      <c r="N30" s="17"/>
    </row>
    <row r="31" spans="1:14" x14ac:dyDescent="0.25">
      <c r="A31" s="44"/>
      <c r="B31" s="449" t="s">
        <v>182</v>
      </c>
      <c r="C31" s="48"/>
      <c r="D31"/>
      <c r="E31"/>
      <c r="F31"/>
      <c r="G31"/>
      <c r="H31"/>
      <c r="I31" s="925"/>
      <c r="J31" s="925"/>
      <c r="L31" s="925"/>
      <c r="M31" s="925"/>
      <c r="N31" s="17"/>
    </row>
    <row r="32" spans="1:14" x14ac:dyDescent="0.25">
      <c r="A32" s="44"/>
      <c r="B32"/>
      <c r="C32" s="48"/>
      <c r="D32"/>
      <c r="E32"/>
      <c r="F32"/>
      <c r="G32"/>
      <c r="H32"/>
      <c r="I32" s="925"/>
      <c r="J32" s="925"/>
      <c r="L32" s="925"/>
      <c r="M32" s="925"/>
      <c r="N32" s="17"/>
    </row>
    <row r="33" spans="1:26" x14ac:dyDescent="0.25">
      <c r="A33" s="44"/>
      <c r="B33" s="49" t="s">
        <v>18</v>
      </c>
      <c r="C33" s="50" t="s">
        <v>27</v>
      </c>
      <c r="D33" s="55" t="s">
        <v>28</v>
      </c>
      <c r="E33" s="55" t="s">
        <v>29</v>
      </c>
      <c r="F33"/>
      <c r="G33"/>
      <c r="H33"/>
      <c r="I33" s="925"/>
      <c r="J33" s="925"/>
      <c r="L33" s="925"/>
      <c r="M33" s="925"/>
      <c r="N33" s="17"/>
    </row>
    <row r="34" spans="1:26" ht="28.5" x14ac:dyDescent="0.25">
      <c r="A34" s="44"/>
      <c r="B34" s="56" t="s">
        <v>30</v>
      </c>
      <c r="C34" s="57" t="s">
        <v>4232</v>
      </c>
      <c r="D34" s="878">
        <v>40</v>
      </c>
      <c r="E34" s="1566">
        <v>100</v>
      </c>
      <c r="F34"/>
      <c r="G34"/>
      <c r="H34"/>
      <c r="I34" s="925"/>
      <c r="J34" s="925"/>
      <c r="L34" s="925"/>
      <c r="M34" s="925"/>
      <c r="N34" s="17"/>
    </row>
    <row r="35" spans="1:26" ht="42.75" x14ac:dyDescent="0.25">
      <c r="A35" s="44"/>
      <c r="B35" s="56" t="s">
        <v>31</v>
      </c>
      <c r="C35" s="57" t="s">
        <v>4233</v>
      </c>
      <c r="D35" s="878">
        <v>60</v>
      </c>
      <c r="E35" s="1567"/>
      <c r="F35"/>
      <c r="G35"/>
      <c r="H35"/>
      <c r="I35" s="925"/>
      <c r="J35" s="925"/>
      <c r="L35" s="925"/>
      <c r="M35" s="925"/>
      <c r="N35" s="17"/>
    </row>
    <row r="36" spans="1:26" x14ac:dyDescent="0.25">
      <c r="A36" s="44"/>
      <c r="C36" s="45"/>
      <c r="D36" s="25"/>
      <c r="E36" s="46"/>
      <c r="F36" s="41"/>
      <c r="G36" s="41"/>
      <c r="H36" s="41"/>
      <c r="I36" s="42"/>
      <c r="J36" s="42"/>
      <c r="K36" s="43"/>
      <c r="L36" s="42"/>
      <c r="M36" s="42"/>
    </row>
    <row r="37" spans="1:26" ht="15.75" thickBot="1" x14ac:dyDescent="0.3">
      <c r="M37" s="1568" t="s">
        <v>32</v>
      </c>
      <c r="N37" s="1568"/>
    </row>
    <row r="38" spans="1:26" ht="18.75" x14ac:dyDescent="0.25">
      <c r="B38" s="1901" t="s">
        <v>4234</v>
      </c>
      <c r="C38" s="1901"/>
      <c r="D38" s="1901"/>
      <c r="E38" s="1901"/>
      <c r="F38" s="1901"/>
      <c r="G38" s="1901"/>
      <c r="H38" s="1901"/>
      <c r="I38" s="1901"/>
      <c r="J38" s="1901"/>
      <c r="K38" s="1901"/>
      <c r="L38" s="1901"/>
      <c r="M38" s="1901"/>
      <c r="N38" s="1901"/>
      <c r="O38" s="1901"/>
      <c r="P38" s="1901"/>
      <c r="Q38" s="1901"/>
    </row>
    <row r="39" spans="1:26" x14ac:dyDescent="0.25">
      <c r="M39" s="58"/>
      <c r="N39" s="58"/>
    </row>
    <row r="40" spans="1:26" s="925" customFormat="1" ht="60" x14ac:dyDescent="0.25">
      <c r="B40" s="923" t="s">
        <v>34</v>
      </c>
      <c r="C40" s="60" t="s">
        <v>35</v>
      </c>
      <c r="D40" s="923" t="s">
        <v>36</v>
      </c>
      <c r="E40" s="923" t="s">
        <v>37</v>
      </c>
      <c r="F40" s="923" t="s">
        <v>38</v>
      </c>
      <c r="G40" s="923" t="s">
        <v>39</v>
      </c>
      <c r="H40" s="923" t="s">
        <v>40</v>
      </c>
      <c r="I40" s="923" t="s">
        <v>41</v>
      </c>
      <c r="J40" s="923" t="s">
        <v>42</v>
      </c>
      <c r="K40" s="923" t="s">
        <v>43</v>
      </c>
      <c r="L40" s="923" t="s">
        <v>44</v>
      </c>
      <c r="M40" s="61" t="s">
        <v>45</v>
      </c>
      <c r="N40" s="923" t="s">
        <v>46</v>
      </c>
      <c r="O40" s="923" t="s">
        <v>47</v>
      </c>
      <c r="P40" s="923" t="s">
        <v>48</v>
      </c>
      <c r="Q40" s="923" t="s">
        <v>49</v>
      </c>
    </row>
    <row r="41" spans="1:26" s="76" customFormat="1" ht="75" x14ac:dyDescent="0.25">
      <c r="A41" s="62"/>
      <c r="B41" s="63" t="s">
        <v>4287</v>
      </c>
      <c r="C41" s="63" t="s">
        <v>4287</v>
      </c>
      <c r="D41" s="945" t="s">
        <v>4288</v>
      </c>
      <c r="E41" s="65" t="s">
        <v>4289</v>
      </c>
      <c r="F41" s="947" t="s">
        <v>19</v>
      </c>
      <c r="G41" s="949">
        <v>0.4</v>
      </c>
      <c r="H41" s="939">
        <v>40211</v>
      </c>
      <c r="I41" s="371">
        <v>40543</v>
      </c>
      <c r="J41" s="940" t="s">
        <v>20</v>
      </c>
      <c r="K41" s="70">
        <v>10.9</v>
      </c>
      <c r="L41" s="70">
        <v>0</v>
      </c>
      <c r="M41" s="943">
        <v>568</v>
      </c>
      <c r="N41" s="943">
        <v>568</v>
      </c>
      <c r="O41" s="72">
        <v>257563648</v>
      </c>
      <c r="P41" s="950">
        <v>102</v>
      </c>
      <c r="Q41" s="74" t="s">
        <v>4290</v>
      </c>
      <c r="R41" s="75"/>
      <c r="S41" s="75"/>
      <c r="T41" s="75"/>
      <c r="U41" s="75"/>
      <c r="V41" s="75"/>
      <c r="W41" s="75"/>
      <c r="X41" s="75"/>
      <c r="Y41" s="75"/>
      <c r="Z41" s="75"/>
    </row>
    <row r="42" spans="1:26" s="76" customFormat="1" ht="60" x14ac:dyDescent="0.25">
      <c r="A42" s="62"/>
      <c r="B42" s="63" t="s">
        <v>4287</v>
      </c>
      <c r="C42" s="63" t="s">
        <v>4287</v>
      </c>
      <c r="D42" s="945" t="s">
        <v>4288</v>
      </c>
      <c r="E42" s="78" t="s">
        <v>4291</v>
      </c>
      <c r="F42" s="79" t="s">
        <v>19</v>
      </c>
      <c r="G42" s="78">
        <v>0.4</v>
      </c>
      <c r="H42" s="80">
        <v>40576</v>
      </c>
      <c r="I42" s="81">
        <v>40908</v>
      </c>
      <c r="J42" s="82" t="s">
        <v>20</v>
      </c>
      <c r="K42" s="83">
        <v>10.9</v>
      </c>
      <c r="L42" s="83">
        <v>0</v>
      </c>
      <c r="M42" s="84">
        <v>242</v>
      </c>
      <c r="N42" s="84">
        <v>242</v>
      </c>
      <c r="O42" s="85">
        <v>135542410</v>
      </c>
      <c r="P42" s="87">
        <v>104</v>
      </c>
      <c r="Q42" s="74"/>
      <c r="R42" s="75"/>
      <c r="S42" s="75"/>
      <c r="T42" s="75"/>
      <c r="U42" s="75"/>
      <c r="V42" s="75"/>
      <c r="W42" s="75"/>
      <c r="X42" s="75"/>
      <c r="Y42" s="75"/>
      <c r="Z42" s="75"/>
    </row>
    <row r="43" spans="1:26" s="76" customFormat="1" ht="60" x14ac:dyDescent="0.25">
      <c r="A43" s="62"/>
      <c r="B43" s="63" t="s">
        <v>4287</v>
      </c>
      <c r="C43" s="63" t="s">
        <v>4287</v>
      </c>
      <c r="D43" s="945" t="s">
        <v>4288</v>
      </c>
      <c r="E43" s="80" t="s">
        <v>4292</v>
      </c>
      <c r="F43" s="79" t="s">
        <v>19</v>
      </c>
      <c r="G43" s="78">
        <v>0.4</v>
      </c>
      <c r="H43" s="80">
        <v>40943</v>
      </c>
      <c r="I43" s="81">
        <v>41274</v>
      </c>
      <c r="J43" s="82" t="s">
        <v>20</v>
      </c>
      <c r="K43" s="83">
        <v>10.9</v>
      </c>
      <c r="L43" s="83">
        <v>0</v>
      </c>
      <c r="M43" s="84">
        <v>182</v>
      </c>
      <c r="N43" s="84">
        <v>182</v>
      </c>
      <c r="O43" s="85">
        <v>128292822</v>
      </c>
      <c r="P43" s="87">
        <v>106</v>
      </c>
      <c r="Q43" s="74"/>
      <c r="R43" s="75"/>
      <c r="S43" s="75"/>
      <c r="T43" s="75"/>
      <c r="U43" s="75"/>
      <c r="V43" s="75"/>
      <c r="W43" s="75"/>
      <c r="X43" s="75"/>
      <c r="Y43" s="75"/>
      <c r="Z43" s="75"/>
    </row>
    <row r="44" spans="1:26" s="76" customFormat="1" x14ac:dyDescent="0.25">
      <c r="A44" s="62"/>
      <c r="B44" s="63"/>
      <c r="C44" s="63"/>
      <c r="D44" s="77"/>
      <c r="E44" s="78"/>
      <c r="F44" s="79"/>
      <c r="G44" s="78"/>
      <c r="H44" s="80"/>
      <c r="I44" s="81"/>
      <c r="J44" s="82"/>
      <c r="K44" s="83"/>
      <c r="L44" s="89"/>
      <c r="M44" s="84"/>
      <c r="N44" s="84"/>
      <c r="O44" s="85"/>
      <c r="P44" s="85"/>
      <c r="Q44" s="88"/>
    </row>
    <row r="45" spans="1:26" s="99" customFormat="1" x14ac:dyDescent="0.25">
      <c r="A45" s="90"/>
      <c r="B45" s="91"/>
      <c r="C45" s="91"/>
      <c r="D45" s="92"/>
      <c r="E45" s="93"/>
      <c r="F45" s="94"/>
      <c r="G45" s="93"/>
      <c r="H45" s="94"/>
      <c r="I45" s="1231"/>
      <c r="J45" s="95"/>
      <c r="K45" s="89">
        <f>SUM(K41:K44)</f>
        <v>32.700000000000003</v>
      </c>
      <c r="L45" s="89">
        <f>SUM(L42:L44)</f>
        <v>0</v>
      </c>
      <c r="M45" s="96"/>
      <c r="N45" s="96"/>
      <c r="O45" s="97"/>
      <c r="P45" s="97"/>
      <c r="Q45" s="98"/>
    </row>
    <row r="46" spans="1:26" s="100" customFormat="1" x14ac:dyDescent="0.25">
      <c r="C46" s="101"/>
      <c r="E46" s="102"/>
      <c r="K46" s="103"/>
    </row>
    <row r="47" spans="1:26" s="100" customFormat="1" x14ac:dyDescent="0.25">
      <c r="B47" s="1569" t="s">
        <v>60</v>
      </c>
      <c r="C47" s="1740" t="s">
        <v>61</v>
      </c>
      <c r="D47" s="1571" t="s">
        <v>62</v>
      </c>
      <c r="E47" s="1571"/>
      <c r="K47" s="103"/>
    </row>
    <row r="48" spans="1:26" s="100" customFormat="1" x14ac:dyDescent="0.25">
      <c r="B48" s="1570"/>
      <c r="C48" s="1741"/>
      <c r="D48" s="857" t="s">
        <v>63</v>
      </c>
      <c r="E48" s="105" t="s">
        <v>64</v>
      </c>
      <c r="K48" s="103"/>
    </row>
    <row r="49" spans="2:18" s="100" customFormat="1" ht="18.75" x14ac:dyDescent="0.25">
      <c r="B49" s="106" t="s">
        <v>65</v>
      </c>
      <c r="C49" s="107">
        <f>+K45</f>
        <v>32.700000000000003</v>
      </c>
      <c r="D49" s="983" t="s">
        <v>22</v>
      </c>
      <c r="E49" s="109"/>
      <c r="F49" s="110"/>
      <c r="G49" s="110"/>
      <c r="H49" s="110"/>
      <c r="I49" s="110"/>
      <c r="J49" s="110"/>
      <c r="K49" s="111"/>
      <c r="L49" s="110"/>
      <c r="M49" s="110"/>
    </row>
    <row r="50" spans="2:18" s="100" customFormat="1" x14ac:dyDescent="0.25">
      <c r="B50" s="106" t="s">
        <v>66</v>
      </c>
      <c r="C50" s="107" t="s">
        <v>4293</v>
      </c>
      <c r="D50" s="983" t="s">
        <v>22</v>
      </c>
      <c r="E50" s="983"/>
      <c r="K50" s="103"/>
    </row>
    <row r="51" spans="2:18" s="100" customFormat="1" x14ac:dyDescent="0.25">
      <c r="B51" s="112"/>
      <c r="C51" s="1582"/>
      <c r="D51" s="1582"/>
      <c r="E51" s="1582"/>
      <c r="F51" s="1582"/>
      <c r="G51" s="1582"/>
      <c r="H51" s="1582"/>
      <c r="I51" s="1582"/>
      <c r="J51" s="1582"/>
      <c r="K51" s="1582"/>
      <c r="L51" s="1582"/>
      <c r="M51" s="1582"/>
      <c r="N51" s="1582"/>
    </row>
    <row r="52" spans="2:18" ht="15.75" thickBot="1" x14ac:dyDescent="0.3"/>
    <row r="53" spans="2:18" ht="27" thickBot="1" x14ac:dyDescent="0.3">
      <c r="B53" s="1583" t="s">
        <v>67</v>
      </c>
      <c r="C53" s="1583"/>
      <c r="D53" s="1583"/>
      <c r="E53" s="1583"/>
      <c r="F53" s="1583"/>
      <c r="G53" s="1583"/>
      <c r="H53" s="1583"/>
      <c r="I53" s="1583"/>
      <c r="J53" s="1583"/>
      <c r="K53" s="1583"/>
      <c r="L53" s="1583"/>
      <c r="M53" s="1583"/>
      <c r="N53" s="1583"/>
    </row>
    <row r="56" spans="2:18" ht="120" x14ac:dyDescent="0.25">
      <c r="B56" s="923" t="s">
        <v>68</v>
      </c>
      <c r="C56" s="60" t="s">
        <v>69</v>
      </c>
      <c r="D56" s="923" t="s">
        <v>70</v>
      </c>
      <c r="E56" s="923" t="s">
        <v>71</v>
      </c>
      <c r="F56" s="923" t="s">
        <v>72</v>
      </c>
      <c r="G56" s="923" t="s">
        <v>73</v>
      </c>
      <c r="H56" s="923" t="s">
        <v>74</v>
      </c>
      <c r="I56" s="923" t="s">
        <v>75</v>
      </c>
      <c r="J56" s="923" t="s">
        <v>76</v>
      </c>
      <c r="K56" s="923" t="s">
        <v>77</v>
      </c>
      <c r="L56" s="923" t="s">
        <v>78</v>
      </c>
      <c r="M56" s="862" t="s">
        <v>79</v>
      </c>
      <c r="N56" s="862" t="s">
        <v>80</v>
      </c>
      <c r="O56" s="1579" t="s">
        <v>81</v>
      </c>
      <c r="P56" s="1581"/>
      <c r="Q56" s="923" t="s">
        <v>82</v>
      </c>
    </row>
    <row r="57" spans="2:18" s="116" customFormat="1" ht="30" x14ac:dyDescent="0.25">
      <c r="B57" s="380" t="s">
        <v>1970</v>
      </c>
      <c r="C57" s="118" t="s">
        <v>84</v>
      </c>
      <c r="D57" s="119" t="s">
        <v>4294</v>
      </c>
      <c r="E57" s="119">
        <v>195</v>
      </c>
      <c r="F57" s="119" t="s">
        <v>86</v>
      </c>
      <c r="G57" s="119" t="s">
        <v>19</v>
      </c>
      <c r="H57" s="119" t="s">
        <v>86</v>
      </c>
      <c r="I57" s="119" t="s">
        <v>86</v>
      </c>
      <c r="J57" s="119" t="s">
        <v>19</v>
      </c>
      <c r="K57" s="119" t="s">
        <v>19</v>
      </c>
      <c r="L57" s="119" t="s">
        <v>19</v>
      </c>
      <c r="M57" s="119" t="s">
        <v>19</v>
      </c>
      <c r="N57" s="119" t="s">
        <v>19</v>
      </c>
      <c r="O57" s="1742"/>
      <c r="P57" s="1743"/>
      <c r="Q57" s="119" t="s">
        <v>19</v>
      </c>
    </row>
    <row r="58" spans="2:18" s="116" customFormat="1" ht="30" x14ac:dyDescent="0.25">
      <c r="B58" s="380" t="s">
        <v>1970</v>
      </c>
      <c r="C58" s="118" t="s">
        <v>84</v>
      </c>
      <c r="D58" s="119" t="s">
        <v>4295</v>
      </c>
      <c r="E58" s="119">
        <v>52</v>
      </c>
      <c r="F58" s="119" t="s">
        <v>86</v>
      </c>
      <c r="G58" s="119" t="s">
        <v>19</v>
      </c>
      <c r="H58" s="119" t="s">
        <v>86</v>
      </c>
      <c r="I58" s="119" t="s">
        <v>86</v>
      </c>
      <c r="J58" s="119" t="s">
        <v>19</v>
      </c>
      <c r="K58" s="119" t="s">
        <v>19</v>
      </c>
      <c r="L58" s="119" t="s">
        <v>19</v>
      </c>
      <c r="M58" s="119" t="s">
        <v>19</v>
      </c>
      <c r="N58" s="119" t="s">
        <v>19</v>
      </c>
      <c r="O58" s="1742"/>
      <c r="P58" s="1743"/>
      <c r="Q58" s="119" t="s">
        <v>19</v>
      </c>
      <c r="R58" s="121"/>
    </row>
    <row r="59" spans="2:18" s="116" customFormat="1" ht="30" x14ac:dyDescent="0.25">
      <c r="B59" s="380" t="s">
        <v>1970</v>
      </c>
      <c r="C59" s="118" t="s">
        <v>84</v>
      </c>
      <c r="D59" s="119" t="s">
        <v>4296</v>
      </c>
      <c r="E59" s="119">
        <v>52</v>
      </c>
      <c r="F59" s="119" t="s">
        <v>86</v>
      </c>
      <c r="G59" s="119" t="s">
        <v>19</v>
      </c>
      <c r="H59" s="119" t="s">
        <v>86</v>
      </c>
      <c r="I59" s="119" t="s">
        <v>86</v>
      </c>
      <c r="J59" s="119" t="s">
        <v>19</v>
      </c>
      <c r="K59" s="119" t="s">
        <v>19</v>
      </c>
      <c r="L59" s="119" t="s">
        <v>19</v>
      </c>
      <c r="M59" s="119" t="s">
        <v>19</v>
      </c>
      <c r="N59" s="119" t="s">
        <v>19</v>
      </c>
      <c r="O59" s="1742"/>
      <c r="P59" s="1743"/>
      <c r="Q59" s="119" t="s">
        <v>19</v>
      </c>
      <c r="R59" s="121"/>
    </row>
    <row r="60" spans="2:18" s="116" customFormat="1" ht="30" x14ac:dyDescent="0.25">
      <c r="B60" s="380" t="s">
        <v>1970</v>
      </c>
      <c r="C60" s="118" t="s">
        <v>84</v>
      </c>
      <c r="D60" s="119" t="s">
        <v>4297</v>
      </c>
      <c r="E60" s="119">
        <v>143</v>
      </c>
      <c r="F60" s="119" t="s">
        <v>86</v>
      </c>
      <c r="G60" s="119" t="s">
        <v>19</v>
      </c>
      <c r="H60" s="119" t="s">
        <v>86</v>
      </c>
      <c r="I60" s="119" t="s">
        <v>86</v>
      </c>
      <c r="J60" s="119" t="s">
        <v>19</v>
      </c>
      <c r="K60" s="119" t="s">
        <v>19</v>
      </c>
      <c r="L60" s="119" t="s">
        <v>19</v>
      </c>
      <c r="M60" s="119" t="s">
        <v>19</v>
      </c>
      <c r="N60" s="119" t="s">
        <v>19</v>
      </c>
      <c r="O60" s="1742"/>
      <c r="P60" s="1743"/>
      <c r="Q60" s="119" t="s">
        <v>19</v>
      </c>
      <c r="R60" s="121"/>
    </row>
    <row r="61" spans="2:18" x14ac:dyDescent="0.25">
      <c r="B61" s="1" t="s">
        <v>94</v>
      </c>
    </row>
    <row r="62" spans="2:18" x14ac:dyDescent="0.25">
      <c r="B62" s="1" t="s">
        <v>95</v>
      </c>
    </row>
    <row r="64" spans="2:18" ht="15.75" thickBot="1" x14ac:dyDescent="0.3"/>
    <row r="65" spans="2:24" ht="27" thickBot="1" x14ac:dyDescent="0.3">
      <c r="B65" s="1584" t="s">
        <v>96</v>
      </c>
      <c r="C65" s="1585"/>
      <c r="D65" s="1585"/>
      <c r="E65" s="1585"/>
      <c r="F65" s="1585"/>
      <c r="G65" s="1585"/>
      <c r="H65" s="1585"/>
      <c r="I65" s="1585"/>
      <c r="J65" s="1585"/>
      <c r="K65" s="1585"/>
      <c r="L65" s="1585"/>
      <c r="M65" s="1585"/>
      <c r="N65" s="1586"/>
    </row>
    <row r="68" spans="2:24" x14ac:dyDescent="0.25">
      <c r="B68" s="1577" t="s">
        <v>97</v>
      </c>
      <c r="C68" s="1754" t="s">
        <v>98</v>
      </c>
      <c r="D68" s="1577" t="s">
        <v>99</v>
      </c>
      <c r="E68" s="1577" t="s">
        <v>100</v>
      </c>
      <c r="F68" s="1577" t="s">
        <v>101</v>
      </c>
      <c r="G68" s="1577" t="s">
        <v>102</v>
      </c>
      <c r="H68" s="1577" t="s">
        <v>103</v>
      </c>
      <c r="I68" s="1577" t="s">
        <v>104</v>
      </c>
      <c r="J68" s="1579" t="s">
        <v>105</v>
      </c>
      <c r="K68" s="1580"/>
      <c r="L68" s="1581"/>
      <c r="M68" s="1577" t="s">
        <v>106</v>
      </c>
      <c r="N68" s="1577" t="s">
        <v>107</v>
      </c>
      <c r="O68" s="1577" t="s">
        <v>108</v>
      </c>
      <c r="P68" s="1744" t="s">
        <v>81</v>
      </c>
      <c r="Q68" s="1745"/>
    </row>
    <row r="69" spans="2:24" ht="45" x14ac:dyDescent="0.25">
      <c r="B69" s="1578"/>
      <c r="C69" s="1755"/>
      <c r="D69" s="1578"/>
      <c r="E69" s="1578"/>
      <c r="F69" s="1578"/>
      <c r="G69" s="1578"/>
      <c r="H69" s="1578"/>
      <c r="I69" s="1578"/>
      <c r="J69" s="128" t="s">
        <v>109</v>
      </c>
      <c r="K69" s="128" t="s">
        <v>110</v>
      </c>
      <c r="L69" s="128" t="s">
        <v>111</v>
      </c>
      <c r="M69" s="1578"/>
      <c r="N69" s="1578"/>
      <c r="O69" s="1578"/>
      <c r="P69" s="1746"/>
      <c r="Q69" s="1747"/>
    </row>
    <row r="70" spans="2:24" ht="45" x14ac:dyDescent="0.25">
      <c r="B70" s="904" t="s">
        <v>1093</v>
      </c>
      <c r="C70" s="914" t="s">
        <v>113</v>
      </c>
      <c r="D70" s="879" t="s">
        <v>4298</v>
      </c>
      <c r="E70" s="879">
        <v>52401851</v>
      </c>
      <c r="F70" s="879" t="s">
        <v>1474</v>
      </c>
      <c r="G70" s="870" t="s">
        <v>797</v>
      </c>
      <c r="H70" s="872">
        <v>37414</v>
      </c>
      <c r="I70" s="875" t="s">
        <v>86</v>
      </c>
      <c r="J70" s="880" t="s">
        <v>4299</v>
      </c>
      <c r="K70" s="879" t="s">
        <v>4300</v>
      </c>
      <c r="L70" s="879" t="s">
        <v>155</v>
      </c>
      <c r="M70" s="870" t="s">
        <v>19</v>
      </c>
      <c r="N70" s="870" t="s">
        <v>19</v>
      </c>
      <c r="O70" s="870" t="s">
        <v>19</v>
      </c>
      <c r="P70" s="1725"/>
      <c r="Q70" s="1726"/>
    </row>
    <row r="71" spans="2:24" s="137" customFormat="1" ht="60" x14ac:dyDescent="0.25">
      <c r="B71" s="963" t="s">
        <v>1093</v>
      </c>
      <c r="C71" s="132" t="s">
        <v>113</v>
      </c>
      <c r="D71" s="879" t="s">
        <v>4301</v>
      </c>
      <c r="E71" s="879">
        <v>1063155328</v>
      </c>
      <c r="F71" s="879" t="s">
        <v>3691</v>
      </c>
      <c r="G71" s="917" t="s">
        <v>136</v>
      </c>
      <c r="H71" s="135">
        <v>41368</v>
      </c>
      <c r="I71" s="917" t="s">
        <v>86</v>
      </c>
      <c r="J71" s="1221" t="s">
        <v>4302</v>
      </c>
      <c r="K71" s="1221" t="s">
        <v>4303</v>
      </c>
      <c r="L71" s="1221" t="s">
        <v>155</v>
      </c>
      <c r="M71" s="870" t="s">
        <v>19</v>
      </c>
      <c r="N71" s="870" t="s">
        <v>19</v>
      </c>
      <c r="O71" s="870" t="s">
        <v>19</v>
      </c>
      <c r="P71" s="1857"/>
      <c r="Q71" s="1858"/>
      <c r="W71" s="1"/>
    </row>
    <row r="72" spans="2:24" s="137" customFormat="1" ht="30" x14ac:dyDescent="0.25">
      <c r="B72" s="963" t="s">
        <v>1093</v>
      </c>
      <c r="C72" s="132" t="s">
        <v>4304</v>
      </c>
      <c r="D72" s="879" t="s">
        <v>4305</v>
      </c>
      <c r="E72" s="879">
        <v>78076504</v>
      </c>
      <c r="F72" s="879" t="s">
        <v>4306</v>
      </c>
      <c r="G72" s="917" t="s">
        <v>130</v>
      </c>
      <c r="H72" s="135">
        <v>40164</v>
      </c>
      <c r="I72" s="917">
        <v>116082</v>
      </c>
      <c r="J72" s="1221" t="s">
        <v>4228</v>
      </c>
      <c r="K72" s="1221" t="s">
        <v>4307</v>
      </c>
      <c r="L72" s="1221" t="s">
        <v>155</v>
      </c>
      <c r="M72" s="870" t="s">
        <v>19</v>
      </c>
      <c r="N72" s="870" t="s">
        <v>19</v>
      </c>
      <c r="O72" s="870" t="s">
        <v>19</v>
      </c>
      <c r="P72" s="953"/>
      <c r="Q72" s="954"/>
      <c r="W72" s="1"/>
    </row>
    <row r="73" spans="2:24" ht="45" x14ac:dyDescent="0.25">
      <c r="B73" s="904" t="s">
        <v>126</v>
      </c>
      <c r="C73" s="914" t="s">
        <v>113</v>
      </c>
      <c r="D73" s="879" t="s">
        <v>4308</v>
      </c>
      <c r="E73" s="879">
        <v>30666921</v>
      </c>
      <c r="F73" s="879" t="s">
        <v>129</v>
      </c>
      <c r="G73" s="917" t="s">
        <v>130</v>
      </c>
      <c r="H73" s="135">
        <v>39016</v>
      </c>
      <c r="I73" s="917">
        <v>104181</v>
      </c>
      <c r="J73" s="880" t="s">
        <v>829</v>
      </c>
      <c r="K73" s="218" t="s">
        <v>4309</v>
      </c>
      <c r="L73" s="879" t="s">
        <v>155</v>
      </c>
      <c r="M73" s="870" t="s">
        <v>19</v>
      </c>
      <c r="N73" s="870" t="s">
        <v>19</v>
      </c>
      <c r="O73" s="870" t="s">
        <v>19</v>
      </c>
      <c r="P73" s="1857"/>
      <c r="Q73" s="1858"/>
    </row>
    <row r="74" spans="2:24" ht="45" x14ac:dyDescent="0.25">
      <c r="B74" s="918" t="s">
        <v>126</v>
      </c>
      <c r="C74" s="145" t="s">
        <v>113</v>
      </c>
      <c r="D74" s="879" t="s">
        <v>4310</v>
      </c>
      <c r="E74" s="879">
        <v>30662025</v>
      </c>
      <c r="F74" s="879" t="s">
        <v>288</v>
      </c>
      <c r="G74" s="880" t="s">
        <v>289</v>
      </c>
      <c r="H74" s="881">
        <v>37070</v>
      </c>
      <c r="I74" s="879" t="s">
        <v>4311</v>
      </c>
      <c r="J74" s="880" t="s">
        <v>829</v>
      </c>
      <c r="K74" s="879" t="s">
        <v>4312</v>
      </c>
      <c r="L74" s="879" t="s">
        <v>155</v>
      </c>
      <c r="M74" s="880" t="s">
        <v>19</v>
      </c>
      <c r="N74" s="880" t="s">
        <v>19</v>
      </c>
      <c r="O74" s="880" t="s">
        <v>19</v>
      </c>
      <c r="P74" s="1867"/>
      <c r="Q74" s="1868"/>
    </row>
    <row r="75" spans="2:24" ht="60" x14ac:dyDescent="0.25">
      <c r="B75" s="918" t="s">
        <v>126</v>
      </c>
      <c r="C75" s="145" t="s">
        <v>4304</v>
      </c>
      <c r="D75" s="1221" t="s">
        <v>4313</v>
      </c>
      <c r="E75" s="1221">
        <v>50937561</v>
      </c>
      <c r="F75" s="1221" t="s">
        <v>129</v>
      </c>
      <c r="G75" s="880" t="s">
        <v>318</v>
      </c>
      <c r="H75" s="881">
        <v>39871</v>
      </c>
      <c r="I75" s="879">
        <v>116199</v>
      </c>
      <c r="J75" s="880" t="s">
        <v>4314</v>
      </c>
      <c r="K75" s="879" t="s">
        <v>4315</v>
      </c>
      <c r="L75" s="879" t="s">
        <v>155</v>
      </c>
      <c r="M75" s="880" t="s">
        <v>19</v>
      </c>
      <c r="N75" s="880" t="s">
        <v>19</v>
      </c>
      <c r="O75" s="880" t="s">
        <v>19</v>
      </c>
      <c r="P75" s="1867"/>
      <c r="Q75" s="1868"/>
      <c r="T75" s="35"/>
      <c r="U75" s="1984"/>
      <c r="V75" s="1984"/>
      <c r="W75" s="35"/>
      <c r="X75" s="35"/>
    </row>
    <row r="76" spans="2:24" ht="15.75" thickBot="1" x14ac:dyDescent="0.3"/>
    <row r="77" spans="2:24" ht="27" thickBot="1" x14ac:dyDescent="0.3">
      <c r="B77" s="1584" t="s">
        <v>158</v>
      </c>
      <c r="C77" s="1585"/>
      <c r="D77" s="1585"/>
      <c r="E77" s="1585"/>
      <c r="F77" s="1585"/>
      <c r="G77" s="1585"/>
      <c r="H77" s="1585"/>
      <c r="I77" s="1585"/>
      <c r="J77" s="1585"/>
      <c r="K77" s="1585"/>
      <c r="L77" s="1585"/>
      <c r="M77" s="1585"/>
      <c r="N77" s="1586"/>
    </row>
    <row r="80" spans="2:24" ht="30" x14ac:dyDescent="0.25">
      <c r="B80" s="114" t="s">
        <v>18</v>
      </c>
      <c r="C80" s="113" t="s">
        <v>159</v>
      </c>
      <c r="D80" s="1579" t="s">
        <v>81</v>
      </c>
      <c r="E80" s="1581"/>
    </row>
    <row r="81" spans="1:26" x14ac:dyDescent="0.25">
      <c r="B81" s="932" t="s">
        <v>160</v>
      </c>
      <c r="C81" s="52" t="s">
        <v>19</v>
      </c>
      <c r="D81" s="1618"/>
      <c r="E81" s="1619"/>
    </row>
    <row r="84" spans="1:26" ht="26.25" x14ac:dyDescent="0.25">
      <c r="B84" s="1764" t="s">
        <v>161</v>
      </c>
      <c r="C84" s="1764"/>
      <c r="D84" s="1764"/>
      <c r="E84" s="1764"/>
      <c r="F84" s="1764"/>
      <c r="G84" s="1764"/>
      <c r="H84" s="1764"/>
      <c r="I84" s="1764"/>
      <c r="J84" s="1764"/>
      <c r="K84" s="1764"/>
      <c r="L84" s="1764"/>
      <c r="M84" s="1764"/>
      <c r="N84" s="1764"/>
      <c r="O84" s="1764"/>
      <c r="P84" s="1764"/>
    </row>
    <row r="86" spans="1:26" ht="15.75" thickBot="1" x14ac:dyDescent="0.3"/>
    <row r="87" spans="1:26" ht="27" thickBot="1" x14ac:dyDescent="0.3">
      <c r="B87" s="1584" t="s">
        <v>162</v>
      </c>
      <c r="C87" s="1585"/>
      <c r="D87" s="1585"/>
      <c r="E87" s="1585"/>
      <c r="F87" s="1585"/>
      <c r="G87" s="1585"/>
      <c r="H87" s="1585"/>
      <c r="I87" s="1585"/>
      <c r="J87" s="1585"/>
      <c r="K87" s="1585"/>
      <c r="L87" s="1585"/>
      <c r="M87" s="1585"/>
      <c r="N87" s="1586"/>
    </row>
    <row r="89" spans="1:26" ht="15.75" thickBot="1" x14ac:dyDescent="0.3">
      <c r="M89" s="58"/>
      <c r="N89" s="58"/>
    </row>
    <row r="90" spans="1:26" s="925" customFormat="1" ht="60" x14ac:dyDescent="0.25">
      <c r="B90" s="156" t="s">
        <v>34</v>
      </c>
      <c r="C90" s="157" t="s">
        <v>35</v>
      </c>
      <c r="D90" s="156" t="s">
        <v>36</v>
      </c>
      <c r="E90" s="156" t="s">
        <v>37</v>
      </c>
      <c r="F90" s="156" t="s">
        <v>38</v>
      </c>
      <c r="G90" s="156" t="s">
        <v>39</v>
      </c>
      <c r="H90" s="156" t="s">
        <v>40</v>
      </c>
      <c r="I90" s="156" t="s">
        <v>41</v>
      </c>
      <c r="J90" s="156" t="s">
        <v>42</v>
      </c>
      <c r="K90" s="156" t="s">
        <v>43</v>
      </c>
      <c r="L90" s="156" t="s">
        <v>44</v>
      </c>
      <c r="M90" s="158" t="s">
        <v>45</v>
      </c>
      <c r="N90" s="156" t="s">
        <v>46</v>
      </c>
      <c r="O90" s="156" t="s">
        <v>47</v>
      </c>
      <c r="P90" s="860" t="s">
        <v>48</v>
      </c>
      <c r="Q90" s="860" t="s">
        <v>49</v>
      </c>
    </row>
    <row r="91" spans="1:26" s="76" customFormat="1" ht="60" x14ac:dyDescent="0.25">
      <c r="A91" s="62"/>
      <c r="B91" s="163" t="s">
        <v>4316</v>
      </c>
      <c r="C91" s="163" t="s">
        <v>4316</v>
      </c>
      <c r="D91" s="77" t="s">
        <v>4317</v>
      </c>
      <c r="E91" s="78" t="s">
        <v>4318</v>
      </c>
      <c r="F91" s="80" t="s">
        <v>19</v>
      </c>
      <c r="G91" s="160">
        <v>0.4</v>
      </c>
      <c r="H91" s="81">
        <v>40943</v>
      </c>
      <c r="I91" s="81">
        <v>41274</v>
      </c>
      <c r="J91" s="82" t="s">
        <v>20</v>
      </c>
      <c r="K91" s="161">
        <v>10.9</v>
      </c>
      <c r="L91" s="161">
        <v>0</v>
      </c>
      <c r="M91" s="162">
        <v>182</v>
      </c>
      <c r="N91" s="161">
        <v>72.8</v>
      </c>
      <c r="O91" s="85">
        <v>113792822</v>
      </c>
      <c r="P91" s="85" t="s">
        <v>4319</v>
      </c>
      <c r="Q91" s="74"/>
      <c r="R91" s="75"/>
      <c r="S91" s="75"/>
      <c r="T91" s="75"/>
      <c r="U91" s="75"/>
      <c r="V91" s="75"/>
      <c r="W91" s="75"/>
      <c r="X91" s="75"/>
      <c r="Y91" s="75"/>
      <c r="Z91" s="75"/>
    </row>
    <row r="92" spans="1:26" s="76" customFormat="1" ht="30" x14ac:dyDescent="0.25">
      <c r="A92" s="62"/>
      <c r="B92" s="163" t="s">
        <v>4320</v>
      </c>
      <c r="C92" s="77" t="s">
        <v>4320</v>
      </c>
      <c r="D92" s="77" t="s">
        <v>4321</v>
      </c>
      <c r="E92" s="78" t="s">
        <v>4322</v>
      </c>
      <c r="F92" s="79" t="s">
        <v>19</v>
      </c>
      <c r="G92" s="160">
        <v>0.6</v>
      </c>
      <c r="H92" s="81">
        <v>39815</v>
      </c>
      <c r="I92" s="81">
        <v>40178</v>
      </c>
      <c r="J92" s="82" t="s">
        <v>20</v>
      </c>
      <c r="K92" s="161">
        <v>3</v>
      </c>
      <c r="L92" s="161">
        <v>8.9</v>
      </c>
      <c r="M92" s="162">
        <v>533</v>
      </c>
      <c r="N92" s="161">
        <v>320</v>
      </c>
      <c r="O92" s="85">
        <v>296439389</v>
      </c>
      <c r="P92" s="85">
        <v>195</v>
      </c>
      <c r="Q92" s="74" t="s">
        <v>4323</v>
      </c>
      <c r="R92" s="75"/>
      <c r="S92" s="75"/>
      <c r="T92" s="75"/>
      <c r="U92" s="75"/>
      <c r="V92" s="75"/>
      <c r="W92" s="75"/>
      <c r="X92" s="75"/>
      <c r="Y92" s="75"/>
      <c r="Z92" s="75"/>
    </row>
    <row r="93" spans="1:26" s="76" customFormat="1" x14ac:dyDescent="0.25">
      <c r="A93" s="62"/>
      <c r="B93" s="163" t="s">
        <v>4320</v>
      </c>
      <c r="C93" s="77" t="s">
        <v>4320</v>
      </c>
      <c r="D93" s="77" t="s">
        <v>4321</v>
      </c>
      <c r="E93" s="78" t="s">
        <v>4263</v>
      </c>
      <c r="F93" s="79" t="s">
        <v>19</v>
      </c>
      <c r="G93" s="160">
        <v>0.6</v>
      </c>
      <c r="H93" s="81">
        <v>41304</v>
      </c>
      <c r="I93" s="81">
        <v>37986</v>
      </c>
      <c r="J93" s="82" t="s">
        <v>20</v>
      </c>
      <c r="K93" s="161">
        <v>11</v>
      </c>
      <c r="L93" s="161">
        <v>0</v>
      </c>
      <c r="M93" s="162">
        <v>1560</v>
      </c>
      <c r="N93" s="161">
        <v>936</v>
      </c>
      <c r="O93" s="85">
        <v>1384445431</v>
      </c>
      <c r="P93" s="85" t="s">
        <v>4324</v>
      </c>
      <c r="Q93" s="74"/>
      <c r="R93" s="75"/>
      <c r="S93" s="75"/>
      <c r="T93" s="75"/>
      <c r="U93" s="75"/>
      <c r="V93" s="75"/>
      <c r="W93" s="75"/>
      <c r="X93" s="75"/>
      <c r="Y93" s="75"/>
      <c r="Z93" s="75"/>
    </row>
    <row r="94" spans="1:26" s="76" customFormat="1" x14ac:dyDescent="0.25">
      <c r="A94" s="62"/>
      <c r="B94" s="163" t="s">
        <v>4320</v>
      </c>
      <c r="C94" s="77" t="s">
        <v>4320</v>
      </c>
      <c r="D94" s="77" t="s">
        <v>4321</v>
      </c>
      <c r="E94" s="78" t="s">
        <v>4325</v>
      </c>
      <c r="F94" s="79" t="s">
        <v>19</v>
      </c>
      <c r="G94" s="160">
        <v>0.6</v>
      </c>
      <c r="H94" s="81">
        <v>41671</v>
      </c>
      <c r="I94" s="81">
        <v>41973</v>
      </c>
      <c r="J94" s="82" t="s">
        <v>20</v>
      </c>
      <c r="K94" s="161">
        <v>7</v>
      </c>
      <c r="L94" s="161">
        <v>0</v>
      </c>
      <c r="M94" s="162">
        <v>2073</v>
      </c>
      <c r="N94" s="161">
        <v>1244</v>
      </c>
      <c r="O94" s="85">
        <v>2559568369</v>
      </c>
      <c r="P94" s="85" t="s">
        <v>4326</v>
      </c>
      <c r="Q94" s="74"/>
      <c r="R94" s="75"/>
      <c r="S94" s="75"/>
      <c r="T94" s="75"/>
      <c r="U94" s="75"/>
      <c r="V94" s="75"/>
      <c r="W94" s="75"/>
      <c r="X94" s="75"/>
      <c r="Y94" s="75"/>
      <c r="Z94" s="75"/>
    </row>
    <row r="95" spans="1:26" s="76" customFormat="1" x14ac:dyDescent="0.25">
      <c r="A95" s="968"/>
      <c r="B95" s="163" t="s">
        <v>29</v>
      </c>
      <c r="C95" s="77"/>
      <c r="D95" s="77"/>
      <c r="E95" s="78"/>
      <c r="F95" s="79"/>
      <c r="G95" s="160"/>
      <c r="H95" s="81"/>
      <c r="I95" s="81"/>
      <c r="J95" s="82"/>
      <c r="K95" s="161">
        <f>SUM(K91:K94)</f>
        <v>31.9</v>
      </c>
      <c r="L95" s="161">
        <f>SUM(L91:L94)</f>
        <v>8.9</v>
      </c>
      <c r="M95" s="162">
        <f>SUM(M91:M94)</f>
        <v>4348</v>
      </c>
      <c r="N95" s="161">
        <f>SUM(N91:N94)</f>
        <v>2572.8000000000002</v>
      </c>
      <c r="O95" s="85"/>
      <c r="P95" s="85"/>
      <c r="Q95" s="74"/>
      <c r="R95" s="75"/>
      <c r="S95" s="75"/>
      <c r="T95" s="75"/>
      <c r="U95" s="75"/>
      <c r="V95" s="75"/>
      <c r="W95" s="75"/>
      <c r="X95" s="75"/>
      <c r="Y95" s="75"/>
      <c r="Z95" s="75"/>
    </row>
    <row r="96" spans="1:26" x14ac:dyDescent="0.25">
      <c r="B96" s="100"/>
      <c r="C96" s="101"/>
      <c r="D96" s="100"/>
      <c r="E96" s="102"/>
      <c r="F96" s="100"/>
      <c r="G96" s="100"/>
      <c r="H96" s="100"/>
      <c r="I96" s="100"/>
      <c r="J96" s="100"/>
      <c r="K96" s="103"/>
      <c r="L96" s="100"/>
      <c r="M96" s="100"/>
      <c r="N96" s="100"/>
      <c r="O96" s="100"/>
      <c r="P96" s="100"/>
    </row>
    <row r="97" spans="2:17" ht="18.75" x14ac:dyDescent="0.25">
      <c r="B97" s="106" t="s">
        <v>163</v>
      </c>
      <c r="C97" s="172" t="s">
        <v>4327</v>
      </c>
      <c r="H97" s="110"/>
      <c r="I97" s="110"/>
      <c r="J97" s="110"/>
      <c r="K97" s="111"/>
      <c r="L97" s="110"/>
      <c r="M97" s="110"/>
      <c r="N97" s="100"/>
      <c r="O97" s="100"/>
      <c r="P97" s="100"/>
    </row>
    <row r="98" spans="2:17" ht="15.75" thickBot="1" x14ac:dyDescent="0.3"/>
    <row r="99" spans="2:17" ht="30.75" thickBot="1" x14ac:dyDescent="0.3">
      <c r="B99" s="237" t="s">
        <v>175</v>
      </c>
      <c r="C99" s="200" t="s">
        <v>176</v>
      </c>
      <c r="D99" s="237" t="s">
        <v>28</v>
      </c>
      <c r="E99" s="200" t="s">
        <v>402</v>
      </c>
      <c r="I99" s="925"/>
      <c r="K99" s="1"/>
    </row>
    <row r="100" spans="2:17" x14ac:dyDescent="0.25">
      <c r="B100" s="239" t="s">
        <v>403</v>
      </c>
      <c r="C100" s="241">
        <v>20</v>
      </c>
      <c r="D100" s="241">
        <v>0</v>
      </c>
      <c r="E100" s="1610">
        <v>40</v>
      </c>
      <c r="I100" s="925"/>
      <c r="K100" s="1"/>
    </row>
    <row r="101" spans="2:17" x14ac:dyDescent="0.25">
      <c r="B101" s="239" t="s">
        <v>404</v>
      </c>
      <c r="C101" s="983">
        <v>30</v>
      </c>
      <c r="D101" s="878">
        <v>0</v>
      </c>
      <c r="E101" s="1602"/>
      <c r="I101" s="925"/>
      <c r="K101" s="1"/>
      <c r="M101" s="400"/>
    </row>
    <row r="102" spans="2:17" ht="15.75" thickBot="1" x14ac:dyDescent="0.3">
      <c r="B102" s="239" t="s">
        <v>405</v>
      </c>
      <c r="C102" s="243">
        <v>40</v>
      </c>
      <c r="D102" s="243">
        <v>40</v>
      </c>
      <c r="E102" s="1611"/>
      <c r="I102" s="925"/>
      <c r="K102" s="1"/>
    </row>
    <row r="104" spans="2:17" s="137" customFormat="1" ht="15.75" thickBot="1" x14ac:dyDescent="0.3">
      <c r="B104" s="173"/>
      <c r="C104" s="174"/>
      <c r="D104" s="175"/>
      <c r="E104" s="175"/>
      <c r="K104" s="176"/>
    </row>
    <row r="105" spans="2:17" ht="27" thickBot="1" x14ac:dyDescent="0.3">
      <c r="B105" s="1584" t="s">
        <v>164</v>
      </c>
      <c r="C105" s="1585"/>
      <c r="D105" s="1585"/>
      <c r="E105" s="1585"/>
      <c r="F105" s="1585"/>
      <c r="G105" s="1585"/>
      <c r="H105" s="1585"/>
      <c r="I105" s="1585"/>
      <c r="J105" s="1585"/>
      <c r="K105" s="1585"/>
      <c r="L105" s="1585"/>
      <c r="M105" s="1585"/>
      <c r="N105" s="1586"/>
    </row>
    <row r="107" spans="2:17" ht="75" x14ac:dyDescent="0.25">
      <c r="B107" s="1577" t="s">
        <v>97</v>
      </c>
      <c r="C107" s="1754" t="s">
        <v>98</v>
      </c>
      <c r="D107" s="1577" t="s">
        <v>99</v>
      </c>
      <c r="E107" s="1577" t="s">
        <v>100</v>
      </c>
      <c r="F107" s="1577" t="s">
        <v>101</v>
      </c>
      <c r="G107" s="1577" t="s">
        <v>102</v>
      </c>
      <c r="H107" s="1577" t="s">
        <v>103</v>
      </c>
      <c r="I107" s="1577" t="s">
        <v>104</v>
      </c>
      <c r="J107" s="1579" t="s">
        <v>105</v>
      </c>
      <c r="K107" s="1580"/>
      <c r="L107" s="1581"/>
      <c r="M107" s="923" t="s">
        <v>106</v>
      </c>
      <c r="N107" s="923" t="s">
        <v>107</v>
      </c>
      <c r="O107" s="923" t="s">
        <v>108</v>
      </c>
      <c r="P107" s="1579" t="s">
        <v>81</v>
      </c>
      <c r="Q107" s="1581"/>
    </row>
    <row r="108" spans="2:17" ht="45" x14ac:dyDescent="0.25">
      <c r="B108" s="1578"/>
      <c r="C108" s="1755"/>
      <c r="D108" s="1578"/>
      <c r="E108" s="1578"/>
      <c r="F108" s="1578"/>
      <c r="G108" s="1578"/>
      <c r="H108" s="1578"/>
      <c r="I108" s="1578"/>
      <c r="J108" s="177" t="s">
        <v>109</v>
      </c>
      <c r="K108" s="178" t="s">
        <v>110</v>
      </c>
      <c r="L108" s="177" t="s">
        <v>111</v>
      </c>
      <c r="M108" s="923"/>
      <c r="N108" s="923"/>
      <c r="O108" s="923"/>
      <c r="P108" s="862"/>
      <c r="Q108" s="863"/>
    </row>
    <row r="109" spans="2:17" s="181" customFormat="1" ht="30" x14ac:dyDescent="0.25">
      <c r="B109" s="904" t="s">
        <v>2258</v>
      </c>
      <c r="C109" s="914" t="s">
        <v>4328</v>
      </c>
      <c r="D109" s="938" t="s">
        <v>4329</v>
      </c>
      <c r="E109" s="938">
        <v>30649178</v>
      </c>
      <c r="F109" s="938" t="s">
        <v>2343</v>
      </c>
      <c r="G109" s="870" t="s">
        <v>143</v>
      </c>
      <c r="H109" s="872">
        <v>35405</v>
      </c>
      <c r="I109" s="875" t="s">
        <v>86</v>
      </c>
      <c r="J109" s="880" t="s">
        <v>4330</v>
      </c>
      <c r="K109" s="879" t="s">
        <v>4331</v>
      </c>
      <c r="L109" s="879" t="s">
        <v>155</v>
      </c>
      <c r="M109" s="870" t="s">
        <v>19</v>
      </c>
      <c r="N109" s="870" t="s">
        <v>19</v>
      </c>
      <c r="O109" s="870" t="s">
        <v>19</v>
      </c>
      <c r="P109" s="1859"/>
      <c r="Q109" s="1860"/>
    </row>
    <row r="110" spans="2:17" s="181" customFormat="1" ht="45" x14ac:dyDescent="0.25">
      <c r="B110" s="904" t="s">
        <v>2346</v>
      </c>
      <c r="C110" s="914" t="s">
        <v>4328</v>
      </c>
      <c r="D110" s="938" t="s">
        <v>4332</v>
      </c>
      <c r="E110" s="191">
        <v>15033728</v>
      </c>
      <c r="F110" s="938" t="s">
        <v>576</v>
      </c>
      <c r="G110" s="870" t="s">
        <v>143</v>
      </c>
      <c r="H110" s="872">
        <v>35958</v>
      </c>
      <c r="I110" s="875" t="s">
        <v>86</v>
      </c>
      <c r="J110" s="880" t="s">
        <v>4333</v>
      </c>
      <c r="K110" s="879" t="s">
        <v>4334</v>
      </c>
      <c r="L110" s="879" t="s">
        <v>155</v>
      </c>
      <c r="M110" s="880" t="s">
        <v>19</v>
      </c>
      <c r="N110" s="880" t="s">
        <v>19</v>
      </c>
      <c r="O110" s="880" t="s">
        <v>19</v>
      </c>
      <c r="P110" s="1859"/>
      <c r="Q110" s="1860"/>
    </row>
    <row r="111" spans="2:17" ht="30" x14ac:dyDescent="0.25">
      <c r="B111" s="182" t="s">
        <v>1589</v>
      </c>
      <c r="C111" s="183" t="s">
        <v>4328</v>
      </c>
      <c r="D111" s="938" t="s">
        <v>4335</v>
      </c>
      <c r="E111" s="191">
        <v>84080239</v>
      </c>
      <c r="F111" s="938" t="s">
        <v>446</v>
      </c>
      <c r="G111" s="187" t="s">
        <v>4336</v>
      </c>
      <c r="H111" s="934">
        <v>41026</v>
      </c>
      <c r="I111" s="935" t="s">
        <v>86</v>
      </c>
      <c r="J111" s="937"/>
      <c r="K111" s="938"/>
      <c r="L111" s="938"/>
      <c r="M111" s="878" t="s">
        <v>19</v>
      </c>
      <c r="N111" s="878" t="s">
        <v>19</v>
      </c>
      <c r="O111" s="878" t="s">
        <v>19</v>
      </c>
      <c r="P111" s="1609"/>
      <c r="Q111" s="1609"/>
    </row>
    <row r="112" spans="2:17" x14ac:dyDescent="0.25">
      <c r="B112" s="193"/>
      <c r="C112" s="194"/>
      <c r="D112" s="195"/>
      <c r="E112" s="195"/>
      <c r="F112" s="195"/>
      <c r="G112" s="195"/>
      <c r="H112" s="195"/>
      <c r="I112" s="196"/>
      <c r="J112" s="197"/>
      <c r="K112" s="198"/>
      <c r="L112" s="199"/>
      <c r="M112" s="35"/>
      <c r="N112" s="35"/>
      <c r="O112" s="35"/>
      <c r="P112" s="826"/>
      <c r="Q112" s="826"/>
    </row>
    <row r="113" spans="2:11" x14ac:dyDescent="0.25">
      <c r="B113" s="47" t="s">
        <v>174</v>
      </c>
      <c r="C113" s="1"/>
      <c r="K113" s="1"/>
    </row>
    <row r="114" spans="2:11" ht="15.75" thickBot="1" x14ac:dyDescent="0.3">
      <c r="C114" s="1"/>
      <c r="K114" s="1"/>
    </row>
    <row r="115" spans="2:11" ht="30" x14ac:dyDescent="0.25">
      <c r="B115" s="55" t="s">
        <v>18</v>
      </c>
      <c r="C115" s="55" t="s">
        <v>175</v>
      </c>
      <c r="D115" s="923" t="s">
        <v>176</v>
      </c>
      <c r="E115" s="55" t="s">
        <v>28</v>
      </c>
      <c r="F115" s="200" t="s">
        <v>177</v>
      </c>
      <c r="G115" s="201"/>
      <c r="K115" s="1"/>
    </row>
    <row r="116" spans="2:11" ht="108" x14ac:dyDescent="0.2">
      <c r="B116" s="1766" t="s">
        <v>178</v>
      </c>
      <c r="C116" s="202" t="s">
        <v>179</v>
      </c>
      <c r="D116" s="878">
        <v>25</v>
      </c>
      <c r="E116" s="878">
        <v>25</v>
      </c>
      <c r="F116" s="1735">
        <f>+E116+E117+E118</f>
        <v>60</v>
      </c>
      <c r="G116" s="203"/>
      <c r="K116" s="1"/>
    </row>
    <row r="117" spans="2:11" ht="96" x14ac:dyDescent="0.2">
      <c r="B117" s="1766"/>
      <c r="C117" s="202" t="s">
        <v>180</v>
      </c>
      <c r="D117" s="880">
        <v>25</v>
      </c>
      <c r="E117" s="878">
        <v>25</v>
      </c>
      <c r="F117" s="1736"/>
      <c r="G117" s="203"/>
      <c r="K117" s="1"/>
    </row>
    <row r="118" spans="2:11" ht="60" x14ac:dyDescent="0.2">
      <c r="B118" s="1766"/>
      <c r="C118" s="202" t="s">
        <v>181</v>
      </c>
      <c r="D118" s="878">
        <v>10</v>
      </c>
      <c r="E118" s="878">
        <v>10</v>
      </c>
      <c r="F118" s="1737"/>
      <c r="G118" s="203"/>
      <c r="K118" s="1"/>
    </row>
    <row r="119" spans="2:11" x14ac:dyDescent="0.2">
      <c r="B119" s="204"/>
      <c r="C119" s="205"/>
      <c r="D119" s="826"/>
      <c r="E119" s="826"/>
      <c r="F119" s="203"/>
      <c r="G119" s="203"/>
      <c r="K119" s="1"/>
    </row>
    <row r="120" spans="2:11" x14ac:dyDescent="0.2">
      <c r="B120" s="204"/>
      <c r="C120" s="205"/>
      <c r="D120" s="826"/>
      <c r="E120" s="826"/>
      <c r="F120" s="203"/>
      <c r="G120" s="203"/>
      <c r="K120" s="1"/>
    </row>
  </sheetData>
  <sheetProtection sheet="1" objects="1" scenarios="1" formatCells="0" formatColumns="0" formatRows="0" insertColumns="0" insertRows="0" insertHyperlinks="0" deleteColumns="0" deleteRows="0"/>
  <mergeCells count="63">
    <mergeCell ref="C9:N9"/>
    <mergeCell ref="B2:P2"/>
    <mergeCell ref="B4:P4"/>
    <mergeCell ref="C6:N6"/>
    <mergeCell ref="C7:N7"/>
    <mergeCell ref="C8:N8"/>
    <mergeCell ref="O59:P59"/>
    <mergeCell ref="B14:C16"/>
    <mergeCell ref="B17:C17"/>
    <mergeCell ref="E34:E35"/>
    <mergeCell ref="M37:N37"/>
    <mergeCell ref="B38:Q38"/>
    <mergeCell ref="B47:B48"/>
    <mergeCell ref="C47:C48"/>
    <mergeCell ref="D47:E47"/>
    <mergeCell ref="C51:N51"/>
    <mergeCell ref="B53:N53"/>
    <mergeCell ref="O56:P56"/>
    <mergeCell ref="O57:P57"/>
    <mergeCell ref="O58:P58"/>
    <mergeCell ref="O60:P60"/>
    <mergeCell ref="B65:N65"/>
    <mergeCell ref="B68:B69"/>
    <mergeCell ref="C68:C69"/>
    <mergeCell ref="D68:D69"/>
    <mergeCell ref="E68:E69"/>
    <mergeCell ref="F68:F69"/>
    <mergeCell ref="G68:G69"/>
    <mergeCell ref="H68:H69"/>
    <mergeCell ref="I68:I69"/>
    <mergeCell ref="U75:V75"/>
    <mergeCell ref="B77:N77"/>
    <mergeCell ref="J68:L68"/>
    <mergeCell ref="M68:M69"/>
    <mergeCell ref="N68:N69"/>
    <mergeCell ref="O68:O69"/>
    <mergeCell ref="P68:Q69"/>
    <mergeCell ref="P70:Q70"/>
    <mergeCell ref="B105:N105"/>
    <mergeCell ref="P71:Q71"/>
    <mergeCell ref="P73:Q73"/>
    <mergeCell ref="P74:Q74"/>
    <mergeCell ref="P75:Q75"/>
    <mergeCell ref="D80:E80"/>
    <mergeCell ref="D81:E81"/>
    <mergeCell ref="B84:P84"/>
    <mergeCell ref="B87:N87"/>
    <mergeCell ref="E100:E102"/>
    <mergeCell ref="P111:Q111"/>
    <mergeCell ref="B116:B118"/>
    <mergeCell ref="F116:F118"/>
    <mergeCell ref="H107:H108"/>
    <mergeCell ref="I107:I108"/>
    <mergeCell ref="J107:L107"/>
    <mergeCell ref="P107:Q107"/>
    <mergeCell ref="P109:Q109"/>
    <mergeCell ref="P110:Q110"/>
    <mergeCell ref="B107:B108"/>
    <mergeCell ref="C107:C108"/>
    <mergeCell ref="D107:D108"/>
    <mergeCell ref="E107:E108"/>
    <mergeCell ref="F107:F108"/>
    <mergeCell ref="G107:G108"/>
  </mergeCells>
  <dataValidations count="2">
    <dataValidation type="list" allowBlank="1" showInputMessage="1" showErrorMessage="1" sqref="WVE983037 A65533 IS65533 SO65533 ACK65533 AMG65533 AWC65533 BFY65533 BPU65533 BZQ65533 CJM65533 CTI65533 DDE65533 DNA65533 DWW65533 EGS65533 EQO65533 FAK65533 FKG65533 FUC65533 GDY65533 GNU65533 GXQ65533 HHM65533 HRI65533 IBE65533 ILA65533 IUW65533 JES65533 JOO65533 JYK65533 KIG65533 KSC65533 LBY65533 LLU65533 LVQ65533 MFM65533 MPI65533 MZE65533 NJA65533 NSW65533 OCS65533 OMO65533 OWK65533 PGG65533 PQC65533 PZY65533 QJU65533 QTQ65533 RDM65533 RNI65533 RXE65533 SHA65533 SQW65533 TAS65533 TKO65533 TUK65533 UEG65533 UOC65533 UXY65533 VHU65533 VRQ65533 WBM65533 WLI65533 WVE65533 A131069 IS131069 SO131069 ACK131069 AMG131069 AWC131069 BFY131069 BPU131069 BZQ131069 CJM131069 CTI131069 DDE131069 DNA131069 DWW131069 EGS131069 EQO131069 FAK131069 FKG131069 FUC131069 GDY131069 GNU131069 GXQ131069 HHM131069 HRI131069 IBE131069 ILA131069 IUW131069 JES131069 JOO131069 JYK131069 KIG131069 KSC131069 LBY131069 LLU131069 LVQ131069 MFM131069 MPI131069 MZE131069 NJA131069 NSW131069 OCS131069 OMO131069 OWK131069 PGG131069 PQC131069 PZY131069 QJU131069 QTQ131069 RDM131069 RNI131069 RXE131069 SHA131069 SQW131069 TAS131069 TKO131069 TUK131069 UEG131069 UOC131069 UXY131069 VHU131069 VRQ131069 WBM131069 WLI131069 WVE131069 A196605 IS196605 SO196605 ACK196605 AMG196605 AWC196605 BFY196605 BPU196605 BZQ196605 CJM196605 CTI196605 DDE196605 DNA196605 DWW196605 EGS196605 EQO196605 FAK196605 FKG196605 FUC196605 GDY196605 GNU196605 GXQ196605 HHM196605 HRI196605 IBE196605 ILA196605 IUW196605 JES196605 JOO196605 JYK196605 KIG196605 KSC196605 LBY196605 LLU196605 LVQ196605 MFM196605 MPI196605 MZE196605 NJA196605 NSW196605 OCS196605 OMO196605 OWK196605 PGG196605 PQC196605 PZY196605 QJU196605 QTQ196605 RDM196605 RNI196605 RXE196605 SHA196605 SQW196605 TAS196605 TKO196605 TUK196605 UEG196605 UOC196605 UXY196605 VHU196605 VRQ196605 WBM196605 WLI196605 WVE196605 A262141 IS262141 SO262141 ACK262141 AMG262141 AWC262141 BFY262141 BPU262141 BZQ262141 CJM262141 CTI262141 DDE262141 DNA262141 DWW262141 EGS262141 EQO262141 FAK262141 FKG262141 FUC262141 GDY262141 GNU262141 GXQ262141 HHM262141 HRI262141 IBE262141 ILA262141 IUW262141 JES262141 JOO262141 JYK262141 KIG262141 KSC262141 LBY262141 LLU262141 LVQ262141 MFM262141 MPI262141 MZE262141 NJA262141 NSW262141 OCS262141 OMO262141 OWK262141 PGG262141 PQC262141 PZY262141 QJU262141 QTQ262141 RDM262141 RNI262141 RXE262141 SHA262141 SQW262141 TAS262141 TKO262141 TUK262141 UEG262141 UOC262141 UXY262141 VHU262141 VRQ262141 WBM262141 WLI262141 WVE262141 A327677 IS327677 SO327677 ACK327677 AMG327677 AWC327677 BFY327677 BPU327677 BZQ327677 CJM327677 CTI327677 DDE327677 DNA327677 DWW327677 EGS327677 EQO327677 FAK327677 FKG327677 FUC327677 GDY327677 GNU327677 GXQ327677 HHM327677 HRI327677 IBE327677 ILA327677 IUW327677 JES327677 JOO327677 JYK327677 KIG327677 KSC327677 LBY327677 LLU327677 LVQ327677 MFM327677 MPI327677 MZE327677 NJA327677 NSW327677 OCS327677 OMO327677 OWK327677 PGG327677 PQC327677 PZY327677 QJU327677 QTQ327677 RDM327677 RNI327677 RXE327677 SHA327677 SQW327677 TAS327677 TKO327677 TUK327677 UEG327677 UOC327677 UXY327677 VHU327677 VRQ327677 WBM327677 WLI327677 WVE327677 A393213 IS393213 SO393213 ACK393213 AMG393213 AWC393213 BFY393213 BPU393213 BZQ393213 CJM393213 CTI393213 DDE393213 DNA393213 DWW393213 EGS393213 EQO393213 FAK393213 FKG393213 FUC393213 GDY393213 GNU393213 GXQ393213 HHM393213 HRI393213 IBE393213 ILA393213 IUW393213 JES393213 JOO393213 JYK393213 KIG393213 KSC393213 LBY393213 LLU393213 LVQ393213 MFM393213 MPI393213 MZE393213 NJA393213 NSW393213 OCS393213 OMO393213 OWK393213 PGG393213 PQC393213 PZY393213 QJU393213 QTQ393213 RDM393213 RNI393213 RXE393213 SHA393213 SQW393213 TAS393213 TKO393213 TUK393213 UEG393213 UOC393213 UXY393213 VHU393213 VRQ393213 WBM393213 WLI393213 WVE393213 A458749 IS458749 SO458749 ACK458749 AMG458749 AWC458749 BFY458749 BPU458749 BZQ458749 CJM458749 CTI458749 DDE458749 DNA458749 DWW458749 EGS458749 EQO458749 FAK458749 FKG458749 FUC458749 GDY458749 GNU458749 GXQ458749 HHM458749 HRI458749 IBE458749 ILA458749 IUW458749 JES458749 JOO458749 JYK458749 KIG458749 KSC458749 LBY458749 LLU458749 LVQ458749 MFM458749 MPI458749 MZE458749 NJA458749 NSW458749 OCS458749 OMO458749 OWK458749 PGG458749 PQC458749 PZY458749 QJU458749 QTQ458749 RDM458749 RNI458749 RXE458749 SHA458749 SQW458749 TAS458749 TKO458749 TUK458749 UEG458749 UOC458749 UXY458749 VHU458749 VRQ458749 WBM458749 WLI458749 WVE458749 A524285 IS524285 SO524285 ACK524285 AMG524285 AWC524285 BFY524285 BPU524285 BZQ524285 CJM524285 CTI524285 DDE524285 DNA524285 DWW524285 EGS524285 EQO524285 FAK524285 FKG524285 FUC524285 GDY524285 GNU524285 GXQ524285 HHM524285 HRI524285 IBE524285 ILA524285 IUW524285 JES524285 JOO524285 JYK524285 KIG524285 KSC524285 LBY524285 LLU524285 LVQ524285 MFM524285 MPI524285 MZE524285 NJA524285 NSW524285 OCS524285 OMO524285 OWK524285 PGG524285 PQC524285 PZY524285 QJU524285 QTQ524285 RDM524285 RNI524285 RXE524285 SHA524285 SQW524285 TAS524285 TKO524285 TUK524285 UEG524285 UOC524285 UXY524285 VHU524285 VRQ524285 WBM524285 WLI524285 WVE524285 A589821 IS589821 SO589821 ACK589821 AMG589821 AWC589821 BFY589821 BPU589821 BZQ589821 CJM589821 CTI589821 DDE589821 DNA589821 DWW589821 EGS589821 EQO589821 FAK589821 FKG589821 FUC589821 GDY589821 GNU589821 GXQ589821 HHM589821 HRI589821 IBE589821 ILA589821 IUW589821 JES589821 JOO589821 JYK589821 KIG589821 KSC589821 LBY589821 LLU589821 LVQ589821 MFM589821 MPI589821 MZE589821 NJA589821 NSW589821 OCS589821 OMO589821 OWK589821 PGG589821 PQC589821 PZY589821 QJU589821 QTQ589821 RDM589821 RNI589821 RXE589821 SHA589821 SQW589821 TAS589821 TKO589821 TUK589821 UEG589821 UOC589821 UXY589821 VHU589821 VRQ589821 WBM589821 WLI589821 WVE589821 A655357 IS655357 SO655357 ACK655357 AMG655357 AWC655357 BFY655357 BPU655357 BZQ655357 CJM655357 CTI655357 DDE655357 DNA655357 DWW655357 EGS655357 EQO655357 FAK655357 FKG655357 FUC655357 GDY655357 GNU655357 GXQ655357 HHM655357 HRI655357 IBE655357 ILA655357 IUW655357 JES655357 JOO655357 JYK655357 KIG655357 KSC655357 LBY655357 LLU655357 LVQ655357 MFM655357 MPI655357 MZE655357 NJA655357 NSW655357 OCS655357 OMO655357 OWK655357 PGG655357 PQC655357 PZY655357 QJU655357 QTQ655357 RDM655357 RNI655357 RXE655357 SHA655357 SQW655357 TAS655357 TKO655357 TUK655357 UEG655357 UOC655357 UXY655357 VHU655357 VRQ655357 WBM655357 WLI655357 WVE655357 A720893 IS720893 SO720893 ACK720893 AMG720893 AWC720893 BFY720893 BPU720893 BZQ720893 CJM720893 CTI720893 DDE720893 DNA720893 DWW720893 EGS720893 EQO720893 FAK720893 FKG720893 FUC720893 GDY720893 GNU720893 GXQ720893 HHM720893 HRI720893 IBE720893 ILA720893 IUW720893 JES720893 JOO720893 JYK720893 KIG720893 KSC720893 LBY720893 LLU720893 LVQ720893 MFM720893 MPI720893 MZE720893 NJA720893 NSW720893 OCS720893 OMO720893 OWK720893 PGG720893 PQC720893 PZY720893 QJU720893 QTQ720893 RDM720893 RNI720893 RXE720893 SHA720893 SQW720893 TAS720893 TKO720893 TUK720893 UEG720893 UOC720893 UXY720893 VHU720893 VRQ720893 WBM720893 WLI720893 WVE720893 A786429 IS786429 SO786429 ACK786429 AMG786429 AWC786429 BFY786429 BPU786429 BZQ786429 CJM786429 CTI786429 DDE786429 DNA786429 DWW786429 EGS786429 EQO786429 FAK786429 FKG786429 FUC786429 GDY786429 GNU786429 GXQ786429 HHM786429 HRI786429 IBE786429 ILA786429 IUW786429 JES786429 JOO786429 JYK786429 KIG786429 KSC786429 LBY786429 LLU786429 LVQ786429 MFM786429 MPI786429 MZE786429 NJA786429 NSW786429 OCS786429 OMO786429 OWK786429 PGG786429 PQC786429 PZY786429 QJU786429 QTQ786429 RDM786429 RNI786429 RXE786429 SHA786429 SQW786429 TAS786429 TKO786429 TUK786429 UEG786429 UOC786429 UXY786429 VHU786429 VRQ786429 WBM786429 WLI786429 WVE786429 A851965 IS851965 SO851965 ACK851965 AMG851965 AWC851965 BFY851965 BPU851965 BZQ851965 CJM851965 CTI851965 DDE851965 DNA851965 DWW851965 EGS851965 EQO851965 FAK851965 FKG851965 FUC851965 GDY851965 GNU851965 GXQ851965 HHM851965 HRI851965 IBE851965 ILA851965 IUW851965 JES851965 JOO851965 JYK851965 KIG851965 KSC851965 LBY851965 LLU851965 LVQ851965 MFM851965 MPI851965 MZE851965 NJA851965 NSW851965 OCS851965 OMO851965 OWK851965 PGG851965 PQC851965 PZY851965 QJU851965 QTQ851965 RDM851965 RNI851965 RXE851965 SHA851965 SQW851965 TAS851965 TKO851965 TUK851965 UEG851965 UOC851965 UXY851965 VHU851965 VRQ851965 WBM851965 WLI851965 WVE851965 A917501 IS917501 SO917501 ACK917501 AMG917501 AWC917501 BFY917501 BPU917501 BZQ917501 CJM917501 CTI917501 DDE917501 DNA917501 DWW917501 EGS917501 EQO917501 FAK917501 FKG917501 FUC917501 GDY917501 GNU917501 GXQ917501 HHM917501 HRI917501 IBE917501 ILA917501 IUW917501 JES917501 JOO917501 JYK917501 KIG917501 KSC917501 LBY917501 LLU917501 LVQ917501 MFM917501 MPI917501 MZE917501 NJA917501 NSW917501 OCS917501 OMO917501 OWK917501 PGG917501 PQC917501 PZY917501 QJU917501 QTQ917501 RDM917501 RNI917501 RXE917501 SHA917501 SQW917501 TAS917501 TKO917501 TUK917501 UEG917501 UOC917501 UXY917501 VHU917501 VRQ917501 WBM917501 WLI917501 WVE917501 A983037 IS983037 SO983037 ACK983037 AMG983037 AWC983037 BFY983037 BPU983037 BZQ983037 CJM983037 CTI983037 DDE983037 DNA983037 DWW983037 EGS983037 EQO983037 FAK983037 FKG983037 FUC983037 GDY983037 GNU983037 GXQ983037 HHM983037 HRI983037 IBE983037 ILA983037 IUW983037 JES983037 JOO983037 JYK983037 KIG983037 KSC983037 LBY983037 LLU983037 LVQ983037 MFM983037 MPI983037 MZE983037 NJA983037 NSW983037 OCS983037 OMO983037 OWK983037 PGG983037 PQC983037 PZY983037 QJU983037 QTQ983037 RDM983037 RNI983037 RXE983037 SHA983037 SQW983037 TAS983037 TKO983037 TUK983037 UEG983037 UOC983037 UXY983037 VHU983037 VRQ983037 WBM983037 WLI983037 WVE19:WVE36 WLI19:WLI36 WBM19:WBM36 VRQ19:VRQ36 VHU19:VHU36 UXY19:UXY36 UOC19:UOC36 UEG19:UEG36 TUK19:TUK36 TKO19:TKO36 TAS19:TAS36 SQW19:SQW36 SHA19:SHA36 RXE19:RXE36 RNI19:RNI36 RDM19:RDM36 QTQ19:QTQ36 QJU19:QJU36 PZY19:PZY36 PQC19:PQC36 PGG19:PGG36 OWK19:OWK36 OMO19:OMO36 OCS19:OCS36 NSW19:NSW36 NJA19:NJA36 MZE19:MZE36 MPI19:MPI36 MFM19:MFM36 LVQ19:LVQ36 LLU19:LLU36 LBY19:LBY36 KSC19:KSC36 KIG19:KIG36 JYK19:JYK36 JOO19:JOO36 JES19:JES36 IUW19:IUW36 ILA19:ILA36 IBE19:IBE36 HRI19:HRI36 HHM19:HHM36 GXQ19:GXQ36 GNU19:GNU36 GDY19:GDY36 FUC19:FUC36 FKG19:FKG36 FAK19:FAK36 EQO19:EQO36 EGS19:EGS36 DWW19:DWW36 DNA19:DNA36 DDE19:DDE36 CTI19:CTI36 CJM19:CJM36 BZQ19:BZQ36 BPU19:BPU36 BFY19:BFY36 AWC19:AWC36 AMG19:AMG36 ACK19:ACK36 SO19:SO36 IS19:IS36 A19:A36">
      <formula1>"1,2,3,4,5"</formula1>
    </dataValidation>
    <dataValidation type="decimal" allowBlank="1" showInputMessage="1" showErrorMessage="1" sqref="WVH983037 WLL983037 C65533 IV65533 SR65533 ACN65533 AMJ65533 AWF65533 BGB65533 BPX65533 BZT65533 CJP65533 CTL65533 DDH65533 DND65533 DWZ65533 EGV65533 EQR65533 FAN65533 FKJ65533 FUF65533 GEB65533 GNX65533 GXT65533 HHP65533 HRL65533 IBH65533 ILD65533 IUZ65533 JEV65533 JOR65533 JYN65533 KIJ65533 KSF65533 LCB65533 LLX65533 LVT65533 MFP65533 MPL65533 MZH65533 NJD65533 NSZ65533 OCV65533 OMR65533 OWN65533 PGJ65533 PQF65533 QAB65533 QJX65533 QTT65533 RDP65533 RNL65533 RXH65533 SHD65533 SQZ65533 TAV65533 TKR65533 TUN65533 UEJ65533 UOF65533 UYB65533 VHX65533 VRT65533 WBP65533 WLL65533 WVH65533 C131069 IV131069 SR131069 ACN131069 AMJ131069 AWF131069 BGB131069 BPX131069 BZT131069 CJP131069 CTL131069 DDH131069 DND131069 DWZ131069 EGV131069 EQR131069 FAN131069 FKJ131069 FUF131069 GEB131069 GNX131069 GXT131069 HHP131069 HRL131069 IBH131069 ILD131069 IUZ131069 JEV131069 JOR131069 JYN131069 KIJ131069 KSF131069 LCB131069 LLX131069 LVT131069 MFP131069 MPL131069 MZH131069 NJD131069 NSZ131069 OCV131069 OMR131069 OWN131069 PGJ131069 PQF131069 QAB131069 QJX131069 QTT131069 RDP131069 RNL131069 RXH131069 SHD131069 SQZ131069 TAV131069 TKR131069 TUN131069 UEJ131069 UOF131069 UYB131069 VHX131069 VRT131069 WBP131069 WLL131069 WVH131069 C196605 IV196605 SR196605 ACN196605 AMJ196605 AWF196605 BGB196605 BPX196605 BZT196605 CJP196605 CTL196605 DDH196605 DND196605 DWZ196605 EGV196605 EQR196605 FAN196605 FKJ196605 FUF196605 GEB196605 GNX196605 GXT196605 HHP196605 HRL196605 IBH196605 ILD196605 IUZ196605 JEV196605 JOR196605 JYN196605 KIJ196605 KSF196605 LCB196605 LLX196605 LVT196605 MFP196605 MPL196605 MZH196605 NJD196605 NSZ196605 OCV196605 OMR196605 OWN196605 PGJ196605 PQF196605 QAB196605 QJX196605 QTT196605 RDP196605 RNL196605 RXH196605 SHD196605 SQZ196605 TAV196605 TKR196605 TUN196605 UEJ196605 UOF196605 UYB196605 VHX196605 VRT196605 WBP196605 WLL196605 WVH196605 C262141 IV262141 SR262141 ACN262141 AMJ262141 AWF262141 BGB262141 BPX262141 BZT262141 CJP262141 CTL262141 DDH262141 DND262141 DWZ262141 EGV262141 EQR262141 FAN262141 FKJ262141 FUF262141 GEB262141 GNX262141 GXT262141 HHP262141 HRL262141 IBH262141 ILD262141 IUZ262141 JEV262141 JOR262141 JYN262141 KIJ262141 KSF262141 LCB262141 LLX262141 LVT262141 MFP262141 MPL262141 MZH262141 NJD262141 NSZ262141 OCV262141 OMR262141 OWN262141 PGJ262141 PQF262141 QAB262141 QJX262141 QTT262141 RDP262141 RNL262141 RXH262141 SHD262141 SQZ262141 TAV262141 TKR262141 TUN262141 UEJ262141 UOF262141 UYB262141 VHX262141 VRT262141 WBP262141 WLL262141 WVH262141 C327677 IV327677 SR327677 ACN327677 AMJ327677 AWF327677 BGB327677 BPX327677 BZT327677 CJP327677 CTL327677 DDH327677 DND327677 DWZ327677 EGV327677 EQR327677 FAN327677 FKJ327677 FUF327677 GEB327677 GNX327677 GXT327677 HHP327677 HRL327677 IBH327677 ILD327677 IUZ327677 JEV327677 JOR327677 JYN327677 KIJ327677 KSF327677 LCB327677 LLX327677 LVT327677 MFP327677 MPL327677 MZH327677 NJD327677 NSZ327677 OCV327677 OMR327677 OWN327677 PGJ327677 PQF327677 QAB327677 QJX327677 QTT327677 RDP327677 RNL327677 RXH327677 SHD327677 SQZ327677 TAV327677 TKR327677 TUN327677 UEJ327677 UOF327677 UYB327677 VHX327677 VRT327677 WBP327677 WLL327677 WVH327677 C393213 IV393213 SR393213 ACN393213 AMJ393213 AWF393213 BGB393213 BPX393213 BZT393213 CJP393213 CTL393213 DDH393213 DND393213 DWZ393213 EGV393213 EQR393213 FAN393213 FKJ393213 FUF393213 GEB393213 GNX393213 GXT393213 HHP393213 HRL393213 IBH393213 ILD393213 IUZ393213 JEV393213 JOR393213 JYN393213 KIJ393213 KSF393213 LCB393213 LLX393213 LVT393213 MFP393213 MPL393213 MZH393213 NJD393213 NSZ393213 OCV393213 OMR393213 OWN393213 PGJ393213 PQF393213 QAB393213 QJX393213 QTT393213 RDP393213 RNL393213 RXH393213 SHD393213 SQZ393213 TAV393213 TKR393213 TUN393213 UEJ393213 UOF393213 UYB393213 VHX393213 VRT393213 WBP393213 WLL393213 WVH393213 C458749 IV458749 SR458749 ACN458749 AMJ458749 AWF458749 BGB458749 BPX458749 BZT458749 CJP458749 CTL458749 DDH458749 DND458749 DWZ458749 EGV458749 EQR458749 FAN458749 FKJ458749 FUF458749 GEB458749 GNX458749 GXT458749 HHP458749 HRL458749 IBH458749 ILD458749 IUZ458749 JEV458749 JOR458749 JYN458749 KIJ458749 KSF458749 LCB458749 LLX458749 LVT458749 MFP458749 MPL458749 MZH458749 NJD458749 NSZ458749 OCV458749 OMR458749 OWN458749 PGJ458749 PQF458749 QAB458749 QJX458749 QTT458749 RDP458749 RNL458749 RXH458749 SHD458749 SQZ458749 TAV458749 TKR458749 TUN458749 UEJ458749 UOF458749 UYB458749 VHX458749 VRT458749 WBP458749 WLL458749 WVH458749 C524285 IV524285 SR524285 ACN524285 AMJ524285 AWF524285 BGB524285 BPX524285 BZT524285 CJP524285 CTL524285 DDH524285 DND524285 DWZ524285 EGV524285 EQR524285 FAN524285 FKJ524285 FUF524285 GEB524285 GNX524285 GXT524285 HHP524285 HRL524285 IBH524285 ILD524285 IUZ524285 JEV524285 JOR524285 JYN524285 KIJ524285 KSF524285 LCB524285 LLX524285 LVT524285 MFP524285 MPL524285 MZH524285 NJD524285 NSZ524285 OCV524285 OMR524285 OWN524285 PGJ524285 PQF524285 QAB524285 QJX524285 QTT524285 RDP524285 RNL524285 RXH524285 SHD524285 SQZ524285 TAV524285 TKR524285 TUN524285 UEJ524285 UOF524285 UYB524285 VHX524285 VRT524285 WBP524285 WLL524285 WVH524285 C589821 IV589821 SR589821 ACN589821 AMJ589821 AWF589821 BGB589821 BPX589821 BZT589821 CJP589821 CTL589821 DDH589821 DND589821 DWZ589821 EGV589821 EQR589821 FAN589821 FKJ589821 FUF589821 GEB589821 GNX589821 GXT589821 HHP589821 HRL589821 IBH589821 ILD589821 IUZ589821 JEV589821 JOR589821 JYN589821 KIJ589821 KSF589821 LCB589821 LLX589821 LVT589821 MFP589821 MPL589821 MZH589821 NJD589821 NSZ589821 OCV589821 OMR589821 OWN589821 PGJ589821 PQF589821 QAB589821 QJX589821 QTT589821 RDP589821 RNL589821 RXH589821 SHD589821 SQZ589821 TAV589821 TKR589821 TUN589821 UEJ589821 UOF589821 UYB589821 VHX589821 VRT589821 WBP589821 WLL589821 WVH589821 C655357 IV655357 SR655357 ACN655357 AMJ655357 AWF655357 BGB655357 BPX655357 BZT655357 CJP655357 CTL655357 DDH655357 DND655357 DWZ655357 EGV655357 EQR655357 FAN655357 FKJ655357 FUF655357 GEB655357 GNX655357 GXT655357 HHP655357 HRL655357 IBH655357 ILD655357 IUZ655357 JEV655357 JOR655357 JYN655357 KIJ655357 KSF655357 LCB655357 LLX655357 LVT655357 MFP655357 MPL655357 MZH655357 NJD655357 NSZ655357 OCV655357 OMR655357 OWN655357 PGJ655357 PQF655357 QAB655357 QJX655357 QTT655357 RDP655357 RNL655357 RXH655357 SHD655357 SQZ655357 TAV655357 TKR655357 TUN655357 UEJ655357 UOF655357 UYB655357 VHX655357 VRT655357 WBP655357 WLL655357 WVH655357 C720893 IV720893 SR720893 ACN720893 AMJ720893 AWF720893 BGB720893 BPX720893 BZT720893 CJP720893 CTL720893 DDH720893 DND720893 DWZ720893 EGV720893 EQR720893 FAN720893 FKJ720893 FUF720893 GEB720893 GNX720893 GXT720893 HHP720893 HRL720893 IBH720893 ILD720893 IUZ720893 JEV720893 JOR720893 JYN720893 KIJ720893 KSF720893 LCB720893 LLX720893 LVT720893 MFP720893 MPL720893 MZH720893 NJD720893 NSZ720893 OCV720893 OMR720893 OWN720893 PGJ720893 PQF720893 QAB720893 QJX720893 QTT720893 RDP720893 RNL720893 RXH720893 SHD720893 SQZ720893 TAV720893 TKR720893 TUN720893 UEJ720893 UOF720893 UYB720893 VHX720893 VRT720893 WBP720893 WLL720893 WVH720893 C786429 IV786429 SR786429 ACN786429 AMJ786429 AWF786429 BGB786429 BPX786429 BZT786429 CJP786429 CTL786429 DDH786429 DND786429 DWZ786429 EGV786429 EQR786429 FAN786429 FKJ786429 FUF786429 GEB786429 GNX786429 GXT786429 HHP786429 HRL786429 IBH786429 ILD786429 IUZ786429 JEV786429 JOR786429 JYN786429 KIJ786429 KSF786429 LCB786429 LLX786429 LVT786429 MFP786429 MPL786429 MZH786429 NJD786429 NSZ786429 OCV786429 OMR786429 OWN786429 PGJ786429 PQF786429 QAB786429 QJX786429 QTT786429 RDP786429 RNL786429 RXH786429 SHD786429 SQZ786429 TAV786429 TKR786429 TUN786429 UEJ786429 UOF786429 UYB786429 VHX786429 VRT786429 WBP786429 WLL786429 WVH786429 C851965 IV851965 SR851965 ACN851965 AMJ851965 AWF851965 BGB851965 BPX851965 BZT851965 CJP851965 CTL851965 DDH851965 DND851965 DWZ851965 EGV851965 EQR851965 FAN851965 FKJ851965 FUF851965 GEB851965 GNX851965 GXT851965 HHP851965 HRL851965 IBH851965 ILD851965 IUZ851965 JEV851965 JOR851965 JYN851965 KIJ851965 KSF851965 LCB851965 LLX851965 LVT851965 MFP851965 MPL851965 MZH851965 NJD851965 NSZ851965 OCV851965 OMR851965 OWN851965 PGJ851965 PQF851965 QAB851965 QJX851965 QTT851965 RDP851965 RNL851965 RXH851965 SHD851965 SQZ851965 TAV851965 TKR851965 TUN851965 UEJ851965 UOF851965 UYB851965 VHX851965 VRT851965 WBP851965 WLL851965 WVH851965 C917501 IV917501 SR917501 ACN917501 AMJ917501 AWF917501 BGB917501 BPX917501 BZT917501 CJP917501 CTL917501 DDH917501 DND917501 DWZ917501 EGV917501 EQR917501 FAN917501 FKJ917501 FUF917501 GEB917501 GNX917501 GXT917501 HHP917501 HRL917501 IBH917501 ILD917501 IUZ917501 JEV917501 JOR917501 JYN917501 KIJ917501 KSF917501 LCB917501 LLX917501 LVT917501 MFP917501 MPL917501 MZH917501 NJD917501 NSZ917501 OCV917501 OMR917501 OWN917501 PGJ917501 PQF917501 QAB917501 QJX917501 QTT917501 RDP917501 RNL917501 RXH917501 SHD917501 SQZ917501 TAV917501 TKR917501 TUN917501 UEJ917501 UOF917501 UYB917501 VHX917501 VRT917501 WBP917501 WLL917501 WVH917501 C983037 IV983037 SR983037 ACN983037 AMJ983037 AWF983037 BGB983037 BPX983037 BZT983037 CJP983037 CTL983037 DDH983037 DND983037 DWZ983037 EGV983037 EQR983037 FAN983037 FKJ983037 FUF983037 GEB983037 GNX983037 GXT983037 HHP983037 HRL983037 IBH983037 ILD983037 IUZ983037 JEV983037 JOR983037 JYN983037 KIJ983037 KSF983037 LCB983037 LLX983037 LVT983037 MFP983037 MPL983037 MZH983037 NJD983037 NSZ983037 OCV983037 OMR983037 OWN983037 PGJ983037 PQF983037 QAB983037 QJX983037 QTT983037 RDP983037 RNL983037 RXH983037 SHD983037 SQZ983037 TAV983037 TKR983037 TUN983037 UEJ983037 UOF983037 UYB983037 VHX983037 VRT983037 WBP983037 WVH19:WVH36 WLL19:WLL36 WBP19:WBP36 VRT19:VRT36 VHX19:VHX36 UYB19:UYB36 UOF19:UOF36 UEJ19:UEJ36 TUN19:TUN36 TKR19:TKR36 TAV19:TAV36 SQZ19:SQZ36 SHD19:SHD36 RXH19:RXH36 RNL19:RNL36 RDP19:RDP36 QTT19:QTT36 QJX19:QJX36 QAB19:QAB36 PQF19:PQF36 PGJ19:PGJ36 OWN19:OWN36 OMR19:OMR36 OCV19:OCV36 NSZ19:NSZ36 NJD19:NJD36 MZH19:MZH36 MPL19:MPL36 MFP19:MFP36 LVT19:LVT36 LLX19:LLX36 LCB19:LCB36 KSF19:KSF36 KIJ19:KIJ36 JYN19:JYN36 JOR19:JOR36 JEV19:JEV36 IUZ19:IUZ36 ILD19:ILD36 IBH19:IBH36 HRL19:HRL36 HHP19:HHP36 GXT19:GXT36 GNX19:GNX36 GEB19:GEB36 FUF19:FUF36 FKJ19:FKJ36 FAN19:FAN36 EQR19:EQR36 EGV19:EGV36 DWZ19:DWZ36 DND19:DND36 DDH19:DDH36 CTL19:CTL36 CJP19:CJP36 BZT19:BZT36 BPX19:BPX36 BGB19:BGB36 AWF19:AWF36 AMJ19:AMJ36 ACN19:ACN36 SR19:SR36 IV19:IV36">
      <formula1>0</formula1>
      <formula2>1</formula2>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225"/>
  <sheetViews>
    <sheetView topLeftCell="B208" zoomScale="81" workbookViewId="0">
      <selection activeCell="F231" sqref="F231"/>
    </sheetView>
  </sheetViews>
  <sheetFormatPr baseColWidth="10" defaultRowHeight="15" x14ac:dyDescent="0.25"/>
  <cols>
    <col min="1" max="1" width="7.28515625" style="1" customWidth="1"/>
    <col min="2" max="2" width="70.140625" style="1" customWidth="1"/>
    <col min="3" max="3" width="38.140625" style="1" customWidth="1"/>
    <col min="4" max="4" width="34" style="1" customWidth="1"/>
    <col min="5" max="5" width="25" style="1" customWidth="1"/>
    <col min="6" max="7" width="29.7109375" style="1" customWidth="1"/>
    <col min="8" max="8" width="27" style="1" customWidth="1"/>
    <col min="9" max="9" width="24" style="1" customWidth="1"/>
    <col min="10" max="10" width="32.140625" style="1" customWidth="1"/>
    <col min="11" max="11" width="38.85546875" style="1" customWidth="1"/>
    <col min="12" max="12" width="37.85546875" style="1" customWidth="1"/>
    <col min="13" max="13" width="18.7109375" style="1" customWidth="1"/>
    <col min="14" max="14" width="22.140625" style="1" customWidth="1"/>
    <col min="15" max="15" width="26.140625" style="1" customWidth="1"/>
    <col min="16" max="16" width="19.5703125" style="1" bestFit="1" customWidth="1"/>
    <col min="17" max="17" width="78.140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562" t="s">
        <v>0</v>
      </c>
      <c r="C2" s="1563"/>
      <c r="D2" s="1563"/>
      <c r="E2" s="1563"/>
      <c r="F2" s="1563"/>
      <c r="G2" s="1563"/>
      <c r="H2" s="1563"/>
      <c r="I2" s="1563"/>
      <c r="J2" s="1563"/>
      <c r="K2" s="1563"/>
      <c r="L2" s="1563"/>
      <c r="M2" s="1563"/>
      <c r="N2" s="1563"/>
      <c r="O2" s="1563"/>
      <c r="P2" s="1563"/>
    </row>
    <row r="4" spans="2:16" ht="26.25" x14ac:dyDescent="0.25">
      <c r="B4" s="1998" t="s">
        <v>1</v>
      </c>
      <c r="C4" s="1999"/>
      <c r="D4" s="1999"/>
      <c r="E4" s="1999"/>
      <c r="F4" s="1999"/>
      <c r="G4" s="1999"/>
      <c r="H4" s="1999"/>
      <c r="I4" s="1999"/>
      <c r="J4" s="1999"/>
      <c r="K4" s="1999"/>
      <c r="L4" s="1999"/>
      <c r="M4" s="1999"/>
      <c r="N4" s="1999"/>
      <c r="O4" s="1999"/>
      <c r="P4" s="1999"/>
    </row>
    <row r="5" spans="2:16" ht="15.75" thickBot="1" x14ac:dyDescent="0.3"/>
    <row r="6" spans="2:16" ht="21.75" thickBot="1" x14ac:dyDescent="0.3">
      <c r="B6" s="4" t="s">
        <v>2</v>
      </c>
      <c r="C6" s="1564" t="s">
        <v>4337</v>
      </c>
      <c r="D6" s="1564"/>
      <c r="E6" s="1564"/>
      <c r="F6" s="1564"/>
      <c r="G6" s="1564"/>
      <c r="H6" s="1564"/>
      <c r="I6" s="1564"/>
      <c r="J6" s="1564"/>
      <c r="K6" s="1564"/>
      <c r="L6" s="1564"/>
      <c r="M6" s="1564"/>
      <c r="N6" s="1565"/>
    </row>
    <row r="7" spans="2:16" ht="16.5" thickBot="1" x14ac:dyDescent="0.3">
      <c r="B7" s="5" t="s">
        <v>4</v>
      </c>
      <c r="C7" s="1564"/>
      <c r="D7" s="1564"/>
      <c r="E7" s="1564"/>
      <c r="F7" s="1564"/>
      <c r="G7" s="1564"/>
      <c r="H7" s="1564"/>
      <c r="I7" s="1564"/>
      <c r="J7" s="1564"/>
      <c r="K7" s="1564"/>
      <c r="L7" s="1564"/>
      <c r="M7" s="1564"/>
      <c r="N7" s="1565"/>
    </row>
    <row r="8" spans="2:16" ht="16.5" thickBot="1" x14ac:dyDescent="0.3">
      <c r="B8" s="5" t="s">
        <v>5</v>
      </c>
      <c r="C8" s="1564"/>
      <c r="D8" s="1564"/>
      <c r="E8" s="1564"/>
      <c r="F8" s="1564"/>
      <c r="G8" s="1564"/>
      <c r="H8" s="1564"/>
      <c r="I8" s="1564"/>
      <c r="J8" s="1564"/>
      <c r="K8" s="1564"/>
      <c r="L8" s="1564"/>
      <c r="M8" s="1564"/>
      <c r="N8" s="1565"/>
    </row>
    <row r="9" spans="2:16" ht="16.5" thickBot="1" x14ac:dyDescent="0.3">
      <c r="B9" s="5" t="s">
        <v>6</v>
      </c>
      <c r="C9" s="1564"/>
      <c r="D9" s="1564"/>
      <c r="E9" s="1564"/>
      <c r="F9" s="1564"/>
      <c r="G9" s="1564"/>
      <c r="H9" s="1564"/>
      <c r="I9" s="1564"/>
      <c r="J9" s="1564"/>
      <c r="K9" s="1564"/>
      <c r="L9" s="1564"/>
      <c r="M9" s="1564"/>
      <c r="N9" s="1565"/>
    </row>
    <row r="10" spans="2:16" ht="16.5" thickBot="1" x14ac:dyDescent="0.3">
      <c r="B10" s="5" t="s">
        <v>7</v>
      </c>
      <c r="C10" s="1787"/>
      <c r="D10" s="1572"/>
      <c r="E10" s="1573"/>
      <c r="F10" s="6"/>
      <c r="G10" s="6"/>
      <c r="H10" s="6"/>
      <c r="I10" s="6"/>
      <c r="J10" s="6"/>
      <c r="K10" s="6"/>
      <c r="L10" s="6"/>
      <c r="M10" s="6"/>
      <c r="N10" s="8"/>
    </row>
    <row r="11" spans="2:16" ht="16.5" thickBot="1" x14ac:dyDescent="0.3">
      <c r="B11" s="9" t="s">
        <v>8</v>
      </c>
      <c r="C11" s="248" t="s">
        <v>4338</v>
      </c>
      <c r="D11" s="11"/>
      <c r="E11" s="11"/>
      <c r="F11" s="11"/>
      <c r="G11" s="11"/>
      <c r="H11" s="11"/>
      <c r="I11" s="11"/>
      <c r="J11" s="11"/>
      <c r="K11" s="11"/>
      <c r="L11" s="11"/>
      <c r="M11" s="11"/>
      <c r="N11" s="13"/>
    </row>
    <row r="12" spans="2:16" ht="15.75" x14ac:dyDescent="0.25">
      <c r="B12" s="14"/>
      <c r="C12" s="249"/>
      <c r="D12" s="16"/>
      <c r="E12" s="16"/>
      <c r="F12" s="16"/>
      <c r="G12" s="16"/>
      <c r="H12" s="16"/>
      <c r="I12" s="925"/>
      <c r="J12" s="925"/>
      <c r="K12" s="925"/>
      <c r="L12" s="925"/>
      <c r="M12" s="925"/>
      <c r="N12" s="16"/>
    </row>
    <row r="13" spans="2:16" x14ac:dyDescent="0.25">
      <c r="I13" s="925"/>
      <c r="J13" s="925"/>
      <c r="K13" s="925"/>
      <c r="L13" s="925"/>
      <c r="M13" s="925"/>
      <c r="N13" s="17"/>
    </row>
    <row r="14" spans="2:16" x14ac:dyDescent="0.25">
      <c r="B14" s="1574" t="s">
        <v>10</v>
      </c>
      <c r="C14" s="1574"/>
      <c r="D14" s="859" t="s">
        <v>11</v>
      </c>
      <c r="E14" s="859" t="s">
        <v>12</v>
      </c>
      <c r="F14" s="859" t="s">
        <v>13</v>
      </c>
      <c r="G14" s="19"/>
      <c r="I14" s="20"/>
      <c r="J14" s="20"/>
      <c r="K14" s="20"/>
      <c r="L14" s="20"/>
      <c r="M14" s="20"/>
      <c r="N14" s="17"/>
    </row>
    <row r="15" spans="2:16" x14ac:dyDescent="0.25">
      <c r="B15" s="1574"/>
      <c r="C15" s="1574"/>
      <c r="D15" s="859" t="s">
        <v>4339</v>
      </c>
      <c r="E15" s="633">
        <v>2579027035</v>
      </c>
      <c r="F15" s="251">
        <v>1235</v>
      </c>
      <c r="G15" s="634"/>
      <c r="I15" s="635"/>
      <c r="J15" s="635"/>
      <c r="K15" s="635"/>
      <c r="L15" s="635"/>
      <c r="M15" s="635"/>
      <c r="N15" s="17"/>
    </row>
    <row r="16" spans="2:16" x14ac:dyDescent="0.25">
      <c r="B16" s="1574"/>
      <c r="C16" s="1574"/>
      <c r="D16" s="859" t="s">
        <v>4340</v>
      </c>
      <c r="E16" s="633">
        <v>3184628525</v>
      </c>
      <c r="F16" s="251">
        <v>1525</v>
      </c>
      <c r="G16" s="634"/>
      <c r="I16" s="635"/>
      <c r="J16" s="635"/>
      <c r="K16" s="635"/>
      <c r="L16" s="635"/>
      <c r="M16" s="635"/>
      <c r="N16" s="17"/>
    </row>
    <row r="17" spans="1:14" x14ac:dyDescent="0.25">
      <c r="B17" s="1574"/>
      <c r="C17" s="1574"/>
      <c r="D17" s="859"/>
      <c r="E17" s="633"/>
      <c r="F17" s="633"/>
      <c r="G17" s="634"/>
      <c r="I17" s="635"/>
      <c r="J17" s="635"/>
      <c r="K17" s="635"/>
      <c r="L17" s="635"/>
      <c r="M17" s="635"/>
      <c r="N17" s="17"/>
    </row>
    <row r="18" spans="1:14" x14ac:dyDescent="0.25">
      <c r="B18" s="1574"/>
      <c r="C18" s="1574"/>
      <c r="D18" s="859"/>
      <c r="E18" s="30"/>
      <c r="F18" s="633"/>
      <c r="G18" s="634"/>
      <c r="H18" s="636"/>
      <c r="I18" s="635"/>
      <c r="J18" s="635"/>
      <c r="K18" s="635"/>
      <c r="L18" s="635"/>
      <c r="M18" s="635"/>
      <c r="N18" s="29"/>
    </row>
    <row r="19" spans="1:14" x14ac:dyDescent="0.25">
      <c r="B19" s="1574"/>
      <c r="C19" s="1574"/>
      <c r="D19" s="859"/>
      <c r="E19" s="30"/>
      <c r="F19" s="633"/>
      <c r="G19" s="634"/>
      <c r="H19" s="636"/>
      <c r="I19" s="969"/>
      <c r="J19" s="969"/>
      <c r="K19" s="969"/>
      <c r="L19" s="969"/>
      <c r="M19" s="969"/>
      <c r="N19" s="29"/>
    </row>
    <row r="20" spans="1:14" x14ac:dyDescent="0.25">
      <c r="B20" s="1574"/>
      <c r="C20" s="1574"/>
      <c r="D20" s="859"/>
      <c r="E20" s="30"/>
      <c r="F20" s="633"/>
      <c r="G20" s="634"/>
      <c r="H20" s="636"/>
      <c r="I20" s="925"/>
      <c r="J20" s="925"/>
      <c r="K20" s="925"/>
      <c r="L20" s="925"/>
      <c r="M20" s="925"/>
      <c r="N20" s="29"/>
    </row>
    <row r="21" spans="1:14" x14ac:dyDescent="0.25">
      <c r="B21" s="1574"/>
      <c r="C21" s="1574"/>
      <c r="D21" s="859"/>
      <c r="E21" s="30"/>
      <c r="F21" s="633"/>
      <c r="G21" s="634"/>
      <c r="H21" s="636"/>
      <c r="I21" s="925"/>
      <c r="J21" s="925"/>
      <c r="K21" s="925"/>
      <c r="L21" s="925"/>
      <c r="M21" s="925"/>
      <c r="N21" s="29"/>
    </row>
    <row r="22" spans="1:14" ht="15.75" thickBot="1" x14ac:dyDescent="0.3">
      <c r="B22" s="1575" t="s">
        <v>14</v>
      </c>
      <c r="C22" s="1576"/>
      <c r="D22" s="859"/>
      <c r="E22" s="1234">
        <f>SUM(E15:E21)</f>
        <v>5763655560</v>
      </c>
      <c r="F22" s="251">
        <f>SUM(F15:F21)</f>
        <v>2760</v>
      </c>
      <c r="G22" s="634"/>
      <c r="H22" s="636"/>
      <c r="I22" s="925"/>
      <c r="J22" s="925"/>
      <c r="K22" s="925"/>
      <c r="L22" s="925"/>
      <c r="M22" s="925"/>
      <c r="N22" s="29"/>
    </row>
    <row r="23" spans="1:14" ht="30.75" thickBot="1" x14ac:dyDescent="0.3">
      <c r="A23" s="32"/>
      <c r="B23" s="33" t="s">
        <v>15</v>
      </c>
      <c r="C23" s="33" t="s">
        <v>16</v>
      </c>
      <c r="E23" s="20"/>
      <c r="F23" s="20"/>
      <c r="G23" s="20"/>
      <c r="H23" s="20"/>
      <c r="I23" s="35"/>
      <c r="J23" s="35"/>
      <c r="K23" s="35"/>
      <c r="L23" s="35"/>
      <c r="M23" s="35"/>
    </row>
    <row r="24" spans="1:14" ht="15.75" thickBot="1" x14ac:dyDescent="0.3">
      <c r="A24" s="37">
        <v>1</v>
      </c>
      <c r="C24" s="253">
        <f>F22*80/100</f>
        <v>2208</v>
      </c>
      <c r="D24" s="637"/>
      <c r="E24" s="254">
        <v>2208</v>
      </c>
      <c r="F24" s="41"/>
      <c r="G24" s="41"/>
      <c r="H24" s="41"/>
      <c r="I24" s="637"/>
      <c r="J24" s="637"/>
      <c r="K24" s="637"/>
      <c r="L24" s="637"/>
      <c r="M24" s="637"/>
    </row>
    <row r="25" spans="1:14" x14ac:dyDescent="0.25">
      <c r="A25" s="44"/>
      <c r="C25" s="255"/>
      <c r="D25" s="635"/>
      <c r="E25" s="638"/>
      <c r="F25" s="41"/>
      <c r="G25" s="41"/>
      <c r="H25" s="41"/>
      <c r="I25" s="637"/>
      <c r="J25" s="637"/>
      <c r="K25" s="637"/>
      <c r="L25" s="637"/>
      <c r="M25" s="637"/>
    </row>
    <row r="26" spans="1:14" x14ac:dyDescent="0.25">
      <c r="A26" s="44"/>
      <c r="C26" s="255"/>
      <c r="D26" s="635"/>
      <c r="E26" s="638"/>
      <c r="F26" s="41"/>
      <c r="G26" s="41"/>
      <c r="H26" s="41"/>
      <c r="I26" s="637"/>
      <c r="J26" s="637"/>
      <c r="K26" s="637"/>
      <c r="L26" s="637"/>
      <c r="M26" s="637"/>
    </row>
    <row r="27" spans="1:14" x14ac:dyDescent="0.25">
      <c r="A27" s="44"/>
      <c r="B27" s="47" t="s">
        <v>4341</v>
      </c>
      <c r="C27"/>
      <c r="D27"/>
      <c r="E27"/>
      <c r="F27"/>
      <c r="G27"/>
      <c r="H27"/>
      <c r="I27" s="925"/>
      <c r="J27" s="925"/>
      <c r="K27" s="925"/>
      <c r="L27" s="925"/>
      <c r="M27" s="925"/>
      <c r="N27" s="17"/>
    </row>
    <row r="28" spans="1:14" x14ac:dyDescent="0.25">
      <c r="A28" s="44"/>
      <c r="B28"/>
      <c r="C28"/>
      <c r="D28"/>
      <c r="E28" s="256"/>
      <c r="F28" s="256"/>
      <c r="G28"/>
      <c r="H28"/>
      <c r="I28" s="925"/>
      <c r="J28" s="925"/>
      <c r="K28" s="925"/>
      <c r="L28" s="925"/>
      <c r="M28" s="925"/>
      <c r="N28" s="17"/>
    </row>
    <row r="29" spans="1:14" x14ac:dyDescent="0.25">
      <c r="A29" s="44"/>
      <c r="B29" s="49" t="s">
        <v>18</v>
      </c>
      <c r="C29" s="49" t="s">
        <v>19</v>
      </c>
      <c r="D29" s="49" t="s">
        <v>20</v>
      </c>
      <c r="E29" s="1786"/>
      <c r="F29" s="1786"/>
      <c r="G29"/>
      <c r="H29"/>
      <c r="I29" s="925"/>
      <c r="J29" s="925"/>
      <c r="K29" s="925"/>
      <c r="L29" s="925"/>
      <c r="M29" s="925"/>
      <c r="N29" s="17"/>
    </row>
    <row r="30" spans="1:14" x14ac:dyDescent="0.25">
      <c r="A30" s="44"/>
      <c r="B30" s="51" t="s">
        <v>21</v>
      </c>
      <c r="C30" s="878" t="s">
        <v>22</v>
      </c>
      <c r="D30" s="878"/>
      <c r="E30" s="1788"/>
      <c r="F30" s="1788"/>
      <c r="G30"/>
      <c r="H30"/>
      <c r="I30" s="925"/>
      <c r="J30" s="925"/>
      <c r="K30" s="925"/>
      <c r="L30" s="925"/>
      <c r="M30" s="925"/>
      <c r="N30" s="17"/>
    </row>
    <row r="31" spans="1:14" x14ac:dyDescent="0.25">
      <c r="A31" s="44"/>
      <c r="B31" s="51" t="s">
        <v>23</v>
      </c>
      <c r="C31" s="878" t="s">
        <v>22</v>
      </c>
      <c r="D31" s="878"/>
      <c r="E31" s="1788"/>
      <c r="F31" s="1788"/>
      <c r="G31"/>
      <c r="H31"/>
      <c r="I31" s="925"/>
      <c r="J31" s="925"/>
      <c r="K31" s="925"/>
      <c r="L31" s="925"/>
      <c r="M31" s="925"/>
      <c r="N31" s="17"/>
    </row>
    <row r="32" spans="1:14" x14ac:dyDescent="0.25">
      <c r="A32" s="44"/>
      <c r="B32" s="51" t="s">
        <v>24</v>
      </c>
      <c r="C32" s="878"/>
      <c r="D32" s="878" t="s">
        <v>22</v>
      </c>
      <c r="E32" s="1788"/>
      <c r="F32" s="1788"/>
      <c r="G32"/>
      <c r="H32"/>
      <c r="I32" s="925"/>
      <c r="J32" s="925"/>
      <c r="K32" s="925"/>
      <c r="L32" s="925"/>
      <c r="M32" s="925"/>
      <c r="N32" s="17"/>
    </row>
    <row r="33" spans="1:14" x14ac:dyDescent="0.25">
      <c r="A33" s="44"/>
      <c r="B33" s="51" t="s">
        <v>25</v>
      </c>
      <c r="C33" s="878"/>
      <c r="D33" s="878" t="s">
        <v>22</v>
      </c>
      <c r="E33" s="1788"/>
      <c r="F33" s="1788"/>
      <c r="G33"/>
      <c r="H33"/>
      <c r="I33" s="925"/>
      <c r="J33" s="925"/>
      <c r="K33" s="925"/>
      <c r="L33" s="925"/>
      <c r="M33" s="925"/>
      <c r="N33" s="17"/>
    </row>
    <row r="34" spans="1:14" x14ac:dyDescent="0.25">
      <c r="A34" s="44"/>
      <c r="B34" s="35"/>
      <c r="C34" s="826"/>
      <c r="D34" s="35"/>
      <c r="E34" s="927"/>
      <c r="F34" s="927"/>
      <c r="G34"/>
      <c r="H34"/>
      <c r="I34" s="925"/>
      <c r="J34" s="925"/>
      <c r="K34" s="925"/>
      <c r="L34" s="925"/>
      <c r="M34" s="925"/>
      <c r="N34" s="17"/>
    </row>
    <row r="35" spans="1:14" x14ac:dyDescent="0.25">
      <c r="A35" s="44"/>
      <c r="B35" s="47" t="s">
        <v>1924</v>
      </c>
      <c r="C35"/>
      <c r="D35"/>
      <c r="E35" s="196"/>
      <c r="F35" s="196"/>
      <c r="G35"/>
      <c r="H35"/>
      <c r="I35" s="925"/>
      <c r="J35" s="925"/>
      <c r="K35" s="925"/>
      <c r="L35" s="925"/>
      <c r="M35" s="925"/>
      <c r="N35" s="17"/>
    </row>
    <row r="36" spans="1:14" x14ac:dyDescent="0.25">
      <c r="A36" s="44"/>
      <c r="B36"/>
      <c r="C36"/>
      <c r="D36"/>
      <c r="E36" s="196"/>
      <c r="F36" s="196"/>
      <c r="G36"/>
      <c r="H36"/>
      <c r="I36" s="925"/>
      <c r="J36" s="925"/>
      <c r="K36" s="925"/>
      <c r="L36" s="925"/>
      <c r="M36" s="925"/>
      <c r="N36" s="17"/>
    </row>
    <row r="37" spans="1:14" x14ac:dyDescent="0.25">
      <c r="A37" s="44"/>
      <c r="B37" s="49" t="s">
        <v>18</v>
      </c>
      <c r="C37" s="49" t="s">
        <v>19</v>
      </c>
      <c r="D37" s="49" t="s">
        <v>20</v>
      </c>
      <c r="E37" s="1786"/>
      <c r="F37" s="1786"/>
      <c r="G37"/>
      <c r="H37"/>
      <c r="I37" s="925"/>
      <c r="J37" s="925"/>
      <c r="K37" s="925"/>
      <c r="L37" s="925"/>
      <c r="M37" s="925"/>
      <c r="N37" s="17"/>
    </row>
    <row r="38" spans="1:14" x14ac:dyDescent="0.25">
      <c r="A38" s="44"/>
      <c r="B38" s="51" t="s">
        <v>21</v>
      </c>
      <c r="C38" s="51"/>
      <c r="D38" s="878" t="s">
        <v>22</v>
      </c>
      <c r="E38" s="1788"/>
      <c r="F38" s="1788"/>
      <c r="G38"/>
      <c r="H38"/>
      <c r="I38" s="925"/>
      <c r="J38" s="925"/>
      <c r="K38" s="925"/>
      <c r="L38" s="925"/>
      <c r="M38" s="925"/>
      <c r="N38" s="17"/>
    </row>
    <row r="39" spans="1:14" x14ac:dyDescent="0.25">
      <c r="A39" s="44"/>
      <c r="B39" s="51" t="s">
        <v>23</v>
      </c>
      <c r="C39" s="878" t="s">
        <v>22</v>
      </c>
      <c r="D39" s="51"/>
      <c r="E39" s="1788"/>
      <c r="F39" s="1788"/>
      <c r="G39"/>
      <c r="H39"/>
      <c r="I39" s="925"/>
      <c r="J39" s="925"/>
      <c r="K39" s="925"/>
      <c r="L39" s="925"/>
      <c r="M39" s="925"/>
      <c r="N39" s="17"/>
    </row>
    <row r="40" spans="1:14" x14ac:dyDescent="0.25">
      <c r="A40" s="44"/>
      <c r="B40" s="51" t="s">
        <v>24</v>
      </c>
      <c r="C40" s="878"/>
      <c r="D40" s="878" t="s">
        <v>22</v>
      </c>
      <c r="E40" s="1788"/>
      <c r="F40" s="1788"/>
      <c r="G40"/>
      <c r="H40"/>
      <c r="I40" s="925"/>
      <c r="J40" s="925"/>
      <c r="K40" s="925"/>
      <c r="L40" s="925"/>
      <c r="M40" s="925"/>
      <c r="N40" s="17"/>
    </row>
    <row r="41" spans="1:14" x14ac:dyDescent="0.25">
      <c r="A41" s="44"/>
      <c r="B41" s="51" t="s">
        <v>25</v>
      </c>
      <c r="C41" s="878"/>
      <c r="D41" s="878" t="s">
        <v>22</v>
      </c>
      <c r="E41" s="1788"/>
      <c r="F41" s="1788"/>
      <c r="G41"/>
      <c r="H41"/>
      <c r="I41" s="925"/>
      <c r="J41" s="925"/>
      <c r="K41" s="925"/>
      <c r="L41" s="925"/>
      <c r="M41" s="925"/>
      <c r="N41" s="17"/>
    </row>
    <row r="42" spans="1:14" x14ac:dyDescent="0.25">
      <c r="A42" s="44"/>
      <c r="B42" s="35"/>
      <c r="C42" s="826"/>
      <c r="D42" s="35"/>
      <c r="E42" s="44"/>
      <c r="F42" s="44"/>
      <c r="G42"/>
      <c r="H42"/>
      <c r="I42" s="925"/>
      <c r="J42" s="925"/>
      <c r="K42" s="925"/>
      <c r="L42" s="925"/>
      <c r="M42" s="925"/>
      <c r="N42" s="17"/>
    </row>
    <row r="43" spans="1:14" x14ac:dyDescent="0.25">
      <c r="A43" s="44"/>
      <c r="B43"/>
      <c r="C43"/>
      <c r="D43"/>
      <c r="E43"/>
      <c r="F43"/>
      <c r="G43"/>
      <c r="H43"/>
      <c r="I43" s="925"/>
      <c r="J43" s="925"/>
      <c r="K43" s="925"/>
      <c r="L43" s="925"/>
      <c r="M43" s="925"/>
      <c r="N43" s="17"/>
    </row>
    <row r="44" spans="1:14" x14ac:dyDescent="0.25">
      <c r="A44" s="44"/>
      <c r="B44" s="47" t="s">
        <v>4342</v>
      </c>
      <c r="C44"/>
      <c r="D44"/>
      <c r="E44"/>
      <c r="F44"/>
      <c r="G44"/>
      <c r="H44"/>
      <c r="I44" s="925"/>
      <c r="J44" s="925"/>
      <c r="K44" s="925"/>
      <c r="L44" s="925"/>
      <c r="M44" s="925"/>
      <c r="N44" s="17"/>
    </row>
    <row r="45" spans="1:14" x14ac:dyDescent="0.25">
      <c r="A45" s="44"/>
      <c r="B45"/>
      <c r="C45"/>
      <c r="D45"/>
      <c r="E45"/>
      <c r="F45"/>
      <c r="G45"/>
      <c r="H45"/>
      <c r="I45" s="925"/>
      <c r="J45" s="925"/>
      <c r="K45" s="925"/>
      <c r="L45" s="925"/>
      <c r="M45" s="925"/>
      <c r="N45" s="17"/>
    </row>
    <row r="46" spans="1:14" x14ac:dyDescent="0.25">
      <c r="A46" s="44"/>
      <c r="B46" s="49" t="s">
        <v>18</v>
      </c>
      <c r="C46" s="49" t="s">
        <v>27</v>
      </c>
      <c r="D46" s="55" t="s">
        <v>28</v>
      </c>
      <c r="E46" s="55" t="s">
        <v>29</v>
      </c>
      <c r="F46"/>
      <c r="G46"/>
      <c r="H46"/>
      <c r="I46" s="925"/>
      <c r="J46" s="925"/>
      <c r="K46" s="925"/>
      <c r="L46" s="925"/>
      <c r="M46" s="925"/>
      <c r="N46" s="17"/>
    </row>
    <row r="47" spans="1:14" ht="28.5" x14ac:dyDescent="0.25">
      <c r="A47" s="44"/>
      <c r="B47" s="56" t="s">
        <v>30</v>
      </c>
      <c r="C47" s="1010">
        <v>40</v>
      </c>
      <c r="D47" s="1223">
        <v>20</v>
      </c>
      <c r="E47" s="1932">
        <v>80</v>
      </c>
      <c r="F47"/>
      <c r="G47"/>
      <c r="H47"/>
      <c r="I47" s="925"/>
      <c r="J47" s="925"/>
      <c r="K47" s="925"/>
      <c r="L47" s="925"/>
      <c r="M47" s="925"/>
      <c r="N47" s="17"/>
    </row>
    <row r="48" spans="1:14" ht="57" x14ac:dyDescent="0.25">
      <c r="A48" s="44"/>
      <c r="B48" s="56" t="s">
        <v>31</v>
      </c>
      <c r="C48" s="1010">
        <v>60</v>
      </c>
      <c r="D48" s="1223">
        <v>60</v>
      </c>
      <c r="E48" s="1933"/>
      <c r="F48"/>
      <c r="G48"/>
      <c r="H48"/>
      <c r="I48" s="925"/>
      <c r="J48" s="925"/>
      <c r="K48" s="925"/>
      <c r="L48" s="925"/>
      <c r="M48" s="925"/>
      <c r="N48" s="17"/>
    </row>
    <row r="49" spans="1:26" x14ac:dyDescent="0.25">
      <c r="A49" s="44"/>
      <c r="B49" s="208"/>
      <c r="C49" s="258"/>
      <c r="D49" s="826"/>
      <c r="E49" s="826"/>
      <c r="F49"/>
      <c r="G49"/>
      <c r="H49"/>
      <c r="I49" s="925"/>
      <c r="J49" s="925"/>
      <c r="K49" s="925"/>
      <c r="L49" s="925"/>
      <c r="M49" s="925"/>
      <c r="N49" s="17"/>
    </row>
    <row r="50" spans="1:26" x14ac:dyDescent="0.25">
      <c r="A50" s="44"/>
      <c r="B50" s="47" t="s">
        <v>1934</v>
      </c>
      <c r="C50"/>
      <c r="D50"/>
      <c r="E50"/>
      <c r="F50"/>
      <c r="G50"/>
      <c r="H50"/>
      <c r="I50" s="925"/>
      <c r="J50" s="925"/>
      <c r="K50" s="925"/>
      <c r="L50" s="925"/>
      <c r="M50" s="925"/>
      <c r="N50" s="17"/>
    </row>
    <row r="51" spans="1:26" x14ac:dyDescent="0.25">
      <c r="A51" s="44"/>
      <c r="B51"/>
      <c r="C51"/>
      <c r="D51"/>
      <c r="E51"/>
      <c r="F51"/>
      <c r="G51"/>
      <c r="H51"/>
      <c r="I51" s="925"/>
      <c r="J51" s="925"/>
      <c r="K51" s="925"/>
      <c r="L51" s="925"/>
      <c r="M51" s="925"/>
      <c r="N51" s="17"/>
    </row>
    <row r="52" spans="1:26" x14ac:dyDescent="0.25">
      <c r="A52" s="44"/>
      <c r="B52" s="49" t="s">
        <v>18</v>
      </c>
      <c r="C52" s="1235" t="s">
        <v>27</v>
      </c>
      <c r="D52" s="1236" t="s">
        <v>28</v>
      </c>
      <c r="E52" s="1236" t="s">
        <v>29</v>
      </c>
      <c r="F52"/>
      <c r="G52"/>
      <c r="H52"/>
      <c r="I52" s="925"/>
      <c r="J52" s="925"/>
      <c r="K52" s="925"/>
      <c r="L52" s="925"/>
      <c r="M52" s="925"/>
      <c r="N52" s="17"/>
    </row>
    <row r="53" spans="1:26" ht="28.5" x14ac:dyDescent="0.25">
      <c r="A53" s="44"/>
      <c r="B53" s="56" t="s">
        <v>30</v>
      </c>
      <c r="C53" s="1010">
        <v>40</v>
      </c>
      <c r="D53" s="1223">
        <v>0</v>
      </c>
      <c r="E53" s="1932">
        <f>D53+D54</f>
        <v>35</v>
      </c>
      <c r="F53" s="41"/>
      <c r="G53" s="41"/>
      <c r="H53" s="41"/>
      <c r="I53" s="637"/>
      <c r="J53" s="637"/>
      <c r="K53" s="637"/>
      <c r="L53" s="637"/>
      <c r="M53" s="637"/>
    </row>
    <row r="54" spans="1:26" ht="57" x14ac:dyDescent="0.25">
      <c r="A54" s="44"/>
      <c r="B54" s="56" t="s">
        <v>31</v>
      </c>
      <c r="C54" s="1010">
        <v>60</v>
      </c>
      <c r="D54" s="1223">
        <v>35</v>
      </c>
      <c r="E54" s="1933"/>
      <c r="F54" s="41"/>
      <c r="G54" s="41"/>
      <c r="H54" s="41"/>
      <c r="I54" s="637"/>
      <c r="J54" s="637"/>
      <c r="K54" s="637"/>
      <c r="L54" s="637"/>
      <c r="M54" s="637"/>
    </row>
    <row r="55" spans="1:26" x14ac:dyDescent="0.25">
      <c r="A55" s="44"/>
      <c r="C55" s="255"/>
      <c r="D55" s="635"/>
      <c r="E55" s="638"/>
      <c r="F55" s="41"/>
      <c r="G55" s="41"/>
      <c r="H55" s="41"/>
      <c r="I55" s="637"/>
      <c r="J55" s="637"/>
      <c r="K55" s="637"/>
      <c r="L55" s="637"/>
      <c r="M55" s="637"/>
    </row>
    <row r="56" spans="1:26" ht="15.75" thickBot="1" x14ac:dyDescent="0.3">
      <c r="M56" s="1568" t="s">
        <v>32</v>
      </c>
      <c r="N56" s="1568"/>
    </row>
    <row r="57" spans="1:26" ht="26.25" x14ac:dyDescent="0.25">
      <c r="B57" s="1238" t="s">
        <v>33</v>
      </c>
      <c r="C57" s="1239"/>
      <c r="D57" s="1239"/>
      <c r="E57" s="1239"/>
      <c r="F57" s="1239"/>
      <c r="G57" s="1239"/>
      <c r="H57" s="1239"/>
      <c r="I57" s="1239"/>
      <c r="J57" s="1239"/>
      <c r="K57" s="1239"/>
      <c r="L57" s="1239"/>
      <c r="M57" s="1240"/>
      <c r="N57" s="1240"/>
    </row>
    <row r="58" spans="1:26" ht="15.75" thickBot="1" x14ac:dyDescent="0.3">
      <c r="M58" s="58"/>
      <c r="N58" s="58"/>
    </row>
    <row r="59" spans="1:26" s="925" customFormat="1" ht="60" x14ac:dyDescent="0.25">
      <c r="B59" s="156" t="s">
        <v>34</v>
      </c>
      <c r="C59" s="156" t="s">
        <v>35</v>
      </c>
      <c r="D59" s="156" t="s">
        <v>36</v>
      </c>
      <c r="E59" s="156" t="s">
        <v>37</v>
      </c>
      <c r="F59" s="156" t="s">
        <v>38</v>
      </c>
      <c r="G59" s="156" t="s">
        <v>39</v>
      </c>
      <c r="H59" s="156" t="s">
        <v>40</v>
      </c>
      <c r="I59" s="156" t="s">
        <v>41</v>
      </c>
      <c r="J59" s="156" t="s">
        <v>42</v>
      </c>
      <c r="K59" s="156" t="s">
        <v>43</v>
      </c>
      <c r="L59" s="156" t="s">
        <v>44</v>
      </c>
      <c r="M59" s="158" t="s">
        <v>45</v>
      </c>
      <c r="N59" s="156" t="s">
        <v>46</v>
      </c>
      <c r="O59" s="156" t="s">
        <v>47</v>
      </c>
      <c r="P59" s="860" t="s">
        <v>48</v>
      </c>
      <c r="Q59" s="860" t="s">
        <v>49</v>
      </c>
    </row>
    <row r="60" spans="1:26" s="269" customFormat="1" ht="42.75" x14ac:dyDescent="0.25">
      <c r="A60" s="259"/>
      <c r="B60" s="260" t="s">
        <v>4343</v>
      </c>
      <c r="C60" s="261" t="s">
        <v>4337</v>
      </c>
      <c r="D60" s="262" t="s">
        <v>4344</v>
      </c>
      <c r="E60" s="263" t="s">
        <v>4345</v>
      </c>
      <c r="F60" s="262" t="s">
        <v>19</v>
      </c>
      <c r="G60" s="264">
        <v>1</v>
      </c>
      <c r="H60" s="265">
        <v>40217</v>
      </c>
      <c r="I60" s="265">
        <v>40527</v>
      </c>
      <c r="J60" s="266" t="s">
        <v>20</v>
      </c>
      <c r="K60" s="273" t="s">
        <v>4346</v>
      </c>
      <c r="L60" s="263"/>
      <c r="M60" s="263">
        <v>370</v>
      </c>
      <c r="N60" s="264">
        <v>1</v>
      </c>
      <c r="O60" s="1020">
        <v>305303477</v>
      </c>
      <c r="P60" s="276">
        <v>41</v>
      </c>
      <c r="Q60" s="261"/>
      <c r="R60" s="268"/>
      <c r="S60" s="268"/>
      <c r="T60" s="268"/>
      <c r="U60" s="268"/>
      <c r="V60" s="268"/>
      <c r="W60" s="268"/>
      <c r="X60" s="268"/>
      <c r="Y60" s="268"/>
      <c r="Z60" s="268"/>
    </row>
    <row r="61" spans="1:26" s="76" customFormat="1" ht="42.75" x14ac:dyDescent="0.25">
      <c r="A61" s="62"/>
      <c r="B61" s="260" t="s">
        <v>4343</v>
      </c>
      <c r="C61" s="261" t="s">
        <v>4337</v>
      </c>
      <c r="D61" s="262" t="s">
        <v>4344</v>
      </c>
      <c r="E61" s="263" t="s">
        <v>4347</v>
      </c>
      <c r="F61" s="262" t="s">
        <v>19</v>
      </c>
      <c r="G61" s="271">
        <v>1</v>
      </c>
      <c r="H61" s="265">
        <v>40679</v>
      </c>
      <c r="I61" s="265">
        <v>40804</v>
      </c>
      <c r="J61" s="266" t="s">
        <v>20</v>
      </c>
      <c r="K61" s="263" t="s">
        <v>4348</v>
      </c>
      <c r="L61" s="273"/>
      <c r="M61" s="263">
        <v>977</v>
      </c>
      <c r="N61" s="264">
        <v>1</v>
      </c>
      <c r="O61" s="1020">
        <v>138091764</v>
      </c>
      <c r="P61" s="276">
        <v>44</v>
      </c>
      <c r="Q61" s="1241" t="s">
        <v>4349</v>
      </c>
      <c r="R61" s="75"/>
      <c r="S61" s="75"/>
      <c r="T61" s="75"/>
      <c r="U61" s="75"/>
      <c r="V61" s="75"/>
      <c r="W61" s="75"/>
      <c r="X61" s="75"/>
      <c r="Y61" s="75"/>
      <c r="Z61" s="75"/>
    </row>
    <row r="62" spans="1:26" s="76" customFormat="1" ht="57" x14ac:dyDescent="0.2">
      <c r="A62" s="62"/>
      <c r="B62" s="260" t="s">
        <v>4343</v>
      </c>
      <c r="C62" s="261" t="s">
        <v>4337</v>
      </c>
      <c r="D62" s="270" t="s">
        <v>4350</v>
      </c>
      <c r="E62" s="263">
        <v>2111619</v>
      </c>
      <c r="F62" s="262" t="s">
        <v>19</v>
      </c>
      <c r="G62" s="271">
        <v>1</v>
      </c>
      <c r="H62" s="265">
        <v>40844</v>
      </c>
      <c r="I62" s="265">
        <v>40969</v>
      </c>
      <c r="J62" s="266" t="s">
        <v>20</v>
      </c>
      <c r="K62" s="263" t="s">
        <v>4351</v>
      </c>
      <c r="L62" s="273"/>
      <c r="M62" s="263">
        <v>977</v>
      </c>
      <c r="N62" s="264">
        <v>1</v>
      </c>
      <c r="O62" s="1020">
        <v>393166060</v>
      </c>
      <c r="P62" s="1242" t="s">
        <v>4352</v>
      </c>
      <c r="Q62" s="261"/>
      <c r="R62" s="75"/>
      <c r="S62" s="75"/>
      <c r="T62" s="75"/>
      <c r="U62" s="75"/>
      <c r="V62" s="75"/>
      <c r="W62" s="75"/>
      <c r="X62" s="75"/>
      <c r="Y62" s="75"/>
      <c r="Z62" s="75"/>
    </row>
    <row r="63" spans="1:26" s="76" customFormat="1" ht="28.5" x14ac:dyDescent="0.2">
      <c r="A63" s="62"/>
      <c r="B63" s="260" t="s">
        <v>4343</v>
      </c>
      <c r="C63" s="261" t="s">
        <v>4337</v>
      </c>
      <c r="D63" s="270" t="s">
        <v>4353</v>
      </c>
      <c r="E63" s="263">
        <v>2121266</v>
      </c>
      <c r="F63" s="262" t="s">
        <v>19</v>
      </c>
      <c r="G63" s="271">
        <v>1</v>
      </c>
      <c r="H63" s="265">
        <v>41033</v>
      </c>
      <c r="I63" s="265">
        <v>41180</v>
      </c>
      <c r="J63" s="266" t="s">
        <v>20</v>
      </c>
      <c r="K63" s="273" t="s">
        <v>4354</v>
      </c>
      <c r="L63" s="263"/>
      <c r="M63" s="263">
        <v>1915</v>
      </c>
      <c r="N63" s="263">
        <v>100</v>
      </c>
      <c r="O63" s="1020">
        <v>1024671944</v>
      </c>
      <c r="P63" s="1242" t="s">
        <v>4355</v>
      </c>
      <c r="Q63" s="261"/>
      <c r="R63" s="75"/>
      <c r="S63" s="75"/>
      <c r="T63" s="75"/>
      <c r="U63" s="75"/>
      <c r="V63" s="75"/>
      <c r="W63" s="75"/>
      <c r="X63" s="75"/>
      <c r="Y63" s="75"/>
      <c r="Z63" s="75"/>
    </row>
    <row r="64" spans="1:26" s="76" customFormat="1" ht="28.5" x14ac:dyDescent="0.2">
      <c r="A64" s="62"/>
      <c r="B64" s="260" t="s">
        <v>4343</v>
      </c>
      <c r="C64" s="261" t="s">
        <v>4337</v>
      </c>
      <c r="D64" s="270" t="s">
        <v>4353</v>
      </c>
      <c r="E64" s="263">
        <v>2130517</v>
      </c>
      <c r="F64" s="262" t="s">
        <v>19</v>
      </c>
      <c r="G64" s="271">
        <v>100</v>
      </c>
      <c r="H64" s="265">
        <v>41367</v>
      </c>
      <c r="I64" s="265">
        <v>41453</v>
      </c>
      <c r="J64" s="266" t="s">
        <v>20</v>
      </c>
      <c r="K64" s="263" t="s">
        <v>4356</v>
      </c>
      <c r="L64" s="263"/>
      <c r="M64" s="263">
        <v>1218</v>
      </c>
      <c r="N64" s="263">
        <v>100</v>
      </c>
      <c r="O64" s="1020">
        <v>372404393</v>
      </c>
      <c r="P64" s="1242" t="s">
        <v>4357</v>
      </c>
      <c r="Q64" s="261"/>
      <c r="R64" s="75"/>
      <c r="S64" s="75"/>
      <c r="T64" s="75"/>
      <c r="U64" s="75"/>
      <c r="V64" s="75"/>
      <c r="W64" s="75"/>
      <c r="X64" s="75"/>
      <c r="Y64" s="75"/>
      <c r="Z64" s="75"/>
    </row>
    <row r="65" spans="1:26" s="76" customFormat="1" ht="15.75" x14ac:dyDescent="0.25">
      <c r="A65" s="62"/>
      <c r="B65" s="260"/>
      <c r="C65" s="261"/>
      <c r="D65" s="270"/>
      <c r="E65" s="263"/>
      <c r="F65" s="227"/>
      <c r="G65" s="271"/>
      <c r="H65" s="227"/>
      <c r="I65" s="265"/>
      <c r="J65" s="229"/>
      <c r="K65" s="263"/>
      <c r="L65" s="263"/>
      <c r="M65" s="275"/>
      <c r="N65" s="263"/>
      <c r="O65" s="171"/>
      <c r="P65" s="171"/>
      <c r="Q65" s="74"/>
      <c r="R65" s="75"/>
      <c r="S65" s="75"/>
      <c r="T65" s="75"/>
      <c r="U65" s="75"/>
      <c r="V65" s="75"/>
      <c r="W65" s="75"/>
      <c r="X65" s="75"/>
      <c r="Y65" s="75"/>
      <c r="Z65" s="75"/>
    </row>
    <row r="66" spans="1:26" s="76" customFormat="1" ht="15.75" x14ac:dyDescent="0.25">
      <c r="A66" s="62"/>
      <c r="B66" s="77"/>
      <c r="C66" s="261"/>
      <c r="D66" s="225"/>
      <c r="E66" s="263"/>
      <c r="F66" s="227"/>
      <c r="G66" s="227"/>
      <c r="H66" s="227"/>
      <c r="I66" s="229"/>
      <c r="J66" s="229"/>
      <c r="K66" s="263"/>
      <c r="L66" s="263"/>
      <c r="M66" s="278"/>
      <c r="N66" s="263"/>
      <c r="O66" s="171"/>
      <c r="P66" s="171"/>
      <c r="Q66" s="74"/>
      <c r="R66" s="75"/>
      <c r="S66" s="75"/>
      <c r="T66" s="75"/>
      <c r="U66" s="75"/>
      <c r="V66" s="75"/>
      <c r="W66" s="75"/>
      <c r="X66" s="75"/>
      <c r="Y66" s="75"/>
      <c r="Z66" s="75"/>
    </row>
    <row r="67" spans="1:26" s="76" customFormat="1" ht="15.75" x14ac:dyDescent="0.25">
      <c r="A67" s="62"/>
      <c r="B67" s="77"/>
      <c r="C67" s="227"/>
      <c r="D67" s="225"/>
      <c r="E67" s="263"/>
      <c r="F67" s="227"/>
      <c r="G67" s="227"/>
      <c r="H67" s="227"/>
      <c r="I67" s="229"/>
      <c r="J67" s="229"/>
      <c r="K67" s="263"/>
      <c r="L67" s="263"/>
      <c r="M67" s="278"/>
      <c r="N67" s="278"/>
      <c r="O67" s="171"/>
      <c r="P67" s="171"/>
      <c r="Q67" s="74"/>
      <c r="R67" s="75"/>
      <c r="S67" s="75"/>
      <c r="T67" s="75"/>
      <c r="U67" s="75"/>
      <c r="V67" s="75"/>
      <c r="W67" s="75"/>
      <c r="X67" s="75"/>
      <c r="Y67" s="75"/>
      <c r="Z67" s="75"/>
    </row>
    <row r="68" spans="1:26" s="76" customFormat="1" ht="15.75" x14ac:dyDescent="0.25">
      <c r="A68" s="62"/>
      <c r="B68" s="163" t="s">
        <v>29</v>
      </c>
      <c r="C68" s="227"/>
      <c r="D68" s="225"/>
      <c r="E68" s="263"/>
      <c r="F68" s="227"/>
      <c r="G68" s="227"/>
      <c r="H68" s="227"/>
      <c r="I68" s="229"/>
      <c r="J68" s="229"/>
      <c r="K68" s="233" t="s">
        <v>4358</v>
      </c>
      <c r="L68" s="233">
        <f>SUM(L60:L67)</f>
        <v>0</v>
      </c>
      <c r="M68" s="230">
        <f>SUM(M60:M67)</f>
        <v>5457</v>
      </c>
      <c r="N68" s="233">
        <f>SUM(N60:N67)</f>
        <v>203</v>
      </c>
      <c r="O68" s="1243">
        <f>SUM(O60:O67)</f>
        <v>2233637638</v>
      </c>
      <c r="P68" s="171"/>
      <c r="Q68" s="88"/>
    </row>
    <row r="69" spans="1:26" s="76" customFormat="1" ht="15.75" x14ac:dyDescent="0.25">
      <c r="A69" s="968"/>
      <c r="B69" s="1244"/>
      <c r="C69" s="1245"/>
      <c r="D69" s="1246"/>
      <c r="E69" s="1247"/>
      <c r="F69" s="1245"/>
      <c r="G69" s="1245"/>
      <c r="H69" s="1245"/>
      <c r="I69" s="1248"/>
      <c r="J69" s="1248"/>
      <c r="K69" s="1249"/>
      <c r="L69" s="1249"/>
      <c r="M69" s="1250"/>
      <c r="N69" s="1249"/>
      <c r="O69" s="792"/>
      <c r="P69" s="792"/>
      <c r="Q69" s="645"/>
    </row>
    <row r="70" spans="1:26" s="100" customFormat="1" x14ac:dyDescent="0.25">
      <c r="E70" s="639"/>
    </row>
    <row r="71" spans="1:26" s="100" customFormat="1" x14ac:dyDescent="0.25">
      <c r="B71" s="1569" t="s">
        <v>60</v>
      </c>
      <c r="C71" s="1569" t="s">
        <v>61</v>
      </c>
      <c r="D71" s="1571" t="s">
        <v>62</v>
      </c>
      <c r="E71" s="1571"/>
      <c r="F71" s="109" t="s">
        <v>49</v>
      </c>
    </row>
    <row r="72" spans="1:26" s="100" customFormat="1" x14ac:dyDescent="0.25">
      <c r="B72" s="1570"/>
      <c r="C72" s="1570"/>
      <c r="D72" s="857" t="s">
        <v>63</v>
      </c>
      <c r="E72" s="105" t="s">
        <v>64</v>
      </c>
      <c r="F72" s="1606" t="s">
        <v>4359</v>
      </c>
    </row>
    <row r="73" spans="1:26" s="100" customFormat="1" ht="18.75" x14ac:dyDescent="0.25">
      <c r="B73" s="106" t="s">
        <v>65</v>
      </c>
      <c r="C73" s="107" t="str">
        <f>+K68</f>
        <v>25.26</v>
      </c>
      <c r="D73" s="109" t="s">
        <v>1507</v>
      </c>
      <c r="E73" s="109"/>
      <c r="F73" s="1608"/>
      <c r="G73" s="110"/>
      <c r="H73" s="110"/>
      <c r="I73" s="110"/>
      <c r="J73" s="110"/>
      <c r="K73" s="110"/>
      <c r="L73" s="110"/>
      <c r="M73" s="110"/>
    </row>
    <row r="74" spans="1:26" s="100" customFormat="1" ht="74.25" customHeight="1" x14ac:dyDescent="0.25">
      <c r="B74" s="106" t="s">
        <v>66</v>
      </c>
      <c r="C74" s="415">
        <v>2892</v>
      </c>
      <c r="D74" s="109" t="s">
        <v>1507</v>
      </c>
      <c r="E74" s="109"/>
      <c r="F74" s="1607"/>
    </row>
    <row r="75" spans="1:26" s="100" customFormat="1" x14ac:dyDescent="0.25">
      <c r="B75" s="112"/>
      <c r="C75" s="1582"/>
      <c r="D75" s="1582"/>
      <c r="E75" s="1582"/>
      <c r="F75" s="1582"/>
      <c r="G75" s="1582"/>
      <c r="H75" s="1582"/>
      <c r="I75" s="1582"/>
      <c r="J75" s="1582"/>
      <c r="K75" s="1582"/>
      <c r="L75" s="1582"/>
      <c r="M75" s="1582"/>
      <c r="N75" s="1582"/>
    </row>
    <row r="76" spans="1:26" ht="15.75" thickBot="1" x14ac:dyDescent="0.3"/>
    <row r="77" spans="1:26" ht="27" thickBot="1" x14ac:dyDescent="0.3">
      <c r="B77" s="1780" t="s">
        <v>67</v>
      </c>
      <c r="C77" s="1781"/>
      <c r="D77" s="1781"/>
      <c r="E77" s="1781"/>
      <c r="F77" s="1781"/>
      <c r="G77" s="1781"/>
      <c r="H77" s="1781"/>
      <c r="I77" s="1781"/>
      <c r="J77" s="1781"/>
      <c r="K77" s="1781"/>
      <c r="L77" s="1781"/>
      <c r="M77" s="1781"/>
      <c r="N77" s="1782"/>
    </row>
    <row r="80" spans="1:26" ht="90" x14ac:dyDescent="0.25">
      <c r="B80" s="923" t="s">
        <v>68</v>
      </c>
      <c r="C80" s="114" t="s">
        <v>69</v>
      </c>
      <c r="D80" s="114" t="s">
        <v>70</v>
      </c>
      <c r="E80" s="114" t="s">
        <v>71</v>
      </c>
      <c r="F80" s="114" t="s">
        <v>72</v>
      </c>
      <c r="G80" s="114" t="s">
        <v>73</v>
      </c>
      <c r="H80" s="114" t="s">
        <v>74</v>
      </c>
      <c r="I80" s="114" t="s">
        <v>75</v>
      </c>
      <c r="J80" s="114" t="s">
        <v>76</v>
      </c>
      <c r="K80" s="114" t="s">
        <v>77</v>
      </c>
      <c r="L80" s="114" t="s">
        <v>78</v>
      </c>
      <c r="M80" s="115" t="s">
        <v>79</v>
      </c>
      <c r="N80" s="115" t="s">
        <v>80</v>
      </c>
      <c r="O80" s="1579" t="s">
        <v>81</v>
      </c>
      <c r="P80" s="1581"/>
      <c r="Q80" s="114" t="s">
        <v>82</v>
      </c>
    </row>
    <row r="81" spans="2:17" ht="33" customHeight="1" x14ac:dyDescent="0.25">
      <c r="B81" s="1251" t="s">
        <v>4360</v>
      </c>
      <c r="C81" s="281" t="s">
        <v>920</v>
      </c>
      <c r="D81" s="282"/>
      <c r="E81" s="282"/>
      <c r="F81" s="935"/>
      <c r="G81" s="935"/>
      <c r="H81" s="935"/>
      <c r="I81" s="935" t="s">
        <v>19</v>
      </c>
      <c r="J81" s="283"/>
      <c r="K81" s="51"/>
      <c r="L81" s="51"/>
      <c r="M81" s="51"/>
      <c r="N81" s="51"/>
      <c r="O81" s="1996" t="s">
        <v>4361</v>
      </c>
      <c r="P81" s="1997"/>
      <c r="Q81" s="878" t="s">
        <v>20</v>
      </c>
    </row>
    <row r="82" spans="2:17" ht="33" customHeight="1" x14ac:dyDescent="0.25">
      <c r="B82" s="1251" t="s">
        <v>4362</v>
      </c>
      <c r="C82" s="281" t="s">
        <v>920</v>
      </c>
      <c r="D82" s="282"/>
      <c r="E82" s="282"/>
      <c r="F82" s="935"/>
      <c r="G82" s="935"/>
      <c r="H82" s="935"/>
      <c r="I82" s="935" t="s">
        <v>19</v>
      </c>
      <c r="J82" s="283"/>
      <c r="K82" s="51"/>
      <c r="L82" s="51"/>
      <c r="M82" s="51"/>
      <c r="N82" s="51"/>
      <c r="O82" s="1996" t="s">
        <v>4361</v>
      </c>
      <c r="P82" s="1997"/>
      <c r="Q82" s="878" t="s">
        <v>20</v>
      </c>
    </row>
    <row r="83" spans="2:17" x14ac:dyDescent="0.25">
      <c r="B83" s="280"/>
      <c r="C83" s="281"/>
      <c r="D83" s="282"/>
      <c r="E83" s="282"/>
      <c r="F83" s="935"/>
      <c r="G83" s="935"/>
      <c r="H83" s="935"/>
      <c r="I83" s="283"/>
      <c r="J83" s="283"/>
      <c r="K83" s="51"/>
      <c r="L83" s="51"/>
      <c r="M83" s="51"/>
      <c r="N83" s="51"/>
      <c r="O83" s="1618"/>
      <c r="P83" s="1619"/>
      <c r="Q83" s="878"/>
    </row>
    <row r="84" spans="2:17" x14ac:dyDescent="0.25">
      <c r="B84" s="280"/>
      <c r="C84" s="281"/>
      <c r="D84" s="284"/>
      <c r="E84" s="282"/>
      <c r="F84" s="935"/>
      <c r="G84" s="935"/>
      <c r="H84" s="935"/>
      <c r="I84" s="283"/>
      <c r="J84" s="283"/>
      <c r="K84" s="51"/>
      <c r="L84" s="51"/>
      <c r="M84" s="51"/>
      <c r="N84" s="51"/>
      <c r="O84" s="1618"/>
      <c r="P84" s="1619"/>
      <c r="Q84" s="878"/>
    </row>
    <row r="85" spans="2:17" x14ac:dyDescent="0.25">
      <c r="B85" s="280"/>
      <c r="C85" s="281"/>
      <c r="D85" s="282"/>
      <c r="E85" s="282"/>
      <c r="F85" s="935"/>
      <c r="G85" s="935"/>
      <c r="H85" s="935"/>
      <c r="I85" s="283"/>
      <c r="J85" s="283"/>
      <c r="K85" s="51"/>
      <c r="L85" s="51"/>
      <c r="M85" s="51"/>
      <c r="N85" s="51"/>
      <c r="O85" s="1618"/>
      <c r="P85" s="1619"/>
      <c r="Q85" s="878"/>
    </row>
    <row r="86" spans="2:17" x14ac:dyDescent="0.25">
      <c r="B86" s="280"/>
      <c r="C86" s="281"/>
      <c r="D86" s="282"/>
      <c r="E86" s="282"/>
      <c r="F86" s="935"/>
      <c r="G86" s="935"/>
      <c r="H86" s="935"/>
      <c r="I86" s="283"/>
      <c r="J86" s="283"/>
      <c r="K86" s="51"/>
      <c r="L86" s="51"/>
      <c r="M86" s="51"/>
      <c r="N86" s="51"/>
      <c r="O86" s="1618"/>
      <c r="P86" s="1619"/>
      <c r="Q86" s="878"/>
    </row>
    <row r="87" spans="2:17" x14ac:dyDescent="0.25">
      <c r="B87" s="280"/>
      <c r="C87" s="281"/>
      <c r="D87" s="282"/>
      <c r="E87" s="282"/>
      <c r="F87" s="935"/>
      <c r="G87" s="935"/>
      <c r="H87" s="935"/>
      <c r="I87" s="283"/>
      <c r="J87" s="283"/>
      <c r="K87" s="51"/>
      <c r="L87" s="51"/>
      <c r="M87" s="51"/>
      <c r="N87" s="51"/>
      <c r="O87" s="884"/>
      <c r="P87" s="885"/>
      <c r="Q87" s="878"/>
    </row>
    <row r="88" spans="2:17" x14ac:dyDescent="0.25">
      <c r="B88" s="280"/>
      <c r="C88" s="281"/>
      <c r="D88" s="282"/>
      <c r="E88" s="282"/>
      <c r="F88" s="935"/>
      <c r="G88" s="935"/>
      <c r="H88" s="935"/>
      <c r="I88" s="283"/>
      <c r="J88" s="283"/>
      <c r="K88" s="51"/>
      <c r="L88" s="51"/>
      <c r="M88" s="51"/>
      <c r="N88" s="51"/>
      <c r="O88" s="884"/>
      <c r="P88" s="885"/>
      <c r="Q88" s="878"/>
    </row>
    <row r="89" spans="2:17" x14ac:dyDescent="0.25">
      <c r="B89" s="280"/>
      <c r="C89" s="281"/>
      <c r="D89" s="282"/>
      <c r="E89" s="282"/>
      <c r="F89" s="935"/>
      <c r="G89" s="935"/>
      <c r="H89" s="935"/>
      <c r="I89" s="283"/>
      <c r="J89" s="283"/>
      <c r="K89" s="51"/>
      <c r="L89" s="51"/>
      <c r="M89" s="51"/>
      <c r="N89" s="51"/>
      <c r="O89" s="884"/>
      <c r="P89" s="885"/>
      <c r="Q89" s="878"/>
    </row>
    <row r="90" spans="2:17" x14ac:dyDescent="0.25">
      <c r="B90" s="280"/>
      <c r="C90" s="281"/>
      <c r="D90" s="282"/>
      <c r="E90" s="282"/>
      <c r="F90" s="935"/>
      <c r="G90" s="935"/>
      <c r="H90" s="935"/>
      <c r="I90" s="283"/>
      <c r="J90" s="283"/>
      <c r="K90" s="51"/>
      <c r="L90" s="51"/>
      <c r="M90" s="51"/>
      <c r="N90" s="51"/>
      <c r="O90" s="884"/>
      <c r="P90" s="885"/>
      <c r="Q90" s="878"/>
    </row>
    <row r="91" spans="2:17" x14ac:dyDescent="0.25">
      <c r="B91" s="280"/>
      <c r="C91" s="281"/>
      <c r="D91" s="282"/>
      <c r="E91" s="282"/>
      <c r="F91" s="935"/>
      <c r="G91" s="935"/>
      <c r="H91" s="935"/>
      <c r="I91" s="283"/>
      <c r="J91" s="283"/>
      <c r="K91" s="51"/>
      <c r="L91" s="51"/>
      <c r="M91" s="51"/>
      <c r="N91" s="51"/>
      <c r="O91" s="884"/>
      <c r="P91" s="885"/>
      <c r="Q91" s="878"/>
    </row>
    <row r="92" spans="2:17" x14ac:dyDescent="0.25">
      <c r="B92" s="280"/>
      <c r="C92" s="281"/>
      <c r="D92" s="282"/>
      <c r="E92" s="282"/>
      <c r="F92" s="935"/>
      <c r="G92" s="935"/>
      <c r="H92" s="935"/>
      <c r="I92" s="283"/>
      <c r="J92" s="283"/>
      <c r="K92" s="51"/>
      <c r="L92" s="51"/>
      <c r="M92" s="51"/>
      <c r="N92" s="51"/>
      <c r="O92" s="884"/>
      <c r="P92" s="885"/>
      <c r="Q92" s="878"/>
    </row>
    <row r="93" spans="2:17" x14ac:dyDescent="0.25">
      <c r="B93" s="280"/>
      <c r="C93" s="281"/>
      <c r="D93" s="282"/>
      <c r="E93" s="282"/>
      <c r="F93" s="935"/>
      <c r="G93" s="935"/>
      <c r="H93" s="935"/>
      <c r="I93" s="283"/>
      <c r="J93" s="283"/>
      <c r="K93" s="51"/>
      <c r="L93" s="51"/>
      <c r="M93" s="51"/>
      <c r="N93" s="51"/>
      <c r="O93" s="884"/>
      <c r="P93" s="885"/>
      <c r="Q93" s="878"/>
    </row>
    <row r="94" spans="2:17" x14ac:dyDescent="0.25">
      <c r="B94" s="280"/>
      <c r="C94" s="281"/>
      <c r="D94" s="282"/>
      <c r="E94" s="282"/>
      <c r="F94" s="935"/>
      <c r="G94" s="935"/>
      <c r="H94" s="935"/>
      <c r="I94" s="283"/>
      <c r="J94" s="283"/>
      <c r="K94" s="51"/>
      <c r="L94" s="51"/>
      <c r="M94" s="51"/>
      <c r="N94" s="51"/>
      <c r="O94" s="884"/>
      <c r="P94" s="885"/>
      <c r="Q94" s="878"/>
    </row>
    <row r="95" spans="2:17" x14ac:dyDescent="0.25">
      <c r="B95" s="280"/>
      <c r="C95" s="281"/>
      <c r="D95" s="282"/>
      <c r="E95" s="282"/>
      <c r="F95" s="935"/>
      <c r="G95" s="935"/>
      <c r="H95" s="935"/>
      <c r="I95" s="283"/>
      <c r="J95" s="283"/>
      <c r="K95" s="51"/>
      <c r="L95" s="51"/>
      <c r="M95" s="51"/>
      <c r="N95" s="51"/>
      <c r="O95" s="884"/>
      <c r="P95" s="885"/>
      <c r="Q95" s="878"/>
    </row>
    <row r="96" spans="2:17" x14ac:dyDescent="0.25">
      <c r="B96" s="280"/>
      <c r="C96" s="281"/>
      <c r="D96" s="282"/>
      <c r="E96" s="282"/>
      <c r="F96" s="935"/>
      <c r="G96" s="935"/>
      <c r="H96" s="935"/>
      <c r="I96" s="283"/>
      <c r="J96" s="283"/>
      <c r="K96" s="51"/>
      <c r="L96" s="51"/>
      <c r="M96" s="51"/>
      <c r="N96" s="51"/>
      <c r="O96" s="884"/>
      <c r="P96" s="885"/>
      <c r="Q96" s="878"/>
    </row>
    <row r="97" spans="1:17" x14ac:dyDescent="0.25">
      <c r="B97" s="280"/>
      <c r="C97" s="281"/>
      <c r="D97" s="282"/>
      <c r="E97" s="282"/>
      <c r="F97" s="935"/>
      <c r="G97" s="935"/>
      <c r="H97" s="935"/>
      <c r="I97" s="283"/>
      <c r="J97" s="283"/>
      <c r="K97" s="51"/>
      <c r="L97" s="51"/>
      <c r="M97" s="51"/>
      <c r="N97" s="51"/>
      <c r="O97" s="884"/>
      <c r="P97" s="885"/>
      <c r="Q97" s="878"/>
    </row>
    <row r="98" spans="1:17" x14ac:dyDescent="0.25">
      <c r="B98" s="280"/>
      <c r="C98" s="281"/>
      <c r="D98" s="284"/>
      <c r="E98" s="282"/>
      <c r="F98" s="935"/>
      <c r="G98" s="935"/>
      <c r="H98" s="935"/>
      <c r="I98" s="283"/>
      <c r="J98" s="283"/>
      <c r="K98" s="51"/>
      <c r="L98" s="51"/>
      <c r="M98" s="51"/>
      <c r="N98" s="51"/>
      <c r="O98" s="884"/>
      <c r="P98" s="885"/>
      <c r="Q98" s="878"/>
    </row>
    <row r="99" spans="1:17" x14ac:dyDescent="0.25">
      <c r="B99" s="280"/>
      <c r="C99" s="281"/>
      <c r="D99" s="284"/>
      <c r="E99" s="282"/>
      <c r="F99" s="935"/>
      <c r="G99" s="935"/>
      <c r="H99" s="935"/>
      <c r="I99" s="283"/>
      <c r="J99" s="283"/>
      <c r="K99" s="51"/>
      <c r="L99" s="51"/>
      <c r="M99" s="51"/>
      <c r="N99" s="51"/>
      <c r="O99" s="884"/>
      <c r="P99" s="885"/>
      <c r="Q99" s="878"/>
    </row>
    <row r="100" spans="1:17" x14ac:dyDescent="0.25">
      <c r="B100" s="280"/>
      <c r="C100" s="281"/>
      <c r="D100" s="284"/>
      <c r="E100" s="282"/>
      <c r="F100" s="935"/>
      <c r="G100" s="935"/>
      <c r="H100" s="935"/>
      <c r="I100" s="283"/>
      <c r="J100" s="283"/>
      <c r="K100" s="51"/>
      <c r="L100" s="51"/>
      <c r="M100" s="51"/>
      <c r="N100" s="51"/>
      <c r="O100" s="884"/>
      <c r="P100" s="885"/>
      <c r="Q100" s="878"/>
    </row>
    <row r="101" spans="1:17" x14ac:dyDescent="0.25">
      <c r="B101" s="280"/>
      <c r="C101" s="281"/>
      <c r="D101" s="284"/>
      <c r="E101" s="282"/>
      <c r="F101" s="935"/>
      <c r="G101" s="935"/>
      <c r="H101" s="935"/>
      <c r="I101" s="283"/>
      <c r="J101" s="283"/>
      <c r="K101" s="51"/>
      <c r="L101" s="51"/>
      <c r="M101" s="51"/>
      <c r="N101" s="51"/>
      <c r="O101" s="884"/>
      <c r="P101" s="885"/>
      <c r="Q101" s="878"/>
    </row>
    <row r="102" spans="1:17" x14ac:dyDescent="0.25">
      <c r="B102" s="1" t="s">
        <v>536</v>
      </c>
    </row>
    <row r="103" spans="1:17" x14ac:dyDescent="0.25">
      <c r="B103" s="1" t="s">
        <v>94</v>
      </c>
    </row>
    <row r="104" spans="1:17" x14ac:dyDescent="0.25">
      <c r="B104" s="1" t="s">
        <v>95</v>
      </c>
    </row>
    <row r="106" spans="1:17" ht="15.75" thickBot="1" x14ac:dyDescent="0.3"/>
    <row r="107" spans="1:17" ht="27" thickBot="1" x14ac:dyDescent="0.3">
      <c r="B107" s="1780" t="s">
        <v>96</v>
      </c>
      <c r="C107" s="1781"/>
      <c r="D107" s="1781"/>
      <c r="E107" s="1781"/>
      <c r="F107" s="1781"/>
      <c r="G107" s="1781"/>
      <c r="H107" s="1781"/>
      <c r="I107" s="1781"/>
      <c r="J107" s="1781"/>
      <c r="K107" s="1781"/>
      <c r="L107" s="1781"/>
      <c r="M107" s="1781"/>
      <c r="N107" s="1782"/>
    </row>
    <row r="112" spans="1:17" x14ac:dyDescent="0.25">
      <c r="A112" s="51"/>
      <c r="B112" s="1769" t="s">
        <v>97</v>
      </c>
      <c r="C112" s="1769" t="s">
        <v>98</v>
      </c>
      <c r="D112" s="1769" t="s">
        <v>99</v>
      </c>
      <c r="E112" s="1769" t="s">
        <v>100</v>
      </c>
      <c r="F112" s="1769" t="s">
        <v>101</v>
      </c>
      <c r="G112" s="1769" t="s">
        <v>102</v>
      </c>
      <c r="H112" s="1769" t="s">
        <v>103</v>
      </c>
      <c r="I112" s="1769" t="s">
        <v>104</v>
      </c>
      <c r="J112" s="1769" t="s">
        <v>105</v>
      </c>
      <c r="K112" s="1769"/>
      <c r="L112" s="1769"/>
      <c r="M112" s="1769" t="s">
        <v>106</v>
      </c>
      <c r="N112" s="1769" t="s">
        <v>107</v>
      </c>
      <c r="O112" s="1769" t="s">
        <v>108</v>
      </c>
      <c r="P112" s="1769" t="s">
        <v>81</v>
      </c>
      <c r="Q112" s="1769"/>
    </row>
    <row r="113" spans="1:17" x14ac:dyDescent="0.25">
      <c r="A113" s="51"/>
      <c r="B113" s="1769"/>
      <c r="C113" s="1769"/>
      <c r="D113" s="1769"/>
      <c r="E113" s="1769"/>
      <c r="F113" s="1769"/>
      <c r="G113" s="1769"/>
      <c r="H113" s="1769"/>
      <c r="I113" s="1769"/>
      <c r="J113" s="923" t="s">
        <v>109</v>
      </c>
      <c r="K113" s="923" t="s">
        <v>110</v>
      </c>
      <c r="L113" s="923" t="s">
        <v>111</v>
      </c>
      <c r="M113" s="1769"/>
      <c r="N113" s="1769"/>
      <c r="O113" s="1769"/>
      <c r="P113" s="1769"/>
      <c r="Q113" s="1769"/>
    </row>
    <row r="114" spans="1:17" ht="30" x14ac:dyDescent="0.25">
      <c r="B114" s="288" t="s">
        <v>4363</v>
      </c>
      <c r="C114" s="1252" t="s">
        <v>133</v>
      </c>
      <c r="D114" s="288" t="s">
        <v>4364</v>
      </c>
      <c r="E114" s="1252">
        <v>50952988</v>
      </c>
      <c r="F114" s="288" t="s">
        <v>874</v>
      </c>
      <c r="G114" s="288" t="s">
        <v>552</v>
      </c>
      <c r="H114" s="289">
        <v>37176</v>
      </c>
      <c r="I114" s="288"/>
      <c r="J114" s="290" t="s">
        <v>4365</v>
      </c>
      <c r="K114" s="291" t="s">
        <v>4366</v>
      </c>
      <c r="L114" s="292" t="s">
        <v>2798</v>
      </c>
      <c r="M114" s="288" t="s">
        <v>19</v>
      </c>
      <c r="N114" s="288" t="s">
        <v>19</v>
      </c>
      <c r="O114" s="288" t="s">
        <v>19</v>
      </c>
      <c r="P114" s="1620"/>
      <c r="Q114" s="1622"/>
    </row>
    <row r="115" spans="1:17" ht="30" x14ac:dyDescent="0.25">
      <c r="B115" s="292" t="s">
        <v>4363</v>
      </c>
      <c r="C115" s="1252" t="s">
        <v>133</v>
      </c>
      <c r="D115" s="292" t="s">
        <v>4367</v>
      </c>
      <c r="E115" s="1252">
        <v>50868607</v>
      </c>
      <c r="F115" s="292" t="s">
        <v>874</v>
      </c>
      <c r="G115" s="292" t="s">
        <v>552</v>
      </c>
      <c r="H115" s="291">
        <v>36517</v>
      </c>
      <c r="I115" s="292"/>
      <c r="J115" s="293" t="s">
        <v>22</v>
      </c>
      <c r="K115" s="294" t="s">
        <v>22</v>
      </c>
      <c r="L115" s="292" t="s">
        <v>22</v>
      </c>
      <c r="M115" s="288" t="s">
        <v>19</v>
      </c>
      <c r="N115" s="288" t="s">
        <v>20</v>
      </c>
      <c r="O115" s="288" t="s">
        <v>19</v>
      </c>
      <c r="P115" s="1620" t="s">
        <v>4368</v>
      </c>
      <c r="Q115" s="1622"/>
    </row>
    <row r="116" spans="1:17" ht="30" x14ac:dyDescent="0.25">
      <c r="B116" s="292" t="s">
        <v>4363</v>
      </c>
      <c r="C116" s="1252" t="s">
        <v>133</v>
      </c>
      <c r="D116" s="292" t="s">
        <v>4369</v>
      </c>
      <c r="E116" s="1252">
        <v>30653619</v>
      </c>
      <c r="F116" s="292" t="s">
        <v>874</v>
      </c>
      <c r="G116" s="292" t="s">
        <v>552</v>
      </c>
      <c r="H116" s="291">
        <v>36515</v>
      </c>
      <c r="I116" s="292"/>
      <c r="J116" s="293" t="s">
        <v>4365</v>
      </c>
      <c r="K116" s="295" t="s">
        <v>4370</v>
      </c>
      <c r="L116" s="294" t="s">
        <v>2798</v>
      </c>
      <c r="M116" s="288" t="s">
        <v>19</v>
      </c>
      <c r="N116" s="288" t="s">
        <v>19</v>
      </c>
      <c r="O116" s="288" t="s">
        <v>19</v>
      </c>
      <c r="P116" s="1620"/>
      <c r="Q116" s="1622"/>
    </row>
    <row r="117" spans="1:17" ht="30" x14ac:dyDescent="0.25">
      <c r="B117" s="292" t="s">
        <v>4363</v>
      </c>
      <c r="C117" s="1252" t="s">
        <v>3923</v>
      </c>
      <c r="D117" s="292" t="s">
        <v>4371</v>
      </c>
      <c r="E117" s="1252">
        <v>30658013</v>
      </c>
      <c r="F117" s="292" t="s">
        <v>4372</v>
      </c>
      <c r="G117" s="292" t="s">
        <v>577</v>
      </c>
      <c r="H117" s="291">
        <v>35958</v>
      </c>
      <c r="I117" s="292"/>
      <c r="J117" s="293" t="s">
        <v>4365</v>
      </c>
      <c r="K117" s="294" t="s">
        <v>4373</v>
      </c>
      <c r="L117" s="294" t="s">
        <v>2798</v>
      </c>
      <c r="M117" s="288" t="s">
        <v>19</v>
      </c>
      <c r="N117" s="288" t="s">
        <v>19</v>
      </c>
      <c r="O117" s="288" t="s">
        <v>19</v>
      </c>
      <c r="P117" s="1620"/>
      <c r="Q117" s="1622"/>
    </row>
    <row r="118" spans="1:17" ht="45" x14ac:dyDescent="0.25">
      <c r="B118" s="292" t="s">
        <v>4363</v>
      </c>
      <c r="C118" s="1252" t="s">
        <v>2915</v>
      </c>
      <c r="D118" s="292" t="s">
        <v>4374</v>
      </c>
      <c r="E118" s="1252">
        <v>30665846</v>
      </c>
      <c r="F118" s="292" t="s">
        <v>4375</v>
      </c>
      <c r="G118" s="292" t="s">
        <v>4001</v>
      </c>
      <c r="H118" s="291">
        <v>38989</v>
      </c>
      <c r="I118" s="292"/>
      <c r="J118" s="293" t="s">
        <v>4365</v>
      </c>
      <c r="K118" s="294" t="s">
        <v>4376</v>
      </c>
      <c r="L118" s="294" t="s">
        <v>2798</v>
      </c>
      <c r="M118" s="288" t="s">
        <v>19</v>
      </c>
      <c r="N118" s="288" t="s">
        <v>19</v>
      </c>
      <c r="O118" s="288" t="s">
        <v>19</v>
      </c>
      <c r="P118" s="1620"/>
      <c r="Q118" s="1622"/>
    </row>
    <row r="119" spans="1:17" ht="30" x14ac:dyDescent="0.25">
      <c r="B119" s="292" t="s">
        <v>4377</v>
      </c>
      <c r="C119" s="1252" t="s">
        <v>141</v>
      </c>
      <c r="D119" s="292" t="s">
        <v>4378</v>
      </c>
      <c r="E119" s="1252">
        <v>32018370</v>
      </c>
      <c r="F119" s="292" t="s">
        <v>4379</v>
      </c>
      <c r="G119" s="292" t="s">
        <v>4380</v>
      </c>
      <c r="H119" s="291">
        <v>40731</v>
      </c>
      <c r="I119" s="292"/>
      <c r="J119" s="293" t="s">
        <v>4381</v>
      </c>
      <c r="K119" s="294" t="s">
        <v>4382</v>
      </c>
      <c r="L119" s="294" t="s">
        <v>596</v>
      </c>
      <c r="M119" s="288" t="s">
        <v>19</v>
      </c>
      <c r="N119" s="288" t="s">
        <v>19</v>
      </c>
      <c r="O119" s="288" t="s">
        <v>19</v>
      </c>
      <c r="P119" s="1620"/>
      <c r="Q119" s="1622"/>
    </row>
    <row r="120" spans="1:17" ht="60" x14ac:dyDescent="0.25">
      <c r="B120" s="292" t="s">
        <v>4377</v>
      </c>
      <c r="C120" s="1252" t="s">
        <v>141</v>
      </c>
      <c r="D120" s="292" t="s">
        <v>4383</v>
      </c>
      <c r="E120" s="1252">
        <v>1102827707</v>
      </c>
      <c r="F120" s="292" t="s">
        <v>258</v>
      </c>
      <c r="G120" s="292" t="s">
        <v>4384</v>
      </c>
      <c r="H120" s="291">
        <v>41817</v>
      </c>
      <c r="I120" s="292"/>
      <c r="J120" s="293" t="s">
        <v>4385</v>
      </c>
      <c r="K120" s="294" t="s">
        <v>4386</v>
      </c>
      <c r="L120" s="294" t="s">
        <v>4387</v>
      </c>
      <c r="M120" s="288" t="s">
        <v>19</v>
      </c>
      <c r="N120" s="288" t="s">
        <v>64</v>
      </c>
      <c r="O120" s="288" t="s">
        <v>19</v>
      </c>
      <c r="P120" s="1620" t="s">
        <v>5275</v>
      </c>
      <c r="Q120" s="1622"/>
    </row>
    <row r="121" spans="1:17" ht="30" x14ac:dyDescent="0.25">
      <c r="B121" s="292" t="s">
        <v>4377</v>
      </c>
      <c r="C121" s="1252" t="s">
        <v>141</v>
      </c>
      <c r="D121" s="292" t="s">
        <v>4388</v>
      </c>
      <c r="E121" s="1252">
        <v>30666629</v>
      </c>
      <c r="F121" s="292" t="s">
        <v>258</v>
      </c>
      <c r="G121" s="292" t="s">
        <v>4389</v>
      </c>
      <c r="H121" s="291">
        <v>40718</v>
      </c>
      <c r="I121" s="292"/>
      <c r="J121" s="293" t="s">
        <v>4365</v>
      </c>
      <c r="K121" s="294" t="s">
        <v>4390</v>
      </c>
      <c r="L121" s="294" t="s">
        <v>596</v>
      </c>
      <c r="M121" s="288" t="s">
        <v>19</v>
      </c>
      <c r="N121" s="288" t="s">
        <v>20</v>
      </c>
      <c r="O121" s="288" t="s">
        <v>19</v>
      </c>
      <c r="P121" s="1620" t="s">
        <v>5275</v>
      </c>
      <c r="Q121" s="1622"/>
    </row>
    <row r="122" spans="1:17" ht="45" x14ac:dyDescent="0.25">
      <c r="B122" s="292" t="s">
        <v>4377</v>
      </c>
      <c r="C122" s="1252" t="s">
        <v>141</v>
      </c>
      <c r="D122" s="292" t="s">
        <v>3764</v>
      </c>
      <c r="E122" s="1252">
        <v>1063151618</v>
      </c>
      <c r="F122" s="292" t="s">
        <v>129</v>
      </c>
      <c r="G122" s="292" t="s">
        <v>130</v>
      </c>
      <c r="H122" s="291">
        <v>41333</v>
      </c>
      <c r="I122" s="292"/>
      <c r="J122" s="293" t="s">
        <v>4391</v>
      </c>
      <c r="K122" s="294" t="s">
        <v>4392</v>
      </c>
      <c r="L122" s="294" t="s">
        <v>596</v>
      </c>
      <c r="M122" s="288" t="s">
        <v>19</v>
      </c>
      <c r="N122" s="288" t="s">
        <v>20</v>
      </c>
      <c r="O122" s="288" t="s">
        <v>19</v>
      </c>
      <c r="P122" s="1620" t="s">
        <v>5275</v>
      </c>
      <c r="Q122" s="1622"/>
    </row>
    <row r="123" spans="1:17" ht="30" x14ac:dyDescent="0.25">
      <c r="B123" s="292" t="s">
        <v>4377</v>
      </c>
      <c r="C123" s="1252" t="s">
        <v>141</v>
      </c>
      <c r="D123" s="292" t="s">
        <v>4393</v>
      </c>
      <c r="E123" s="1252">
        <v>50872352</v>
      </c>
      <c r="F123" s="292" t="s">
        <v>129</v>
      </c>
      <c r="G123" s="292" t="s">
        <v>1054</v>
      </c>
      <c r="H123" s="291">
        <v>35265</v>
      </c>
      <c r="I123" s="292"/>
      <c r="J123" s="293" t="s">
        <v>4394</v>
      </c>
      <c r="K123" s="294" t="s">
        <v>4395</v>
      </c>
      <c r="L123" s="294" t="s">
        <v>4396</v>
      </c>
      <c r="M123" s="288" t="s">
        <v>19</v>
      </c>
      <c r="N123" s="288" t="s">
        <v>20</v>
      </c>
      <c r="O123" s="288" t="s">
        <v>19</v>
      </c>
      <c r="P123" s="1620" t="s">
        <v>5275</v>
      </c>
      <c r="Q123" s="1622"/>
    </row>
    <row r="124" spans="1:17" ht="60" x14ac:dyDescent="0.25">
      <c r="B124" s="292" t="s">
        <v>4377</v>
      </c>
      <c r="C124" s="1252" t="s">
        <v>141</v>
      </c>
      <c r="D124" s="292" t="s">
        <v>4397</v>
      </c>
      <c r="E124" s="1252">
        <v>50980577</v>
      </c>
      <c r="F124" s="292" t="s">
        <v>4398</v>
      </c>
      <c r="G124" s="292" t="s">
        <v>4389</v>
      </c>
      <c r="H124" s="291">
        <v>38528</v>
      </c>
      <c r="I124" s="292"/>
      <c r="J124" s="293" t="s">
        <v>4399</v>
      </c>
      <c r="K124" s="294" t="s">
        <v>4400</v>
      </c>
      <c r="L124" s="294" t="s">
        <v>600</v>
      </c>
      <c r="M124" s="288" t="s">
        <v>19</v>
      </c>
      <c r="N124" s="288" t="s">
        <v>19</v>
      </c>
      <c r="O124" s="288" t="s">
        <v>19</v>
      </c>
      <c r="P124" s="1620"/>
      <c r="Q124" s="1622"/>
    </row>
    <row r="125" spans="1:17" ht="30" x14ac:dyDescent="0.25">
      <c r="B125" s="292" t="s">
        <v>4377</v>
      </c>
      <c r="C125" s="1252" t="s">
        <v>141</v>
      </c>
      <c r="D125" s="106" t="s">
        <v>4401</v>
      </c>
      <c r="E125" s="1252">
        <v>1102809351</v>
      </c>
      <c r="F125" s="983" t="s">
        <v>596</v>
      </c>
      <c r="G125" s="292" t="s">
        <v>4001</v>
      </c>
      <c r="H125" s="296">
        <v>40368</v>
      </c>
      <c r="I125" s="983"/>
      <c r="J125" s="297" t="s">
        <v>4402</v>
      </c>
      <c r="K125" s="298" t="s">
        <v>4403</v>
      </c>
      <c r="L125" s="298" t="s">
        <v>596</v>
      </c>
      <c r="M125" s="288" t="s">
        <v>19</v>
      </c>
      <c r="N125" s="288" t="s">
        <v>20</v>
      </c>
      <c r="O125" s="288" t="s">
        <v>19</v>
      </c>
      <c r="P125" s="1620" t="s">
        <v>5275</v>
      </c>
      <c r="Q125" s="1622"/>
    </row>
    <row r="126" spans="1:17" ht="30" x14ac:dyDescent="0.25">
      <c r="B126" s="292" t="s">
        <v>4377</v>
      </c>
      <c r="C126" s="1252" t="s">
        <v>3957</v>
      </c>
      <c r="D126" s="301" t="s">
        <v>4404</v>
      </c>
      <c r="E126" s="1252">
        <v>10952683</v>
      </c>
      <c r="F126" s="878" t="s">
        <v>258</v>
      </c>
      <c r="G126" s="300" t="s">
        <v>130</v>
      </c>
      <c r="H126" s="296">
        <v>41543</v>
      </c>
      <c r="I126" s="983"/>
      <c r="J126" s="303" t="s">
        <v>4405</v>
      </c>
      <c r="K126" s="298" t="s">
        <v>4406</v>
      </c>
      <c r="L126" s="298" t="s">
        <v>596</v>
      </c>
      <c r="M126" s="288" t="s">
        <v>19</v>
      </c>
      <c r="N126" s="288" t="s">
        <v>20</v>
      </c>
      <c r="O126" s="288" t="s">
        <v>19</v>
      </c>
      <c r="P126" s="1620" t="s">
        <v>5275</v>
      </c>
      <c r="Q126" s="1622"/>
    </row>
    <row r="127" spans="1:17" ht="90" x14ac:dyDescent="0.25">
      <c r="B127" s="292" t="s">
        <v>4407</v>
      </c>
      <c r="C127" s="1252" t="s">
        <v>133</v>
      </c>
      <c r="D127" s="301" t="s">
        <v>4408</v>
      </c>
      <c r="E127" s="1252">
        <v>30664598</v>
      </c>
      <c r="F127" s="880" t="s">
        <v>3428</v>
      </c>
      <c r="G127" s="300" t="s">
        <v>621</v>
      </c>
      <c r="H127" s="967">
        <v>37414</v>
      </c>
      <c r="I127" s="983"/>
      <c r="J127" s="303" t="s">
        <v>4409</v>
      </c>
      <c r="K127" s="298" t="s">
        <v>4410</v>
      </c>
      <c r="L127" s="298" t="s">
        <v>4411</v>
      </c>
      <c r="M127" s="288" t="s">
        <v>19</v>
      </c>
      <c r="N127" s="288" t="s">
        <v>19</v>
      </c>
      <c r="O127" s="288" t="s">
        <v>19</v>
      </c>
      <c r="P127" s="1946"/>
      <c r="Q127" s="1947"/>
    </row>
    <row r="128" spans="1:17" ht="45" x14ac:dyDescent="0.25">
      <c r="B128" s="292" t="s">
        <v>4407</v>
      </c>
      <c r="C128" s="1252" t="s">
        <v>133</v>
      </c>
      <c r="D128" s="300" t="s">
        <v>4412</v>
      </c>
      <c r="E128" s="1252">
        <v>30652782</v>
      </c>
      <c r="F128" s="880" t="s">
        <v>4413</v>
      </c>
      <c r="G128" s="304" t="s">
        <v>552</v>
      </c>
      <c r="H128" s="934">
        <v>37176</v>
      </c>
      <c r="I128" s="983"/>
      <c r="J128" s="303" t="s">
        <v>4337</v>
      </c>
      <c r="K128" s="298" t="s">
        <v>4414</v>
      </c>
      <c r="L128" s="298" t="s">
        <v>2798</v>
      </c>
      <c r="M128" s="288" t="s">
        <v>19</v>
      </c>
      <c r="N128" s="288" t="s">
        <v>19</v>
      </c>
      <c r="O128" s="288" t="s">
        <v>19</v>
      </c>
      <c r="P128" s="1948"/>
      <c r="Q128" s="1949"/>
    </row>
    <row r="129" spans="2:17" ht="45" x14ac:dyDescent="0.25">
      <c r="B129" s="292" t="s">
        <v>4407</v>
      </c>
      <c r="C129" s="1252" t="s">
        <v>133</v>
      </c>
      <c r="D129" s="932" t="s">
        <v>4415</v>
      </c>
      <c r="E129" s="1252">
        <v>25872761</v>
      </c>
      <c r="F129" s="880" t="s">
        <v>3478</v>
      </c>
      <c r="G129" s="932" t="s">
        <v>552</v>
      </c>
      <c r="H129" s="967">
        <v>36840</v>
      </c>
      <c r="I129" s="878"/>
      <c r="J129" s="308" t="s">
        <v>4337</v>
      </c>
      <c r="K129" s="186" t="s">
        <v>4416</v>
      </c>
      <c r="L129" s="186" t="s">
        <v>2798</v>
      </c>
      <c r="M129" s="878" t="s">
        <v>19</v>
      </c>
      <c r="N129" s="878" t="s">
        <v>19</v>
      </c>
      <c r="O129" s="878" t="s">
        <v>19</v>
      </c>
      <c r="P129" s="1992"/>
      <c r="Q129" s="1993"/>
    </row>
    <row r="130" spans="2:17" ht="45" x14ac:dyDescent="0.25">
      <c r="B130" s="292" t="s">
        <v>4417</v>
      </c>
      <c r="C130" s="1252" t="s">
        <v>133</v>
      </c>
      <c r="D130" s="51" t="s">
        <v>4418</v>
      </c>
      <c r="E130" s="1252">
        <v>25876285</v>
      </c>
      <c r="F130" s="878" t="s">
        <v>710</v>
      </c>
      <c r="G130" s="932" t="s">
        <v>4419</v>
      </c>
      <c r="H130" s="967">
        <v>41964</v>
      </c>
      <c r="I130" s="878"/>
      <c r="J130" s="308" t="s">
        <v>4337</v>
      </c>
      <c r="K130" s="186" t="s">
        <v>4420</v>
      </c>
      <c r="L130" s="186" t="s">
        <v>560</v>
      </c>
      <c r="M130" s="878" t="s">
        <v>19</v>
      </c>
      <c r="N130" s="878" t="s">
        <v>19</v>
      </c>
      <c r="O130" s="878" t="s">
        <v>19</v>
      </c>
      <c r="P130" s="1994"/>
      <c r="Q130" s="1995"/>
    </row>
    <row r="131" spans="2:17" ht="45" x14ac:dyDescent="0.25">
      <c r="B131" s="292" t="s">
        <v>4421</v>
      </c>
      <c r="C131" s="1253" t="s">
        <v>2106</v>
      </c>
      <c r="D131" s="51" t="s">
        <v>4422</v>
      </c>
      <c r="E131" s="1253">
        <v>1063161091</v>
      </c>
      <c r="F131" s="880" t="s">
        <v>4423</v>
      </c>
      <c r="G131" s="932" t="s">
        <v>552</v>
      </c>
      <c r="H131" s="967">
        <v>41368</v>
      </c>
      <c r="I131" s="878"/>
      <c r="J131" s="308" t="s">
        <v>4337</v>
      </c>
      <c r="K131" s="186" t="s">
        <v>4424</v>
      </c>
      <c r="L131" s="186" t="s">
        <v>2798</v>
      </c>
      <c r="M131" s="878" t="s">
        <v>19</v>
      </c>
      <c r="N131" s="878" t="s">
        <v>19</v>
      </c>
      <c r="O131" s="878" t="s">
        <v>19</v>
      </c>
      <c r="P131" s="1946"/>
      <c r="Q131" s="1947"/>
    </row>
    <row r="132" spans="2:17" ht="45" x14ac:dyDescent="0.25">
      <c r="B132" s="292" t="s">
        <v>4425</v>
      </c>
      <c r="C132" s="1253" t="s">
        <v>141</v>
      </c>
      <c r="D132" s="51" t="s">
        <v>4426</v>
      </c>
      <c r="E132" s="1253">
        <v>30662090</v>
      </c>
      <c r="F132" s="878" t="s">
        <v>596</v>
      </c>
      <c r="G132" s="932" t="s">
        <v>4427</v>
      </c>
      <c r="H132" s="967">
        <v>37552</v>
      </c>
      <c r="I132" s="878"/>
      <c r="J132" s="308" t="s">
        <v>4428</v>
      </c>
      <c r="K132" s="186" t="s">
        <v>4429</v>
      </c>
      <c r="L132" s="186" t="s">
        <v>4396</v>
      </c>
      <c r="M132" s="878" t="s">
        <v>19</v>
      </c>
      <c r="N132" s="878" t="s">
        <v>20</v>
      </c>
      <c r="O132" s="878" t="s">
        <v>19</v>
      </c>
      <c r="P132" s="1620" t="s">
        <v>5275</v>
      </c>
      <c r="Q132" s="1622"/>
    </row>
    <row r="133" spans="2:17" ht="60" x14ac:dyDescent="0.25">
      <c r="B133" s="292" t="s">
        <v>4425</v>
      </c>
      <c r="C133" s="1253" t="s">
        <v>141</v>
      </c>
      <c r="D133" s="51" t="s">
        <v>4430</v>
      </c>
      <c r="E133" s="1253">
        <v>25871540</v>
      </c>
      <c r="F133" s="878" t="s">
        <v>569</v>
      </c>
      <c r="G133" s="932" t="s">
        <v>1031</v>
      </c>
      <c r="H133" s="967">
        <v>34418</v>
      </c>
      <c r="I133" s="878"/>
      <c r="J133" s="308" t="s">
        <v>4431</v>
      </c>
      <c r="K133" s="186" t="s">
        <v>4432</v>
      </c>
      <c r="L133" s="186" t="s">
        <v>4433</v>
      </c>
      <c r="M133" s="878" t="s">
        <v>19</v>
      </c>
      <c r="N133" s="878" t="s">
        <v>19</v>
      </c>
      <c r="O133" s="878" t="s">
        <v>19</v>
      </c>
      <c r="P133" s="1946"/>
      <c r="Q133" s="1947"/>
    </row>
    <row r="134" spans="2:17" ht="60" x14ac:dyDescent="0.25">
      <c r="B134" s="292" t="s">
        <v>4434</v>
      </c>
      <c r="C134" s="1253" t="s">
        <v>141</v>
      </c>
      <c r="D134" s="51" t="s">
        <v>4435</v>
      </c>
      <c r="E134" s="1253">
        <v>30652164</v>
      </c>
      <c r="F134" s="878" t="s">
        <v>569</v>
      </c>
      <c r="G134" s="932" t="s">
        <v>4427</v>
      </c>
      <c r="H134" s="967">
        <v>33816</v>
      </c>
      <c r="I134" s="878"/>
      <c r="J134" s="308" t="s">
        <v>4436</v>
      </c>
      <c r="K134" s="186" t="s">
        <v>4437</v>
      </c>
      <c r="L134" s="186" t="s">
        <v>4438</v>
      </c>
      <c r="M134" s="878" t="s">
        <v>19</v>
      </c>
      <c r="N134" s="878" t="s">
        <v>19</v>
      </c>
      <c r="O134" s="878" t="s">
        <v>19</v>
      </c>
      <c r="P134" s="1946"/>
      <c r="Q134" s="1947"/>
    </row>
    <row r="135" spans="2:17" ht="30" x14ac:dyDescent="0.25">
      <c r="B135" s="292" t="s">
        <v>4434</v>
      </c>
      <c r="C135" s="1253" t="s">
        <v>141</v>
      </c>
      <c r="D135" s="51" t="s">
        <v>4439</v>
      </c>
      <c r="E135" s="1253">
        <v>1102816004</v>
      </c>
      <c r="F135" s="878" t="s">
        <v>596</v>
      </c>
      <c r="G135" s="932" t="s">
        <v>621</v>
      </c>
      <c r="H135" s="967">
        <v>40627</v>
      </c>
      <c r="I135" s="878" t="s">
        <v>4440</v>
      </c>
      <c r="J135" s="308" t="s">
        <v>4441</v>
      </c>
      <c r="K135" s="186" t="s">
        <v>4442</v>
      </c>
      <c r="L135" s="186" t="s">
        <v>623</v>
      </c>
      <c r="M135" s="878" t="s">
        <v>19</v>
      </c>
      <c r="N135" s="878" t="s">
        <v>19</v>
      </c>
      <c r="O135" s="878" t="s">
        <v>19</v>
      </c>
      <c r="P135" s="1946"/>
      <c r="Q135" s="1947"/>
    </row>
    <row r="136" spans="2:17" ht="45" x14ac:dyDescent="0.25">
      <c r="B136" s="292" t="s">
        <v>4443</v>
      </c>
      <c r="C136" s="1253" t="s">
        <v>141</v>
      </c>
      <c r="D136" s="51" t="s">
        <v>4444</v>
      </c>
      <c r="E136" s="1253">
        <v>30669829</v>
      </c>
      <c r="F136" s="878" t="s">
        <v>596</v>
      </c>
      <c r="G136" s="932" t="s">
        <v>4389</v>
      </c>
      <c r="H136" s="967">
        <v>39255</v>
      </c>
      <c r="I136" s="878"/>
      <c r="J136" s="308" t="s">
        <v>4445</v>
      </c>
      <c r="K136" s="186" t="s">
        <v>4446</v>
      </c>
      <c r="L136" s="186" t="s">
        <v>4447</v>
      </c>
      <c r="M136" s="878" t="s">
        <v>19</v>
      </c>
      <c r="N136" s="878" t="s">
        <v>20</v>
      </c>
      <c r="O136" s="878" t="s">
        <v>19</v>
      </c>
      <c r="P136" s="1620" t="s">
        <v>5275</v>
      </c>
      <c r="Q136" s="1622"/>
    </row>
    <row r="137" spans="2:17" ht="30" x14ac:dyDescent="0.25">
      <c r="B137" s="292" t="s">
        <v>4443</v>
      </c>
      <c r="C137" s="1253" t="s">
        <v>141</v>
      </c>
      <c r="D137" s="51" t="s">
        <v>4448</v>
      </c>
      <c r="E137" s="1253">
        <v>1102824231</v>
      </c>
      <c r="F137" s="878" t="s">
        <v>569</v>
      </c>
      <c r="G137" s="932" t="s">
        <v>4001</v>
      </c>
      <c r="H137" s="967">
        <v>41264</v>
      </c>
      <c r="I137" s="878"/>
      <c r="J137" s="308" t="s">
        <v>4449</v>
      </c>
      <c r="K137" s="186" t="s">
        <v>4450</v>
      </c>
      <c r="L137" s="186" t="s">
        <v>3230</v>
      </c>
      <c r="M137" s="878" t="s">
        <v>19</v>
      </c>
      <c r="N137" s="878" t="s">
        <v>19</v>
      </c>
      <c r="O137" s="878" t="s">
        <v>19</v>
      </c>
      <c r="P137" s="1946"/>
      <c r="Q137" s="1947"/>
    </row>
    <row r="138" spans="2:17" ht="30" x14ac:dyDescent="0.25">
      <c r="B138" s="292" t="s">
        <v>4443</v>
      </c>
      <c r="C138" s="1253" t="s">
        <v>141</v>
      </c>
      <c r="D138" s="51" t="s">
        <v>4451</v>
      </c>
      <c r="E138" s="1253">
        <v>1104409919</v>
      </c>
      <c r="F138" s="878" t="s">
        <v>569</v>
      </c>
      <c r="G138" s="932" t="s">
        <v>4001</v>
      </c>
      <c r="H138" s="967">
        <v>40893</v>
      </c>
      <c r="I138" s="878" t="s">
        <v>4452</v>
      </c>
      <c r="J138" s="308" t="s">
        <v>4453</v>
      </c>
      <c r="K138" s="186" t="s">
        <v>4454</v>
      </c>
      <c r="L138" s="186" t="s">
        <v>4455</v>
      </c>
      <c r="M138" s="878" t="s">
        <v>19</v>
      </c>
      <c r="N138" s="878" t="s">
        <v>19</v>
      </c>
      <c r="O138" s="878" t="s">
        <v>19</v>
      </c>
      <c r="P138" s="1946"/>
      <c r="Q138" s="1947"/>
    </row>
    <row r="139" spans="2:17" ht="60" x14ac:dyDescent="0.25">
      <c r="B139" s="292" t="s">
        <v>4443</v>
      </c>
      <c r="C139" s="1253" t="s">
        <v>141</v>
      </c>
      <c r="D139" s="51" t="s">
        <v>4456</v>
      </c>
      <c r="E139" s="1253">
        <v>34942558</v>
      </c>
      <c r="F139" s="878" t="s">
        <v>569</v>
      </c>
      <c r="G139" s="932" t="s">
        <v>4427</v>
      </c>
      <c r="H139" s="967">
        <v>34908</v>
      </c>
      <c r="I139" s="878"/>
      <c r="J139" s="308" t="s">
        <v>4457</v>
      </c>
      <c r="K139" s="186" t="s">
        <v>4458</v>
      </c>
      <c r="L139" s="186" t="s">
        <v>4459</v>
      </c>
      <c r="M139" s="878" t="s">
        <v>19</v>
      </c>
      <c r="N139" s="878" t="s">
        <v>19</v>
      </c>
      <c r="O139" s="878" t="s">
        <v>19</v>
      </c>
      <c r="P139" s="1946"/>
      <c r="Q139" s="1947"/>
    </row>
    <row r="140" spans="2:17" ht="60" x14ac:dyDescent="0.25">
      <c r="B140" s="292" t="s">
        <v>4443</v>
      </c>
      <c r="C140" s="1253" t="s">
        <v>141</v>
      </c>
      <c r="D140" s="51" t="s">
        <v>4460</v>
      </c>
      <c r="E140" s="1253">
        <v>50953029</v>
      </c>
      <c r="F140" s="878" t="s">
        <v>569</v>
      </c>
      <c r="G140" s="932" t="s">
        <v>1031</v>
      </c>
      <c r="H140" s="967">
        <v>35573</v>
      </c>
      <c r="I140" s="878"/>
      <c r="J140" s="308" t="s">
        <v>4461</v>
      </c>
      <c r="K140" s="186" t="s">
        <v>4462</v>
      </c>
      <c r="L140" s="186" t="s">
        <v>4463</v>
      </c>
      <c r="M140" s="878" t="s">
        <v>19</v>
      </c>
      <c r="N140" s="878" t="s">
        <v>19</v>
      </c>
      <c r="O140" s="878" t="s">
        <v>19</v>
      </c>
      <c r="P140" s="1946"/>
      <c r="Q140" s="1947"/>
    </row>
    <row r="141" spans="2:17" ht="60" x14ac:dyDescent="0.25">
      <c r="B141" s="292" t="s">
        <v>4443</v>
      </c>
      <c r="C141" s="1253" t="s">
        <v>2124</v>
      </c>
      <c r="D141" s="51" t="s">
        <v>4464</v>
      </c>
      <c r="E141" s="1253">
        <v>50952315</v>
      </c>
      <c r="F141" s="878" t="s">
        <v>569</v>
      </c>
      <c r="G141" s="932" t="s">
        <v>1031</v>
      </c>
      <c r="H141" s="967">
        <v>35573</v>
      </c>
      <c r="I141" s="878"/>
      <c r="J141" s="308" t="s">
        <v>4465</v>
      </c>
      <c r="K141" s="186" t="s">
        <v>4466</v>
      </c>
      <c r="L141" s="186" t="s">
        <v>4467</v>
      </c>
      <c r="M141" s="878" t="s">
        <v>19</v>
      </c>
      <c r="N141" s="878" t="s">
        <v>19</v>
      </c>
      <c r="O141" s="878" t="s">
        <v>19</v>
      </c>
      <c r="P141" s="1946"/>
      <c r="Q141" s="1947"/>
    </row>
    <row r="142" spans="2:17" ht="75" x14ac:dyDescent="0.25">
      <c r="B142" s="292" t="s">
        <v>4443</v>
      </c>
      <c r="C142" s="1253" t="s">
        <v>3945</v>
      </c>
      <c r="D142" s="51" t="s">
        <v>4468</v>
      </c>
      <c r="E142" s="1253">
        <v>50952601</v>
      </c>
      <c r="F142" s="878" t="s">
        <v>569</v>
      </c>
      <c r="G142" s="932" t="s">
        <v>1031</v>
      </c>
      <c r="H142" s="967">
        <v>35573</v>
      </c>
      <c r="I142" s="878"/>
      <c r="J142" s="308" t="s">
        <v>4469</v>
      </c>
      <c r="K142" s="186" t="s">
        <v>4470</v>
      </c>
      <c r="L142" s="186" t="s">
        <v>4471</v>
      </c>
      <c r="M142" s="878" t="s">
        <v>19</v>
      </c>
      <c r="N142" s="878" t="s">
        <v>19</v>
      </c>
      <c r="O142" s="1210" t="s">
        <v>19</v>
      </c>
      <c r="P142" s="1946"/>
      <c r="Q142" s="1947"/>
    </row>
    <row r="143" spans="2:17" x14ac:dyDescent="0.25">
      <c r="B143" s="292"/>
      <c r="C143" s="1253"/>
      <c r="D143" s="51"/>
      <c r="E143" s="1253"/>
      <c r="F143" s="878"/>
      <c r="G143" s="932"/>
      <c r="H143" s="967"/>
      <c r="I143" s="878"/>
      <c r="J143" s="308"/>
      <c r="K143" s="186"/>
      <c r="L143" s="186"/>
      <c r="M143" s="878"/>
      <c r="N143" s="878"/>
      <c r="O143" s="878"/>
      <c r="P143" s="1946"/>
      <c r="Q143" s="1947"/>
    </row>
    <row r="144" spans="2:17" x14ac:dyDescent="0.25">
      <c r="B144" s="292"/>
      <c r="C144" s="1253"/>
      <c r="D144" s="51"/>
      <c r="E144" s="1253"/>
      <c r="F144" s="878"/>
      <c r="G144" s="932"/>
      <c r="H144" s="967"/>
      <c r="I144" s="878"/>
      <c r="J144" s="308"/>
      <c r="K144" s="186"/>
      <c r="L144" s="186"/>
      <c r="M144" s="878"/>
      <c r="N144" s="878"/>
      <c r="O144" s="878"/>
      <c r="P144" s="1946"/>
      <c r="Q144" s="1947"/>
    </row>
    <row r="145" spans="2:17" x14ac:dyDescent="0.25">
      <c r="B145" s="51"/>
      <c r="C145" s="51"/>
      <c r="D145" s="51"/>
      <c r="E145" s="51"/>
      <c r="F145" s="51"/>
      <c r="G145" s="51"/>
      <c r="H145" s="51"/>
      <c r="I145" s="51"/>
      <c r="J145" s="51"/>
      <c r="K145" s="51"/>
      <c r="L145" s="51"/>
      <c r="M145" s="51"/>
      <c r="N145" s="51"/>
      <c r="O145" s="51"/>
      <c r="P145" s="1774"/>
      <c r="Q145" s="1775"/>
    </row>
    <row r="146" spans="2:17" ht="15.75" thickBot="1" x14ac:dyDescent="0.3"/>
    <row r="147" spans="2:17" ht="27" thickBot="1" x14ac:dyDescent="0.3">
      <c r="B147" s="1584" t="s">
        <v>158</v>
      </c>
      <c r="C147" s="1585"/>
      <c r="D147" s="1585"/>
      <c r="E147" s="1585"/>
      <c r="F147" s="1585"/>
      <c r="G147" s="1585"/>
      <c r="H147" s="1585"/>
      <c r="I147" s="1585"/>
      <c r="J147" s="1585"/>
      <c r="K147" s="1585"/>
      <c r="L147" s="1585"/>
      <c r="M147" s="1585"/>
      <c r="N147" s="1586"/>
    </row>
    <row r="150" spans="2:17" ht="30" x14ac:dyDescent="0.25">
      <c r="B150" s="114" t="s">
        <v>18</v>
      </c>
      <c r="C150" s="114" t="s">
        <v>159</v>
      </c>
      <c r="D150" s="1579" t="s">
        <v>81</v>
      </c>
      <c r="E150" s="1581"/>
    </row>
    <row r="151" spans="2:17" ht="30" x14ac:dyDescent="0.25">
      <c r="B151" s="932" t="s">
        <v>160</v>
      </c>
      <c r="C151" s="878" t="s">
        <v>19</v>
      </c>
      <c r="D151" s="1609"/>
      <c r="E151" s="1609"/>
    </row>
    <row r="154" spans="2:17" ht="26.25" x14ac:dyDescent="0.25">
      <c r="B154" s="1562" t="s">
        <v>161</v>
      </c>
      <c r="C154" s="1563"/>
      <c r="D154" s="1563"/>
      <c r="E154" s="1563"/>
      <c r="F154" s="1563"/>
      <c r="G154" s="1563"/>
      <c r="H154" s="1563"/>
      <c r="I154" s="1563"/>
      <c r="J154" s="1563"/>
      <c r="K154" s="1563"/>
      <c r="L154" s="1563"/>
      <c r="M154" s="1563"/>
      <c r="N154" s="1563"/>
      <c r="O154" s="1563"/>
      <c r="P154" s="1563"/>
    </row>
    <row r="156" spans="2:17" ht="15.75" thickBot="1" x14ac:dyDescent="0.3"/>
    <row r="157" spans="2:17" ht="27" thickBot="1" x14ac:dyDescent="0.3">
      <c r="B157" s="1780" t="s">
        <v>162</v>
      </c>
      <c r="C157" s="1781"/>
      <c r="D157" s="1781"/>
      <c r="E157" s="1781"/>
      <c r="F157" s="1781"/>
      <c r="G157" s="1781"/>
      <c r="H157" s="1781"/>
      <c r="I157" s="1781"/>
      <c r="J157" s="1781"/>
      <c r="K157" s="1781"/>
      <c r="L157" s="1781"/>
      <c r="M157" s="1781"/>
      <c r="N157" s="1782"/>
    </row>
    <row r="159" spans="2:17" ht="15.75" thickBot="1" x14ac:dyDescent="0.3">
      <c r="M159" s="58"/>
      <c r="N159" s="58"/>
    </row>
    <row r="160" spans="2:17" s="925" customFormat="1" ht="60" x14ac:dyDescent="0.25">
      <c r="B160" s="156" t="s">
        <v>34</v>
      </c>
      <c r="C160" s="156" t="s">
        <v>35</v>
      </c>
      <c r="D160" s="156" t="s">
        <v>36</v>
      </c>
      <c r="E160" s="156" t="s">
        <v>37</v>
      </c>
      <c r="F160" s="156" t="s">
        <v>38</v>
      </c>
      <c r="G160" s="156" t="s">
        <v>39</v>
      </c>
      <c r="H160" s="156" t="s">
        <v>40</v>
      </c>
      <c r="I160" s="156" t="s">
        <v>41</v>
      </c>
      <c r="J160" s="156" t="s">
        <v>42</v>
      </c>
      <c r="K160" s="156" t="s">
        <v>43</v>
      </c>
      <c r="L160" s="156" t="s">
        <v>44</v>
      </c>
      <c r="M160" s="158" t="s">
        <v>45</v>
      </c>
      <c r="N160" s="156" t="s">
        <v>46</v>
      </c>
      <c r="O160" s="156" t="s">
        <v>47</v>
      </c>
      <c r="P160" s="860" t="s">
        <v>48</v>
      </c>
      <c r="Q160" s="860" t="s">
        <v>49</v>
      </c>
    </row>
    <row r="161" spans="1:26" s="76" customFormat="1" x14ac:dyDescent="0.25">
      <c r="A161" s="62"/>
      <c r="B161" s="77" t="s">
        <v>4472</v>
      </c>
      <c r="C161" s="79" t="s">
        <v>4337</v>
      </c>
      <c r="D161" s="77" t="s">
        <v>4473</v>
      </c>
      <c r="E161" s="84">
        <v>2123442</v>
      </c>
      <c r="F161" s="79" t="s">
        <v>19</v>
      </c>
      <c r="G161" s="160">
        <v>1</v>
      </c>
      <c r="H161" s="80">
        <v>41186</v>
      </c>
      <c r="I161" s="80">
        <v>41258</v>
      </c>
      <c r="J161" s="82" t="s">
        <v>20</v>
      </c>
      <c r="K161" s="84" t="s">
        <v>4474</v>
      </c>
      <c r="L161" s="82"/>
      <c r="M161" s="84">
        <v>1218</v>
      </c>
      <c r="N161" s="160">
        <v>1</v>
      </c>
      <c r="O161" s="1254">
        <v>382213760</v>
      </c>
      <c r="P161" s="85" t="s">
        <v>4475</v>
      </c>
      <c r="Q161" s="74"/>
      <c r="R161" s="75"/>
      <c r="S161" s="75"/>
      <c r="T161" s="75"/>
      <c r="U161" s="75"/>
      <c r="V161" s="75"/>
      <c r="W161" s="75"/>
      <c r="X161" s="75"/>
      <c r="Y161" s="75"/>
      <c r="Z161" s="75"/>
    </row>
    <row r="162" spans="1:26" s="76" customFormat="1" x14ac:dyDescent="0.25">
      <c r="A162" s="62"/>
      <c r="B162" s="77" t="s">
        <v>4476</v>
      </c>
      <c r="C162" s="79" t="s">
        <v>4337</v>
      </c>
      <c r="D162" s="77" t="s">
        <v>4473</v>
      </c>
      <c r="E162" s="84">
        <v>2130521</v>
      </c>
      <c r="F162" s="165" t="s">
        <v>19</v>
      </c>
      <c r="G162" s="160">
        <v>1</v>
      </c>
      <c r="H162" s="80">
        <v>41355</v>
      </c>
      <c r="I162" s="80">
        <v>41453</v>
      </c>
      <c r="J162" s="167" t="s">
        <v>20</v>
      </c>
      <c r="K162" s="82" t="s">
        <v>4477</v>
      </c>
      <c r="M162" s="84">
        <v>977</v>
      </c>
      <c r="N162" s="160">
        <v>1</v>
      </c>
      <c r="O162" s="1254">
        <v>326975619</v>
      </c>
      <c r="P162" s="85" t="s">
        <v>4478</v>
      </c>
      <c r="Q162" s="1255"/>
      <c r="R162" s="75"/>
      <c r="S162" s="75"/>
      <c r="T162" s="75"/>
      <c r="U162" s="75"/>
      <c r="V162" s="75"/>
      <c r="W162" s="75"/>
      <c r="X162" s="75"/>
      <c r="Y162" s="75"/>
      <c r="Z162" s="75"/>
    </row>
    <row r="163" spans="1:26" s="76" customFormat="1" x14ac:dyDescent="0.25">
      <c r="A163" s="62"/>
      <c r="B163" s="77"/>
      <c r="C163" s="79"/>
      <c r="D163" s="77"/>
      <c r="E163" s="310"/>
      <c r="F163" s="165"/>
      <c r="G163" s="311"/>
      <c r="H163" s="312"/>
      <c r="I163" s="312"/>
      <c r="J163" s="167"/>
      <c r="K163" s="310"/>
      <c r="L163" s="82"/>
      <c r="M163" s="84"/>
      <c r="N163" s="160"/>
      <c r="O163" s="85"/>
      <c r="P163" s="85"/>
      <c r="Q163" s="74"/>
      <c r="R163" s="75"/>
      <c r="S163" s="75"/>
      <c r="T163" s="75"/>
      <c r="U163" s="75"/>
      <c r="V163" s="75"/>
      <c r="W163" s="75"/>
      <c r="X163" s="75"/>
      <c r="Y163" s="75"/>
      <c r="Z163" s="75"/>
    </row>
    <row r="164" spans="1:26" s="76" customFormat="1" x14ac:dyDescent="0.25">
      <c r="A164" s="62"/>
      <c r="B164" s="77"/>
      <c r="C164" s="79"/>
      <c r="D164" s="77"/>
      <c r="E164" s="164"/>
      <c r="F164" s="165"/>
      <c r="G164" s="165"/>
      <c r="H164" s="165"/>
      <c r="I164" s="167"/>
      <c r="J164" s="167"/>
      <c r="K164" s="167"/>
      <c r="L164" s="82"/>
      <c r="M164" s="161"/>
      <c r="N164" s="161"/>
      <c r="O164" s="85"/>
      <c r="P164" s="85"/>
      <c r="Q164" s="74"/>
      <c r="R164" s="75"/>
      <c r="S164" s="75"/>
      <c r="T164" s="75"/>
      <c r="U164" s="75"/>
      <c r="V164" s="75"/>
      <c r="W164" s="75"/>
      <c r="X164" s="75"/>
      <c r="Y164" s="75"/>
      <c r="Z164" s="75"/>
    </row>
    <row r="165" spans="1:26" s="76" customFormat="1" x14ac:dyDescent="0.25">
      <c r="A165" s="62"/>
      <c r="B165" s="77"/>
      <c r="C165" s="79"/>
      <c r="D165" s="77"/>
      <c r="E165" s="164"/>
      <c r="F165" s="165"/>
      <c r="G165" s="165"/>
      <c r="H165" s="165"/>
      <c r="I165" s="167"/>
      <c r="J165" s="167"/>
      <c r="K165" s="167"/>
      <c r="L165" s="82"/>
      <c r="M165" s="161"/>
      <c r="N165" s="161"/>
      <c r="O165" s="85"/>
      <c r="P165" s="85"/>
      <c r="Q165" s="74"/>
      <c r="R165" s="75"/>
      <c r="S165" s="75"/>
      <c r="T165" s="75"/>
      <c r="U165" s="75"/>
      <c r="V165" s="75"/>
      <c r="W165" s="75"/>
      <c r="X165" s="75"/>
      <c r="Y165" s="75"/>
      <c r="Z165" s="75"/>
    </row>
    <row r="166" spans="1:26" s="76" customFormat="1" x14ac:dyDescent="0.25">
      <c r="A166" s="62"/>
      <c r="B166" s="77"/>
      <c r="C166" s="79"/>
      <c r="D166" s="77"/>
      <c r="E166" s="164"/>
      <c r="F166" s="165"/>
      <c r="G166" s="165"/>
      <c r="H166" s="165"/>
      <c r="I166" s="167"/>
      <c r="J166" s="167"/>
      <c r="K166" s="167"/>
      <c r="L166" s="82"/>
      <c r="M166" s="161"/>
      <c r="N166" s="161"/>
      <c r="O166" s="85"/>
      <c r="P166" s="85"/>
      <c r="Q166" s="74"/>
      <c r="R166" s="75"/>
      <c r="S166" s="75"/>
      <c r="T166" s="75"/>
      <c r="U166" s="75"/>
      <c r="V166" s="75"/>
      <c r="W166" s="75"/>
      <c r="X166" s="75"/>
      <c r="Y166" s="75"/>
      <c r="Z166" s="75"/>
    </row>
    <row r="167" spans="1:26" s="76" customFormat="1" x14ac:dyDescent="0.25">
      <c r="A167" s="62"/>
      <c r="B167" s="77"/>
      <c r="C167" s="79"/>
      <c r="D167" s="77"/>
      <c r="E167" s="164"/>
      <c r="F167" s="165"/>
      <c r="G167" s="165"/>
      <c r="H167" s="165"/>
      <c r="I167" s="167"/>
      <c r="J167" s="167"/>
      <c r="K167" s="167"/>
      <c r="L167" s="82"/>
      <c r="M167" s="161"/>
      <c r="N167" s="161"/>
      <c r="O167" s="85"/>
      <c r="P167" s="85"/>
      <c r="Q167" s="74"/>
      <c r="R167" s="75"/>
      <c r="S167" s="75"/>
      <c r="T167" s="75"/>
      <c r="U167" s="75"/>
      <c r="V167" s="75"/>
      <c r="W167" s="75"/>
      <c r="X167" s="75"/>
      <c r="Y167" s="75"/>
      <c r="Z167" s="75"/>
    </row>
    <row r="168" spans="1:26" s="76" customFormat="1" x14ac:dyDescent="0.25">
      <c r="A168" s="62"/>
      <c r="B168" s="77"/>
      <c r="C168" s="79"/>
      <c r="D168" s="77"/>
      <c r="E168" s="164"/>
      <c r="F168" s="165"/>
      <c r="G168" s="165"/>
      <c r="H168" s="165"/>
      <c r="I168" s="167"/>
      <c r="J168" s="167"/>
      <c r="K168" s="167"/>
      <c r="L168" s="82"/>
      <c r="M168" s="161"/>
      <c r="N168" s="161"/>
      <c r="O168" s="85"/>
      <c r="P168" s="85"/>
      <c r="Q168" s="74"/>
      <c r="R168" s="75"/>
      <c r="S168" s="75"/>
      <c r="T168" s="75"/>
      <c r="U168" s="75"/>
      <c r="V168" s="75"/>
      <c r="W168" s="75"/>
      <c r="X168" s="75"/>
      <c r="Y168" s="75"/>
      <c r="Z168" s="75"/>
    </row>
    <row r="169" spans="1:26" s="76" customFormat="1" x14ac:dyDescent="0.25">
      <c r="A169" s="62"/>
      <c r="B169" s="163" t="s">
        <v>29</v>
      </c>
      <c r="C169" s="79"/>
      <c r="D169" s="77"/>
      <c r="E169" s="164"/>
      <c r="F169" s="165"/>
      <c r="G169" s="165"/>
      <c r="H169" s="165"/>
      <c r="I169" s="167"/>
      <c r="J169" s="167"/>
      <c r="K169" s="169" t="s">
        <v>4479</v>
      </c>
      <c r="L169" s="169"/>
      <c r="M169" s="168">
        <f>SUM(M161:M168)</f>
        <v>2195</v>
      </c>
      <c r="N169" s="169"/>
      <c r="O169" s="171"/>
      <c r="P169" s="171"/>
      <c r="Q169" s="88"/>
    </row>
    <row r="170" spans="1:26" s="76" customFormat="1" x14ac:dyDescent="0.25">
      <c r="A170" s="968"/>
      <c r="B170" s="1244"/>
      <c r="C170" s="1256"/>
      <c r="D170" s="1257"/>
      <c r="E170" s="788"/>
      <c r="F170" s="787"/>
      <c r="G170" s="787"/>
      <c r="H170" s="787"/>
      <c r="I170" s="790"/>
      <c r="J170" s="790"/>
      <c r="K170" s="1258"/>
      <c r="L170" s="1258"/>
      <c r="M170" s="1259"/>
      <c r="N170" s="1258"/>
      <c r="O170" s="792"/>
      <c r="P170" s="792"/>
      <c r="Q170" s="645"/>
    </row>
    <row r="171" spans="1:26" s="76" customFormat="1" x14ac:dyDescent="0.25">
      <c r="A171" s="968"/>
      <c r="B171" s="106" t="s">
        <v>163</v>
      </c>
      <c r="C171" s="253">
        <v>8</v>
      </c>
      <c r="D171" s="985"/>
      <c r="E171" s="1"/>
      <c r="F171" s="787"/>
      <c r="G171" s="787"/>
      <c r="H171" s="787"/>
      <c r="I171" s="790"/>
      <c r="J171" s="790"/>
      <c r="K171" s="1258"/>
      <c r="L171" s="1258"/>
      <c r="M171" s="1259"/>
      <c r="N171" s="1258"/>
      <c r="O171" s="792"/>
      <c r="P171" s="792"/>
      <c r="Q171" s="645"/>
    </row>
    <row r="172" spans="1:26" s="76" customFormat="1" x14ac:dyDescent="0.25">
      <c r="A172" s="968"/>
      <c r="B172" s="1"/>
      <c r="C172" s="1"/>
      <c r="D172" s="985"/>
      <c r="E172" s="1"/>
      <c r="F172" s="787"/>
      <c r="G172" s="787"/>
      <c r="H172" s="787"/>
      <c r="I172" s="790"/>
      <c r="J172" s="790"/>
      <c r="K172" s="1258"/>
      <c r="L172" s="1258"/>
      <c r="M172" s="1259"/>
      <c r="N172" s="1258"/>
      <c r="O172" s="792"/>
      <c r="P172" s="792"/>
      <c r="Q172" s="645"/>
    </row>
    <row r="173" spans="1:26" s="76" customFormat="1" ht="15.75" thickBot="1" x14ac:dyDescent="0.3">
      <c r="A173" s="968"/>
      <c r="B173" s="1" t="s">
        <v>4107</v>
      </c>
      <c r="C173" s="1"/>
      <c r="D173" s="985"/>
      <c r="E173" s="1"/>
      <c r="F173" s="787"/>
      <c r="G173" s="787"/>
      <c r="H173" s="787"/>
      <c r="I173" s="790"/>
      <c r="J173" s="790"/>
      <c r="K173" s="1258"/>
      <c r="L173" s="1258"/>
      <c r="M173" s="1259"/>
      <c r="N173" s="1258"/>
      <c r="O173" s="792"/>
      <c r="P173" s="792"/>
      <c r="Q173" s="645"/>
    </row>
    <row r="174" spans="1:26" s="76" customFormat="1" ht="30.75" thickBot="1" x14ac:dyDescent="0.3">
      <c r="A174" s="968"/>
      <c r="B174" s="237" t="s">
        <v>175</v>
      </c>
      <c r="C174" s="200" t="s">
        <v>176</v>
      </c>
      <c r="D174" s="1182" t="s">
        <v>28</v>
      </c>
      <c r="E174" s="200" t="s">
        <v>402</v>
      </c>
      <c r="F174" s="787"/>
      <c r="G174" s="787"/>
      <c r="H174" s="787"/>
      <c r="I174" s="790"/>
      <c r="J174" s="790"/>
      <c r="K174" s="1258"/>
      <c r="L174" s="1258"/>
      <c r="M174" s="1259"/>
      <c r="N174" s="1258"/>
      <c r="O174" s="792"/>
      <c r="P174" s="792"/>
      <c r="Q174" s="645"/>
    </row>
    <row r="175" spans="1:26" s="76" customFormat="1" x14ac:dyDescent="0.25">
      <c r="A175" s="968"/>
      <c r="B175" s="239" t="s">
        <v>403</v>
      </c>
      <c r="C175" s="1184">
        <v>20</v>
      </c>
      <c r="D175" s="1185">
        <v>20</v>
      </c>
      <c r="E175" s="1936">
        <f>+D175+D176+D177</f>
        <v>20</v>
      </c>
      <c r="F175" s="787"/>
      <c r="G175" s="787"/>
      <c r="H175" s="787"/>
      <c r="I175" s="790"/>
      <c r="J175" s="790"/>
      <c r="K175" s="1258"/>
      <c r="L175" s="1258"/>
      <c r="M175" s="1259"/>
      <c r="N175" s="1258"/>
      <c r="O175" s="792"/>
      <c r="P175" s="792"/>
      <c r="Q175" s="645"/>
    </row>
    <row r="176" spans="1:26" s="76" customFormat="1" x14ac:dyDescent="0.25">
      <c r="A176" s="968"/>
      <c r="B176" s="239" t="s">
        <v>404</v>
      </c>
      <c r="C176" s="414">
        <v>30</v>
      </c>
      <c r="D176" s="1011"/>
      <c r="E176" s="1937"/>
      <c r="F176" s="787"/>
      <c r="G176" s="787"/>
      <c r="H176" s="787"/>
      <c r="I176" s="790"/>
      <c r="J176" s="790"/>
      <c r="K176" s="1258"/>
      <c r="L176" s="1258"/>
      <c r="M176" s="1259"/>
      <c r="N176" s="1258"/>
      <c r="O176" s="792"/>
      <c r="P176" s="792"/>
      <c r="Q176" s="645"/>
    </row>
    <row r="177" spans="1:17" s="76" customFormat="1" ht="15.75" thickBot="1" x14ac:dyDescent="0.3">
      <c r="A177" s="968"/>
      <c r="B177" s="239" t="s">
        <v>405</v>
      </c>
      <c r="C177" s="1186">
        <v>40</v>
      </c>
      <c r="D177" s="1187"/>
      <c r="E177" s="1938"/>
      <c r="F177" s="787"/>
      <c r="G177" s="787"/>
      <c r="H177" s="787"/>
      <c r="I177" s="790"/>
      <c r="J177" s="790"/>
      <c r="K177" s="1258"/>
      <c r="L177" s="1258"/>
      <c r="M177" s="1259"/>
      <c r="N177" s="1258"/>
      <c r="O177" s="792"/>
      <c r="P177" s="792"/>
      <c r="Q177" s="645"/>
    </row>
    <row r="178" spans="1:17" s="76" customFormat="1" x14ac:dyDescent="0.25">
      <c r="A178" s="968"/>
      <c r="B178" s="1"/>
      <c r="C178" s="1"/>
      <c r="D178" s="985"/>
      <c r="E178" s="1"/>
      <c r="F178" s="787"/>
      <c r="G178" s="787"/>
      <c r="H178" s="787"/>
      <c r="I178" s="790"/>
      <c r="J178" s="790"/>
      <c r="K178" s="1258"/>
      <c r="L178" s="1258"/>
      <c r="M178" s="1259"/>
      <c r="N178" s="1258"/>
      <c r="O178" s="792"/>
      <c r="P178" s="792"/>
      <c r="Q178" s="645"/>
    </row>
    <row r="179" spans="1:17" s="76" customFormat="1" x14ac:dyDescent="0.25">
      <c r="A179" s="968"/>
      <c r="B179" s="1"/>
      <c r="C179" s="1"/>
      <c r="D179" s="985"/>
      <c r="E179" s="1"/>
      <c r="F179" s="787"/>
      <c r="G179" s="787"/>
      <c r="H179" s="787"/>
      <c r="I179" s="790"/>
      <c r="J179" s="790"/>
      <c r="K179" s="1258"/>
      <c r="L179" s="1258"/>
      <c r="M179" s="1259"/>
      <c r="N179" s="1258"/>
      <c r="O179" s="792"/>
      <c r="P179" s="792"/>
      <c r="Q179" s="645"/>
    </row>
    <row r="180" spans="1:17" s="76" customFormat="1" ht="15.75" thickBot="1" x14ac:dyDescent="0.3">
      <c r="A180" s="968"/>
      <c r="B180" s="1" t="s">
        <v>4480</v>
      </c>
      <c r="C180" s="1"/>
      <c r="D180" s="985"/>
      <c r="E180" s="1"/>
      <c r="F180" s="787"/>
      <c r="G180" s="787"/>
      <c r="H180" s="787"/>
      <c r="I180" s="790"/>
      <c r="J180" s="790"/>
      <c r="K180" s="1258"/>
      <c r="L180" s="1258"/>
      <c r="M180" s="1259"/>
      <c r="N180" s="1258"/>
      <c r="O180" s="792"/>
      <c r="P180" s="792"/>
      <c r="Q180" s="645"/>
    </row>
    <row r="181" spans="1:17" ht="30.75" thickBot="1" x14ac:dyDescent="0.3">
      <c r="B181" s="237" t="s">
        <v>175</v>
      </c>
      <c r="C181" s="200" t="s">
        <v>176</v>
      </c>
      <c r="D181" s="1182" t="s">
        <v>28</v>
      </c>
      <c r="E181" s="200" t="s">
        <v>402</v>
      </c>
      <c r="F181" s="100"/>
      <c r="G181" s="100"/>
      <c r="H181" s="100"/>
      <c r="I181" s="100"/>
      <c r="J181" s="100"/>
      <c r="K181" s="100"/>
      <c r="L181" s="100"/>
      <c r="M181" s="100"/>
      <c r="N181" s="100"/>
      <c r="O181" s="100"/>
      <c r="P181" s="100"/>
    </row>
    <row r="182" spans="1:17" x14ac:dyDescent="0.25">
      <c r="B182" s="239" t="s">
        <v>403</v>
      </c>
      <c r="C182" s="1184">
        <v>20</v>
      </c>
      <c r="D182" s="1185">
        <v>0</v>
      </c>
      <c r="E182" s="1936">
        <f>+D182+D183+D184</f>
        <v>0</v>
      </c>
      <c r="F182" s="100"/>
      <c r="G182" s="100"/>
      <c r="H182" s="100"/>
      <c r="I182" s="100"/>
      <c r="J182" s="100"/>
      <c r="K182" s="100"/>
      <c r="L182" s="100"/>
      <c r="M182" s="100"/>
      <c r="N182" s="100"/>
      <c r="O182" s="100"/>
      <c r="P182" s="100"/>
    </row>
    <row r="183" spans="1:17" x14ac:dyDescent="0.25">
      <c r="B183" s="239" t="s">
        <v>404</v>
      </c>
      <c r="C183" s="414">
        <v>30</v>
      </c>
      <c r="D183" s="1011">
        <v>0</v>
      </c>
      <c r="E183" s="1937"/>
    </row>
    <row r="184" spans="1:17" ht="15.75" thickBot="1" x14ac:dyDescent="0.3">
      <c r="B184" s="239" t="s">
        <v>405</v>
      </c>
      <c r="C184" s="1186">
        <v>40</v>
      </c>
      <c r="D184" s="1187">
        <v>0</v>
      </c>
      <c r="E184" s="1938"/>
    </row>
    <row r="185" spans="1:17" ht="27" thickBot="1" x14ac:dyDescent="0.3">
      <c r="B185" s="1989" t="s">
        <v>164</v>
      </c>
      <c r="C185" s="1990"/>
      <c r="D185" s="1990"/>
      <c r="E185" s="1990"/>
      <c r="F185" s="1990"/>
      <c r="G185" s="1990"/>
      <c r="H185" s="1990"/>
      <c r="I185" s="1990"/>
      <c r="J185" s="1990"/>
      <c r="K185" s="1990"/>
      <c r="L185" s="1990"/>
      <c r="M185" s="1990"/>
      <c r="N185" s="1991"/>
    </row>
    <row r="187" spans="1:17" ht="75" x14ac:dyDescent="0.25">
      <c r="B187" s="860" t="s">
        <v>97</v>
      </c>
      <c r="C187" s="1577" t="s">
        <v>98</v>
      </c>
      <c r="D187" s="1577" t="s">
        <v>99</v>
      </c>
      <c r="E187" s="1577" t="s">
        <v>100</v>
      </c>
      <c r="F187" s="1577" t="s">
        <v>101</v>
      </c>
      <c r="G187" s="1577" t="s">
        <v>102</v>
      </c>
      <c r="H187" s="1577" t="s">
        <v>103</v>
      </c>
      <c r="I187" s="1577" t="s">
        <v>104</v>
      </c>
      <c r="J187" s="1579" t="s">
        <v>105</v>
      </c>
      <c r="K187" s="1776"/>
      <c r="L187" s="1777"/>
      <c r="M187" s="923" t="s">
        <v>106</v>
      </c>
      <c r="N187" s="923" t="s">
        <v>107</v>
      </c>
      <c r="O187" s="923" t="s">
        <v>108</v>
      </c>
      <c r="P187" s="1579" t="s">
        <v>81</v>
      </c>
      <c r="Q187" s="1581"/>
    </row>
    <row r="188" spans="1:17" ht="30" x14ac:dyDescent="0.25">
      <c r="B188" s="314" t="s">
        <v>1044</v>
      </c>
      <c r="C188" s="1578"/>
      <c r="D188" s="1578"/>
      <c r="E188" s="1578"/>
      <c r="F188" s="1578"/>
      <c r="G188" s="1578"/>
      <c r="H188" s="1578"/>
      <c r="I188" s="1578"/>
      <c r="J188" s="923" t="s">
        <v>109</v>
      </c>
      <c r="K188" s="923" t="s">
        <v>110</v>
      </c>
      <c r="L188" s="923" t="s">
        <v>111</v>
      </c>
      <c r="M188" s="923"/>
      <c r="N188" s="923"/>
      <c r="O188" s="923"/>
      <c r="P188" s="862"/>
      <c r="Q188" s="863"/>
    </row>
    <row r="189" spans="1:17" ht="60" x14ac:dyDescent="0.25">
      <c r="B189" s="117" t="s">
        <v>5276</v>
      </c>
      <c r="C189" s="811" t="s">
        <v>867</v>
      </c>
      <c r="D189" s="867" t="s">
        <v>5277</v>
      </c>
      <c r="E189" s="1189">
        <v>30668876</v>
      </c>
      <c r="F189" s="887" t="s">
        <v>258</v>
      </c>
      <c r="G189" s="887" t="s">
        <v>130</v>
      </c>
      <c r="H189" s="890">
        <v>39002</v>
      </c>
      <c r="I189" s="887"/>
      <c r="J189" s="937" t="s">
        <v>5278</v>
      </c>
      <c r="K189" s="298" t="s">
        <v>5279</v>
      </c>
      <c r="L189" s="1459" t="s">
        <v>2798</v>
      </c>
      <c r="M189" s="888" t="s">
        <v>19</v>
      </c>
      <c r="N189" s="888" t="s">
        <v>19</v>
      </c>
      <c r="O189" s="888" t="s">
        <v>19</v>
      </c>
      <c r="P189" s="862"/>
      <c r="Q189" s="863"/>
    </row>
    <row r="190" spans="1:17" ht="60" x14ac:dyDescent="0.25">
      <c r="B190" s="182" t="s">
        <v>4481</v>
      </c>
      <c r="C190" s="811" t="s">
        <v>4119</v>
      </c>
      <c r="D190" s="878" t="s">
        <v>4482</v>
      </c>
      <c r="E190" s="1223">
        <v>26203703</v>
      </c>
      <c r="F190" s="182" t="s">
        <v>4483</v>
      </c>
      <c r="G190" s="932" t="s">
        <v>552</v>
      </c>
      <c r="H190" s="934">
        <v>39645</v>
      </c>
      <c r="I190" s="282"/>
      <c r="J190" s="308" t="s">
        <v>4337</v>
      </c>
      <c r="K190" s="316" t="s">
        <v>4484</v>
      </c>
      <c r="L190" s="316" t="s">
        <v>2798</v>
      </c>
      <c r="M190" s="51" t="s">
        <v>19</v>
      </c>
      <c r="N190" s="51" t="s">
        <v>19</v>
      </c>
      <c r="O190" s="51" t="s">
        <v>19</v>
      </c>
      <c r="P190" s="1855" t="s">
        <v>4485</v>
      </c>
      <c r="Q190" s="1856"/>
    </row>
    <row r="191" spans="1:17" ht="105" x14ac:dyDescent="0.25">
      <c r="B191" s="182" t="s">
        <v>4124</v>
      </c>
      <c r="C191" s="811" t="s">
        <v>867</v>
      </c>
      <c r="D191" s="191" t="s">
        <v>4486</v>
      </c>
      <c r="E191" s="1223">
        <v>15029134</v>
      </c>
      <c r="F191" s="932" t="s">
        <v>4487</v>
      </c>
      <c r="G191" s="181" t="s">
        <v>577</v>
      </c>
      <c r="H191" s="967">
        <v>35230</v>
      </c>
      <c r="I191" s="282"/>
      <c r="J191" s="308" t="s">
        <v>4488</v>
      </c>
      <c r="K191" s="316" t="s">
        <v>4489</v>
      </c>
      <c r="L191" s="316" t="s">
        <v>4490</v>
      </c>
      <c r="M191" s="51" t="s">
        <v>19</v>
      </c>
      <c r="N191" s="51" t="s">
        <v>19</v>
      </c>
      <c r="O191" s="51" t="s">
        <v>19</v>
      </c>
      <c r="P191" s="1714"/>
      <c r="Q191" s="1715"/>
    </row>
    <row r="192" spans="1:17" ht="60" x14ac:dyDescent="0.25">
      <c r="B192" s="182" t="s">
        <v>5280</v>
      </c>
      <c r="C192" s="811" t="s">
        <v>4119</v>
      </c>
      <c r="D192" s="191" t="s">
        <v>4491</v>
      </c>
      <c r="E192" s="1223">
        <v>787575847</v>
      </c>
      <c r="F192" s="182" t="s">
        <v>4492</v>
      </c>
      <c r="G192" s="932" t="s">
        <v>4001</v>
      </c>
      <c r="H192" s="967">
        <v>40529</v>
      </c>
      <c r="I192" s="282"/>
      <c r="J192" s="308" t="s">
        <v>4493</v>
      </c>
      <c r="K192" s="319" t="s">
        <v>4494</v>
      </c>
      <c r="L192" s="316" t="s">
        <v>4495</v>
      </c>
      <c r="M192" s="51" t="s">
        <v>19</v>
      </c>
      <c r="N192" s="51" t="s">
        <v>19</v>
      </c>
      <c r="O192" s="51" t="s">
        <v>19</v>
      </c>
      <c r="P192" s="1855" t="s">
        <v>5281</v>
      </c>
      <c r="Q192" s="1856"/>
    </row>
    <row r="193" spans="2:17" ht="30" x14ac:dyDescent="0.25">
      <c r="B193" s="182" t="s">
        <v>4496</v>
      </c>
      <c r="C193" s="811" t="s">
        <v>4497</v>
      </c>
      <c r="D193" s="191" t="s">
        <v>4498</v>
      </c>
      <c r="E193" s="1223">
        <v>30319955</v>
      </c>
      <c r="F193" s="932" t="s">
        <v>4499</v>
      </c>
      <c r="G193" s="932" t="s">
        <v>4121</v>
      </c>
      <c r="H193" s="967">
        <v>36574</v>
      </c>
      <c r="I193" s="282"/>
      <c r="J193" s="308" t="s">
        <v>3945</v>
      </c>
      <c r="K193" s="316" t="s">
        <v>3945</v>
      </c>
      <c r="L193" s="316" t="s">
        <v>3945</v>
      </c>
      <c r="M193" s="51" t="s">
        <v>19</v>
      </c>
      <c r="N193" s="51" t="s">
        <v>19</v>
      </c>
      <c r="O193" s="51" t="s">
        <v>19</v>
      </c>
      <c r="P193" s="1714"/>
      <c r="Q193" s="1715"/>
    </row>
    <row r="194" spans="2:17" ht="30" x14ac:dyDescent="0.25">
      <c r="B194" s="51" t="s">
        <v>4417</v>
      </c>
      <c r="C194" s="811" t="s">
        <v>867</v>
      </c>
      <c r="D194" s="51" t="s">
        <v>5282</v>
      </c>
      <c r="E194" s="1223">
        <v>34942076</v>
      </c>
      <c r="F194" s="932" t="s">
        <v>874</v>
      </c>
      <c r="G194" s="932" t="s">
        <v>5283</v>
      </c>
      <c r="H194" s="309">
        <v>37582</v>
      </c>
      <c r="I194" s="51"/>
      <c r="J194" s="308" t="s">
        <v>5284</v>
      </c>
      <c r="K194" s="51" t="s">
        <v>5285</v>
      </c>
      <c r="L194" s="51"/>
      <c r="M194" s="51" t="s">
        <v>19</v>
      </c>
      <c r="N194" s="51" t="s">
        <v>19</v>
      </c>
      <c r="O194" s="51" t="s">
        <v>19</v>
      </c>
      <c r="P194" s="1618"/>
      <c r="Q194" s="1619"/>
    </row>
    <row r="195" spans="2:17" ht="45" x14ac:dyDescent="0.25">
      <c r="B195" s="51" t="s">
        <v>4417</v>
      </c>
      <c r="C195" s="1223" t="s">
        <v>2305</v>
      </c>
      <c r="D195" s="932" t="s">
        <v>5286</v>
      </c>
      <c r="E195" s="1223">
        <v>30662576</v>
      </c>
      <c r="F195" s="932" t="s">
        <v>5287</v>
      </c>
      <c r="G195" s="932" t="s">
        <v>4001</v>
      </c>
      <c r="H195" s="309">
        <v>37567</v>
      </c>
      <c r="I195" s="51"/>
      <c r="J195" s="51" t="s">
        <v>4337</v>
      </c>
      <c r="K195" s="51" t="s">
        <v>5288</v>
      </c>
      <c r="L195" s="51"/>
      <c r="M195" s="51" t="s">
        <v>19</v>
      </c>
      <c r="N195" s="51" t="s">
        <v>19</v>
      </c>
      <c r="O195" s="51" t="s">
        <v>19</v>
      </c>
      <c r="P195" s="1618"/>
      <c r="Q195" s="1619"/>
    </row>
    <row r="196" spans="2:17" ht="30" x14ac:dyDescent="0.25">
      <c r="B196" s="182" t="s">
        <v>5289</v>
      </c>
      <c r="C196" s="811" t="s">
        <v>867</v>
      </c>
      <c r="D196" s="932" t="s">
        <v>5290</v>
      </c>
      <c r="E196" s="1223">
        <v>15029134</v>
      </c>
      <c r="F196" s="932" t="s">
        <v>5291</v>
      </c>
      <c r="G196" s="932" t="s">
        <v>577</v>
      </c>
      <c r="H196" s="309">
        <v>35230</v>
      </c>
      <c r="I196" s="51"/>
      <c r="J196" s="51" t="s">
        <v>4337</v>
      </c>
      <c r="K196" s="51" t="s">
        <v>5292</v>
      </c>
      <c r="L196" s="51"/>
      <c r="M196" s="51"/>
      <c r="N196" s="51"/>
      <c r="O196" s="51"/>
      <c r="P196" s="1618"/>
      <c r="Q196" s="1619"/>
    </row>
    <row r="197" spans="2:17" x14ac:dyDescent="0.25">
      <c r="B197" s="182" t="s">
        <v>5289</v>
      </c>
      <c r="C197" s="1223" t="s">
        <v>2305</v>
      </c>
      <c r="D197" s="51"/>
      <c r="E197" s="51"/>
      <c r="F197" s="51"/>
      <c r="G197" s="51"/>
      <c r="H197" s="1088"/>
      <c r="I197" s="51"/>
      <c r="J197" s="51"/>
      <c r="K197" s="51"/>
      <c r="L197" s="51"/>
      <c r="M197" s="51"/>
      <c r="N197" s="51"/>
      <c r="O197" s="51"/>
      <c r="P197" s="1987" t="s">
        <v>5293</v>
      </c>
      <c r="Q197" s="1988"/>
    </row>
    <row r="200" spans="2:17" ht="15.75" thickBot="1" x14ac:dyDescent="0.3">
      <c r="B200" s="1" t="s">
        <v>4216</v>
      </c>
    </row>
    <row r="201" spans="2:17" ht="30" x14ac:dyDescent="0.25">
      <c r="B201" s="55" t="s">
        <v>18</v>
      </c>
      <c r="C201" s="55" t="s">
        <v>175</v>
      </c>
      <c r="D201" s="1047" t="s">
        <v>176</v>
      </c>
      <c r="E201" s="1009" t="s">
        <v>28</v>
      </c>
      <c r="F201" s="1183" t="s">
        <v>177</v>
      </c>
    </row>
    <row r="202" spans="2:17" ht="96" x14ac:dyDescent="0.2">
      <c r="B202" s="1734" t="s">
        <v>178</v>
      </c>
      <c r="C202" s="202" t="s">
        <v>179</v>
      </c>
      <c r="D202" s="1223">
        <v>25</v>
      </c>
      <c r="E202" s="1223">
        <v>25</v>
      </c>
      <c r="F202" s="1939">
        <f>+E202+E203+E204</f>
        <v>60</v>
      </c>
    </row>
    <row r="203" spans="2:17" ht="72" x14ac:dyDescent="0.2">
      <c r="B203" s="1734"/>
      <c r="C203" s="202" t="s">
        <v>180</v>
      </c>
      <c r="D203" s="1225">
        <v>25</v>
      </c>
      <c r="E203" s="1223">
        <v>25</v>
      </c>
      <c r="F203" s="1940"/>
    </row>
    <row r="204" spans="2:17" ht="48" x14ac:dyDescent="0.2">
      <c r="B204" s="1734"/>
      <c r="C204" s="202" t="s">
        <v>181</v>
      </c>
      <c r="D204" s="1223">
        <v>10</v>
      </c>
      <c r="E204" s="1223">
        <v>10</v>
      </c>
      <c r="F204" s="1941"/>
    </row>
    <row r="207" spans="2:17" ht="15.75" thickBot="1" x14ac:dyDescent="0.3">
      <c r="B207" s="1" t="s">
        <v>4500</v>
      </c>
    </row>
    <row r="208" spans="2:17" ht="30" x14ac:dyDescent="0.25">
      <c r="B208" s="55" t="s">
        <v>18</v>
      </c>
      <c r="C208" s="55" t="s">
        <v>175</v>
      </c>
      <c r="D208" s="1047" t="s">
        <v>176</v>
      </c>
      <c r="E208" s="1009" t="s">
        <v>28</v>
      </c>
      <c r="F208" s="1183" t="s">
        <v>177</v>
      </c>
      <c r="G208" s="201"/>
    </row>
    <row r="209" spans="2:7" ht="96" x14ac:dyDescent="0.2">
      <c r="B209" s="1734" t="s">
        <v>178</v>
      </c>
      <c r="C209" s="202" t="s">
        <v>179</v>
      </c>
      <c r="D209" s="1223">
        <v>25</v>
      </c>
      <c r="E209" s="1223">
        <v>25</v>
      </c>
      <c r="F209" s="1939">
        <f>+E209+E210+E211</f>
        <v>35</v>
      </c>
      <c r="G209" s="203"/>
    </row>
    <row r="210" spans="2:7" ht="72" x14ac:dyDescent="0.2">
      <c r="B210" s="1734"/>
      <c r="C210" s="202" t="s">
        <v>180</v>
      </c>
      <c r="D210" s="1225">
        <v>25</v>
      </c>
      <c r="E210" s="1223">
        <v>0</v>
      </c>
      <c r="F210" s="1940"/>
      <c r="G210" s="203"/>
    </row>
    <row r="211" spans="2:7" ht="48" x14ac:dyDescent="0.2">
      <c r="B211" s="1734"/>
      <c r="C211" s="202" t="s">
        <v>181</v>
      </c>
      <c r="D211" s="1223">
        <v>10</v>
      </c>
      <c r="E211" s="1223">
        <v>10</v>
      </c>
      <c r="F211" s="1941"/>
      <c r="G211" s="203"/>
    </row>
    <row r="212" spans="2:7" x14ac:dyDescent="0.25">
      <c r="C212"/>
    </row>
    <row r="215" spans="2:7" x14ac:dyDescent="0.25">
      <c r="B215" s="47" t="s">
        <v>182</v>
      </c>
    </row>
    <row r="217" spans="2:7" x14ac:dyDescent="0.25">
      <c r="B217" s="1" t="s">
        <v>4339</v>
      </c>
    </row>
    <row r="218" spans="2:7" x14ac:dyDescent="0.25">
      <c r="B218" s="49" t="s">
        <v>18</v>
      </c>
      <c r="C218" s="1260" t="s">
        <v>27</v>
      </c>
      <c r="D218" s="1009" t="s">
        <v>28</v>
      </c>
      <c r="E218" s="1009" t="s">
        <v>29</v>
      </c>
    </row>
    <row r="219" spans="2:7" ht="28.5" x14ac:dyDescent="0.25">
      <c r="B219" s="56" t="s">
        <v>183</v>
      </c>
      <c r="C219" s="1010">
        <v>40</v>
      </c>
      <c r="D219" s="1223">
        <v>20</v>
      </c>
      <c r="E219" s="1932">
        <f>+D219+D220</f>
        <v>80</v>
      </c>
    </row>
    <row r="220" spans="2:7" ht="57" x14ac:dyDescent="0.25">
      <c r="B220" s="56" t="s">
        <v>184</v>
      </c>
      <c r="C220" s="1010">
        <v>60</v>
      </c>
      <c r="D220" s="1223">
        <v>60</v>
      </c>
      <c r="E220" s="1933"/>
    </row>
    <row r="222" spans="2:7" x14ac:dyDescent="0.25">
      <c r="B222" s="1" t="s">
        <v>4340</v>
      </c>
    </row>
    <row r="223" spans="2:7" x14ac:dyDescent="0.25">
      <c r="B223" s="49" t="s">
        <v>18</v>
      </c>
      <c r="C223" s="1260" t="s">
        <v>27</v>
      </c>
      <c r="D223" s="1009" t="s">
        <v>28</v>
      </c>
      <c r="E223" s="1009" t="s">
        <v>29</v>
      </c>
    </row>
    <row r="224" spans="2:7" ht="28.5" x14ac:dyDescent="0.25">
      <c r="B224" s="56" t="s">
        <v>183</v>
      </c>
      <c r="C224" s="1010">
        <v>40</v>
      </c>
      <c r="D224" s="1223">
        <v>0</v>
      </c>
      <c r="E224" s="1932">
        <f>+D224+D225</f>
        <v>35</v>
      </c>
    </row>
    <row r="225" spans="2:5" ht="57" x14ac:dyDescent="0.25">
      <c r="B225" s="56" t="s">
        <v>184</v>
      </c>
      <c r="C225" s="1010">
        <v>60</v>
      </c>
      <c r="D225" s="1223">
        <v>35</v>
      </c>
      <c r="E225" s="1933"/>
    </row>
  </sheetData>
  <sheetProtection sheet="1" objects="1" scenarios="1" formatCells="0" formatColumns="0" formatRows="0" insertColumns="0" insertRows="0" insertHyperlinks="0" deleteColumns="0" deleteRows="0"/>
  <mergeCells count="104">
    <mergeCell ref="C10:E10"/>
    <mergeCell ref="B14:C21"/>
    <mergeCell ref="B22:C22"/>
    <mergeCell ref="E29:F29"/>
    <mergeCell ref="E30:F33"/>
    <mergeCell ref="E37:F37"/>
    <mergeCell ref="B2:P2"/>
    <mergeCell ref="B4:P4"/>
    <mergeCell ref="C6:N6"/>
    <mergeCell ref="C7:N7"/>
    <mergeCell ref="C8:N8"/>
    <mergeCell ref="C9:N9"/>
    <mergeCell ref="C75:N75"/>
    <mergeCell ref="B77:N77"/>
    <mergeCell ref="O80:P80"/>
    <mergeCell ref="O81:P81"/>
    <mergeCell ref="O82:P82"/>
    <mergeCell ref="O83:P83"/>
    <mergeCell ref="E38:F41"/>
    <mergeCell ref="E47:E48"/>
    <mergeCell ref="E53:E54"/>
    <mergeCell ref="M56:N56"/>
    <mergeCell ref="B71:B72"/>
    <mergeCell ref="C71:C72"/>
    <mergeCell ref="D71:E71"/>
    <mergeCell ref="F72:F74"/>
    <mergeCell ref="H112:H113"/>
    <mergeCell ref="I112:I113"/>
    <mergeCell ref="J112:L112"/>
    <mergeCell ref="M112:M113"/>
    <mergeCell ref="N112:N113"/>
    <mergeCell ref="O112:O113"/>
    <mergeCell ref="O84:P84"/>
    <mergeCell ref="O85:P85"/>
    <mergeCell ref="O86:P86"/>
    <mergeCell ref="B107:N107"/>
    <mergeCell ref="B112:B113"/>
    <mergeCell ref="C112:C113"/>
    <mergeCell ref="D112:D113"/>
    <mergeCell ref="E112:E113"/>
    <mergeCell ref="F112:F113"/>
    <mergeCell ref="G112:G113"/>
    <mergeCell ref="P119:Q119"/>
    <mergeCell ref="P120:Q120"/>
    <mergeCell ref="P121:Q121"/>
    <mergeCell ref="P122:Q122"/>
    <mergeCell ref="P123:Q123"/>
    <mergeCell ref="P124:Q124"/>
    <mergeCell ref="P112:Q113"/>
    <mergeCell ref="P114:Q114"/>
    <mergeCell ref="P115:Q115"/>
    <mergeCell ref="P116:Q116"/>
    <mergeCell ref="P117:Q117"/>
    <mergeCell ref="P118:Q118"/>
    <mergeCell ref="D151:E151"/>
    <mergeCell ref="B154:P154"/>
    <mergeCell ref="B157:N157"/>
    <mergeCell ref="E175:E177"/>
    <mergeCell ref="E182:E184"/>
    <mergeCell ref="B185:N185"/>
    <mergeCell ref="P125:Q125"/>
    <mergeCell ref="P126:Q126"/>
    <mergeCell ref="P127:Q127"/>
    <mergeCell ref="P128:Q130"/>
    <mergeCell ref="B147:N147"/>
    <mergeCell ref="D150:E150"/>
    <mergeCell ref="P138:Q138"/>
    <mergeCell ref="P139:Q139"/>
    <mergeCell ref="P140:Q140"/>
    <mergeCell ref="P141:Q141"/>
    <mergeCell ref="P131:Q131"/>
    <mergeCell ref="P132:Q132"/>
    <mergeCell ref="P133:Q133"/>
    <mergeCell ref="P134:Q134"/>
    <mergeCell ref="P135:Q135"/>
    <mergeCell ref="P136:Q136"/>
    <mergeCell ref="P137:Q137"/>
    <mergeCell ref="P142:Q142"/>
    <mergeCell ref="I187:I188"/>
    <mergeCell ref="J187:L187"/>
    <mergeCell ref="P187:Q187"/>
    <mergeCell ref="E219:E220"/>
    <mergeCell ref="E224:E225"/>
    <mergeCell ref="P196:Q196"/>
    <mergeCell ref="P197:Q197"/>
    <mergeCell ref="B202:B204"/>
    <mergeCell ref="F202:F204"/>
    <mergeCell ref="B209:B211"/>
    <mergeCell ref="F209:F211"/>
    <mergeCell ref="C187:C188"/>
    <mergeCell ref="D187:D188"/>
    <mergeCell ref="E187:E188"/>
    <mergeCell ref="F187:F188"/>
    <mergeCell ref="G187:G188"/>
    <mergeCell ref="H187:H188"/>
    <mergeCell ref="P143:Q143"/>
    <mergeCell ref="P144:Q144"/>
    <mergeCell ref="P145:Q145"/>
    <mergeCell ref="P190:Q190"/>
    <mergeCell ref="P192:Q192"/>
    <mergeCell ref="P191:Q191"/>
    <mergeCell ref="P193:Q193"/>
    <mergeCell ref="P194:Q194"/>
    <mergeCell ref="P195:Q195"/>
  </mergeCells>
  <dataValidations count="2">
    <dataValidation type="decimal" allowBlank="1" showInputMessage="1" showErrorMessage="1" sqref="WVH983136 WBP983136 VRT983136 VHX983136 UYB983136 UOF983136 UEJ983136 TUN983136 TKR983136 TAV983136 SQZ983136 SHD983136 RXH983136 RNL983136 RDP983136 QTT983136 QJX983136 QAB983136 PQF983136 PGJ983136 OWN983136 OMR983136 OCV983136 NSZ983136 NJD983136 MZH983136 MPL983136 MFP983136 LVT983136 LLX983136 LCB983136 KSF983136 KIJ983136 JYN983136 JOR983136 JEV983136 IUZ983136 ILD983136 IBH983136 HRL983136 HHP983136 GXT983136 GNX983136 GEB983136 FUF983136 FKJ983136 FAN983136 EQR983136 EGV983136 DWZ983136 DND983136 DDH983136 CTL983136 CJP983136 BZT983136 BPX983136 BGB983136 AWF983136 AMJ983136 ACN983136 SR983136 IV983136 C983136 WVH917600 WLL917600 WBP917600 VRT917600 VHX917600 UYB917600 UOF917600 UEJ917600 TUN917600 TKR917600 TAV917600 SQZ917600 SHD917600 RXH917600 RNL917600 RDP917600 QTT917600 QJX917600 QAB917600 PQF917600 PGJ917600 OWN917600 OMR917600 OCV917600 NSZ917600 NJD917600 MZH917600 MPL917600 MFP917600 LVT917600 LLX917600 LCB917600 KSF917600 KIJ917600 JYN917600 JOR917600 JEV917600 IUZ917600 ILD917600 IBH917600 HRL917600 HHP917600 GXT917600 GNX917600 GEB917600 FUF917600 FKJ917600 FAN917600 EQR917600 EGV917600 DWZ917600 DND917600 DDH917600 CTL917600 CJP917600 BZT917600 BPX917600 BGB917600 AWF917600 AMJ917600 ACN917600 SR917600 IV917600 C917600 WVH852064 WLL852064 WBP852064 VRT852064 VHX852064 UYB852064 UOF852064 UEJ852064 TUN852064 TKR852064 TAV852064 SQZ852064 SHD852064 RXH852064 RNL852064 RDP852064 QTT852064 QJX852064 QAB852064 PQF852064 PGJ852064 OWN852064 OMR852064 OCV852064 NSZ852064 NJD852064 MZH852064 MPL852064 MFP852064 LVT852064 LLX852064 LCB852064 KSF852064 KIJ852064 JYN852064 JOR852064 JEV852064 IUZ852064 ILD852064 IBH852064 HRL852064 HHP852064 GXT852064 GNX852064 GEB852064 FUF852064 FKJ852064 FAN852064 EQR852064 EGV852064 DWZ852064 DND852064 DDH852064 CTL852064 CJP852064 BZT852064 BPX852064 BGB852064 AWF852064 AMJ852064 ACN852064 SR852064 IV852064 C852064 WVH786528 WLL786528 WBP786528 VRT786528 VHX786528 UYB786528 UOF786528 UEJ786528 TUN786528 TKR786528 TAV786528 SQZ786528 SHD786528 RXH786528 RNL786528 RDP786528 QTT786528 QJX786528 QAB786528 PQF786528 PGJ786528 OWN786528 OMR786528 OCV786528 NSZ786528 NJD786528 MZH786528 MPL786528 MFP786528 LVT786528 LLX786528 LCB786528 KSF786528 KIJ786528 JYN786528 JOR786528 JEV786528 IUZ786528 ILD786528 IBH786528 HRL786528 HHP786528 GXT786528 GNX786528 GEB786528 FUF786528 FKJ786528 FAN786528 EQR786528 EGV786528 DWZ786528 DND786528 DDH786528 CTL786528 CJP786528 BZT786528 BPX786528 BGB786528 AWF786528 AMJ786528 ACN786528 SR786528 IV786528 C786528 WVH720992 WLL720992 WBP720992 VRT720992 VHX720992 UYB720992 UOF720992 UEJ720992 TUN720992 TKR720992 TAV720992 SQZ720992 SHD720992 RXH720992 RNL720992 RDP720992 QTT720992 QJX720992 QAB720992 PQF720992 PGJ720992 OWN720992 OMR720992 OCV720992 NSZ720992 NJD720992 MZH720992 MPL720992 MFP720992 LVT720992 LLX720992 LCB720992 KSF720992 KIJ720992 JYN720992 JOR720992 JEV720992 IUZ720992 ILD720992 IBH720992 HRL720992 HHP720992 GXT720992 GNX720992 GEB720992 FUF720992 FKJ720992 FAN720992 EQR720992 EGV720992 DWZ720992 DND720992 DDH720992 CTL720992 CJP720992 BZT720992 BPX720992 BGB720992 AWF720992 AMJ720992 ACN720992 SR720992 IV720992 C720992 WVH655456 WLL655456 WBP655456 VRT655456 VHX655456 UYB655456 UOF655456 UEJ655456 TUN655456 TKR655456 TAV655456 SQZ655456 SHD655456 RXH655456 RNL655456 RDP655456 QTT655456 QJX655456 QAB655456 PQF655456 PGJ655456 OWN655456 OMR655456 OCV655456 NSZ655456 NJD655456 MZH655456 MPL655456 MFP655456 LVT655456 LLX655456 LCB655456 KSF655456 KIJ655456 JYN655456 JOR655456 JEV655456 IUZ655456 ILD655456 IBH655456 HRL655456 HHP655456 GXT655456 GNX655456 GEB655456 FUF655456 FKJ655456 FAN655456 EQR655456 EGV655456 DWZ655456 DND655456 DDH655456 CTL655456 CJP655456 BZT655456 BPX655456 BGB655456 AWF655456 AMJ655456 ACN655456 SR655456 IV655456 C655456 WVH589920 WLL589920 WBP589920 VRT589920 VHX589920 UYB589920 UOF589920 UEJ589920 TUN589920 TKR589920 TAV589920 SQZ589920 SHD589920 RXH589920 RNL589920 RDP589920 QTT589920 QJX589920 QAB589920 PQF589920 PGJ589920 OWN589920 OMR589920 OCV589920 NSZ589920 NJD589920 MZH589920 MPL589920 MFP589920 LVT589920 LLX589920 LCB589920 KSF589920 KIJ589920 JYN589920 JOR589920 JEV589920 IUZ589920 ILD589920 IBH589920 HRL589920 HHP589920 GXT589920 GNX589920 GEB589920 FUF589920 FKJ589920 FAN589920 EQR589920 EGV589920 DWZ589920 DND589920 DDH589920 CTL589920 CJP589920 BZT589920 BPX589920 BGB589920 AWF589920 AMJ589920 ACN589920 SR589920 IV589920 C589920 WVH524384 WLL524384 WBP524384 VRT524384 VHX524384 UYB524384 UOF524384 UEJ524384 TUN524384 TKR524384 TAV524384 SQZ524384 SHD524384 RXH524384 RNL524384 RDP524384 QTT524384 QJX524384 QAB524384 PQF524384 PGJ524384 OWN524384 OMR524384 OCV524384 NSZ524384 NJD524384 MZH524384 MPL524384 MFP524384 LVT524384 LLX524384 LCB524384 KSF524384 KIJ524384 JYN524384 JOR524384 JEV524384 IUZ524384 ILD524384 IBH524384 HRL524384 HHP524384 GXT524384 GNX524384 GEB524384 FUF524384 FKJ524384 FAN524384 EQR524384 EGV524384 DWZ524384 DND524384 DDH524384 CTL524384 CJP524384 BZT524384 BPX524384 BGB524384 AWF524384 AMJ524384 ACN524384 SR524384 IV524384 C524384 WVH458848 WLL458848 WBP458848 VRT458848 VHX458848 UYB458848 UOF458848 UEJ458848 TUN458848 TKR458848 TAV458848 SQZ458848 SHD458848 RXH458848 RNL458848 RDP458848 QTT458848 QJX458848 QAB458848 PQF458848 PGJ458848 OWN458848 OMR458848 OCV458848 NSZ458848 NJD458848 MZH458848 MPL458848 MFP458848 LVT458848 LLX458848 LCB458848 KSF458848 KIJ458848 JYN458848 JOR458848 JEV458848 IUZ458848 ILD458848 IBH458848 HRL458848 HHP458848 GXT458848 GNX458848 GEB458848 FUF458848 FKJ458848 FAN458848 EQR458848 EGV458848 DWZ458848 DND458848 DDH458848 CTL458848 CJP458848 BZT458848 BPX458848 BGB458848 AWF458848 AMJ458848 ACN458848 SR458848 IV458848 C458848 WVH393312 WLL393312 WBP393312 VRT393312 VHX393312 UYB393312 UOF393312 UEJ393312 TUN393312 TKR393312 TAV393312 SQZ393312 SHD393312 RXH393312 RNL393312 RDP393312 QTT393312 QJX393312 QAB393312 PQF393312 PGJ393312 OWN393312 OMR393312 OCV393312 NSZ393312 NJD393312 MZH393312 MPL393312 MFP393312 LVT393312 LLX393312 LCB393312 KSF393312 KIJ393312 JYN393312 JOR393312 JEV393312 IUZ393312 ILD393312 IBH393312 HRL393312 HHP393312 GXT393312 GNX393312 GEB393312 FUF393312 FKJ393312 FAN393312 EQR393312 EGV393312 DWZ393312 DND393312 DDH393312 CTL393312 CJP393312 BZT393312 BPX393312 BGB393312 AWF393312 AMJ393312 ACN393312 SR393312 IV393312 C393312 WVH327776 WLL327776 WBP327776 VRT327776 VHX327776 UYB327776 UOF327776 UEJ327776 TUN327776 TKR327776 TAV327776 SQZ327776 SHD327776 RXH327776 RNL327776 RDP327776 QTT327776 QJX327776 QAB327776 PQF327776 PGJ327776 OWN327776 OMR327776 OCV327776 NSZ327776 NJD327776 MZH327776 MPL327776 MFP327776 LVT327776 LLX327776 LCB327776 KSF327776 KIJ327776 JYN327776 JOR327776 JEV327776 IUZ327776 ILD327776 IBH327776 HRL327776 HHP327776 GXT327776 GNX327776 GEB327776 FUF327776 FKJ327776 FAN327776 EQR327776 EGV327776 DWZ327776 DND327776 DDH327776 CTL327776 CJP327776 BZT327776 BPX327776 BGB327776 AWF327776 AMJ327776 ACN327776 SR327776 IV327776 C327776 WVH262240 WLL262240 WBP262240 VRT262240 VHX262240 UYB262240 UOF262240 UEJ262240 TUN262240 TKR262240 TAV262240 SQZ262240 SHD262240 RXH262240 RNL262240 RDP262240 QTT262240 QJX262240 QAB262240 PQF262240 PGJ262240 OWN262240 OMR262240 OCV262240 NSZ262240 NJD262240 MZH262240 MPL262240 MFP262240 LVT262240 LLX262240 LCB262240 KSF262240 KIJ262240 JYN262240 JOR262240 JEV262240 IUZ262240 ILD262240 IBH262240 HRL262240 HHP262240 GXT262240 GNX262240 GEB262240 FUF262240 FKJ262240 FAN262240 EQR262240 EGV262240 DWZ262240 DND262240 DDH262240 CTL262240 CJP262240 BZT262240 BPX262240 BGB262240 AWF262240 AMJ262240 ACN262240 SR262240 IV262240 C262240 WVH196704 WLL196704 WBP196704 VRT196704 VHX196704 UYB196704 UOF196704 UEJ196704 TUN196704 TKR196704 TAV196704 SQZ196704 SHD196704 RXH196704 RNL196704 RDP196704 QTT196704 QJX196704 QAB196704 PQF196704 PGJ196704 OWN196704 OMR196704 OCV196704 NSZ196704 NJD196704 MZH196704 MPL196704 MFP196704 LVT196704 LLX196704 LCB196704 KSF196704 KIJ196704 JYN196704 JOR196704 JEV196704 IUZ196704 ILD196704 IBH196704 HRL196704 HHP196704 GXT196704 GNX196704 GEB196704 FUF196704 FKJ196704 FAN196704 EQR196704 EGV196704 DWZ196704 DND196704 DDH196704 CTL196704 CJP196704 BZT196704 BPX196704 BGB196704 AWF196704 AMJ196704 ACN196704 SR196704 IV196704 C196704 WVH131168 WLL131168 WBP131168 VRT131168 VHX131168 UYB131168 UOF131168 UEJ131168 TUN131168 TKR131168 TAV131168 SQZ131168 SHD131168 RXH131168 RNL131168 RDP131168 QTT131168 QJX131168 QAB131168 PQF131168 PGJ131168 OWN131168 OMR131168 OCV131168 NSZ131168 NJD131168 MZH131168 MPL131168 MFP131168 LVT131168 LLX131168 LCB131168 KSF131168 KIJ131168 JYN131168 JOR131168 JEV131168 IUZ131168 ILD131168 IBH131168 HRL131168 HHP131168 GXT131168 GNX131168 GEB131168 FUF131168 FKJ131168 FAN131168 EQR131168 EGV131168 DWZ131168 DND131168 DDH131168 CTL131168 CJP131168 BZT131168 BPX131168 BGB131168 AWF131168 AMJ131168 ACN131168 SR131168 IV131168 C131168 WVH65632 WLL65632 WBP65632 VRT65632 VHX65632 UYB65632 UOF65632 UEJ65632 TUN65632 TKR65632 TAV65632 SQZ65632 SHD65632 RXH65632 RNL65632 RDP65632 QTT65632 QJX65632 QAB65632 PQF65632 PGJ65632 OWN65632 OMR65632 OCV65632 NSZ65632 NJD65632 MZH65632 MPL65632 MFP65632 LVT65632 LLX65632 LCB65632 KSF65632 KIJ65632 JYN65632 JOR65632 JEV65632 IUZ65632 ILD65632 IBH65632 HRL65632 HHP65632 GXT65632 GNX65632 GEB65632 FUF65632 FKJ65632 FAN65632 EQR65632 EGV65632 DWZ65632 DND65632 DDH65632 CTL65632 CJP65632 BZT65632 BPX65632 BGB65632 AWF65632 AMJ65632 ACN65632 SR65632 IV65632 C65632 WLL983136 WVH24:WVH55 WLL24:WLL55 WBP24:WBP55 VRT24:VRT55 VHX24:VHX55 UYB24:UYB55 UOF24:UOF55 UEJ24:UEJ55 TUN24:TUN55 TKR24:TKR55 TAV24:TAV55 SQZ24:SQZ55 SHD24:SHD55 RXH24:RXH55 RNL24:RNL55 RDP24:RDP55 QTT24:QTT55 QJX24:QJX55 QAB24:QAB55 PQF24:PQF55 PGJ24:PGJ55 OWN24:OWN55 OMR24:OMR55 OCV24:OCV55 NSZ24:NSZ55 NJD24:NJD55 MZH24:MZH55 MPL24:MPL55 MFP24:MFP55 LVT24:LVT55 LLX24:LLX55 LCB24:LCB55 KSF24:KSF55 KIJ24:KIJ55 JYN24:JYN55 JOR24:JOR55 JEV24:JEV55 IUZ24:IUZ55 ILD24:ILD55 IBH24:IBH55 HRL24:HRL55 HHP24:HHP55 GXT24:GXT55 GNX24:GNX55 GEB24:GEB55 FUF24:FUF55 FKJ24:FKJ55 FAN24:FAN55 EQR24:EQR55 EGV24:EGV55 DWZ24:DWZ55 DND24:DND55 DDH24:DDH55 CTL24:CTL55 CJP24:CJP55 BZT24:BZT55 BPX24:BPX55 BGB24:BGB55 AWF24:AWF55 AMJ24:AMJ55 ACN24:ACN55 SR24:SR55 IV24:IV55">
      <formula1>0</formula1>
      <formula2>1</formula2>
    </dataValidation>
    <dataValidation type="list" allowBlank="1" showInputMessage="1" showErrorMessage="1" sqref="WVE983136 WLI983136 WBM983136 VRQ983136 VHU983136 UXY983136 UOC983136 UEG983136 TUK983136 TKO983136 TAS983136 SQW983136 SHA983136 RXE983136 RNI983136 RDM983136 QTQ983136 QJU983136 PZY983136 PQC983136 PGG983136 OWK983136 OMO983136 OCS983136 NSW983136 NJA983136 MZE983136 MPI983136 MFM983136 LVQ983136 LLU983136 LBY983136 KSC983136 KIG983136 JYK983136 JOO983136 JES983136 IUW983136 ILA983136 IBE983136 HRI983136 HHM983136 GXQ983136 GNU983136 GDY983136 FUC983136 FKG983136 FAK983136 EQO983136 EGS983136 DWW983136 DNA983136 DDE983136 CTI983136 CJM983136 BZQ983136 BPU983136 BFY983136 AWC983136 AMG983136 ACK983136 SO983136 IS983136 A983136 WVE917600 WLI917600 WBM917600 VRQ917600 VHU917600 UXY917600 UOC917600 UEG917600 TUK917600 TKO917600 TAS917600 SQW917600 SHA917600 RXE917600 RNI917600 RDM917600 QTQ917600 QJU917600 PZY917600 PQC917600 PGG917600 OWK917600 OMO917600 OCS917600 NSW917600 NJA917600 MZE917600 MPI917600 MFM917600 LVQ917600 LLU917600 LBY917600 KSC917600 KIG917600 JYK917600 JOO917600 JES917600 IUW917600 ILA917600 IBE917600 HRI917600 HHM917600 GXQ917600 GNU917600 GDY917600 FUC917600 FKG917600 FAK917600 EQO917600 EGS917600 DWW917600 DNA917600 DDE917600 CTI917600 CJM917600 BZQ917600 BPU917600 BFY917600 AWC917600 AMG917600 ACK917600 SO917600 IS917600 A917600 WVE852064 WLI852064 WBM852064 VRQ852064 VHU852064 UXY852064 UOC852064 UEG852064 TUK852064 TKO852064 TAS852064 SQW852064 SHA852064 RXE852064 RNI852064 RDM852064 QTQ852064 QJU852064 PZY852064 PQC852064 PGG852064 OWK852064 OMO852064 OCS852064 NSW852064 NJA852064 MZE852064 MPI852064 MFM852064 LVQ852064 LLU852064 LBY852064 KSC852064 KIG852064 JYK852064 JOO852064 JES852064 IUW852064 ILA852064 IBE852064 HRI852064 HHM852064 GXQ852064 GNU852064 GDY852064 FUC852064 FKG852064 FAK852064 EQO852064 EGS852064 DWW852064 DNA852064 DDE852064 CTI852064 CJM852064 BZQ852064 BPU852064 BFY852064 AWC852064 AMG852064 ACK852064 SO852064 IS852064 A852064 WVE786528 WLI786528 WBM786528 VRQ786528 VHU786528 UXY786528 UOC786528 UEG786528 TUK786528 TKO786528 TAS786528 SQW786528 SHA786528 RXE786528 RNI786528 RDM786528 QTQ786528 QJU786528 PZY786528 PQC786528 PGG786528 OWK786528 OMO786528 OCS786528 NSW786528 NJA786528 MZE786528 MPI786528 MFM786528 LVQ786528 LLU786528 LBY786528 KSC786528 KIG786528 JYK786528 JOO786528 JES786528 IUW786528 ILA786528 IBE786528 HRI786528 HHM786528 GXQ786528 GNU786528 GDY786528 FUC786528 FKG786528 FAK786528 EQO786528 EGS786528 DWW786528 DNA786528 DDE786528 CTI786528 CJM786528 BZQ786528 BPU786528 BFY786528 AWC786528 AMG786528 ACK786528 SO786528 IS786528 A786528 WVE720992 WLI720992 WBM720992 VRQ720992 VHU720992 UXY720992 UOC720992 UEG720992 TUK720992 TKO720992 TAS720992 SQW720992 SHA720992 RXE720992 RNI720992 RDM720992 QTQ720992 QJU720992 PZY720992 PQC720992 PGG720992 OWK720992 OMO720992 OCS720992 NSW720992 NJA720992 MZE720992 MPI720992 MFM720992 LVQ720992 LLU720992 LBY720992 KSC720992 KIG720992 JYK720992 JOO720992 JES720992 IUW720992 ILA720992 IBE720992 HRI720992 HHM720992 GXQ720992 GNU720992 GDY720992 FUC720992 FKG720992 FAK720992 EQO720992 EGS720992 DWW720992 DNA720992 DDE720992 CTI720992 CJM720992 BZQ720992 BPU720992 BFY720992 AWC720992 AMG720992 ACK720992 SO720992 IS720992 A720992 WVE655456 WLI655456 WBM655456 VRQ655456 VHU655456 UXY655456 UOC655456 UEG655456 TUK655456 TKO655456 TAS655456 SQW655456 SHA655456 RXE655456 RNI655456 RDM655456 QTQ655456 QJU655456 PZY655456 PQC655456 PGG655456 OWK655456 OMO655456 OCS655456 NSW655456 NJA655456 MZE655456 MPI655456 MFM655456 LVQ655456 LLU655456 LBY655456 KSC655456 KIG655456 JYK655456 JOO655456 JES655456 IUW655456 ILA655456 IBE655456 HRI655456 HHM655456 GXQ655456 GNU655456 GDY655456 FUC655456 FKG655456 FAK655456 EQO655456 EGS655456 DWW655456 DNA655456 DDE655456 CTI655456 CJM655456 BZQ655456 BPU655456 BFY655456 AWC655456 AMG655456 ACK655456 SO655456 IS655456 A655456 WVE589920 WLI589920 WBM589920 VRQ589920 VHU589920 UXY589920 UOC589920 UEG589920 TUK589920 TKO589920 TAS589920 SQW589920 SHA589920 RXE589920 RNI589920 RDM589920 QTQ589920 QJU589920 PZY589920 PQC589920 PGG589920 OWK589920 OMO589920 OCS589920 NSW589920 NJA589920 MZE589920 MPI589920 MFM589920 LVQ589920 LLU589920 LBY589920 KSC589920 KIG589920 JYK589920 JOO589920 JES589920 IUW589920 ILA589920 IBE589920 HRI589920 HHM589920 GXQ589920 GNU589920 GDY589920 FUC589920 FKG589920 FAK589920 EQO589920 EGS589920 DWW589920 DNA589920 DDE589920 CTI589920 CJM589920 BZQ589920 BPU589920 BFY589920 AWC589920 AMG589920 ACK589920 SO589920 IS589920 A589920 WVE524384 WLI524384 WBM524384 VRQ524384 VHU524384 UXY524384 UOC524384 UEG524384 TUK524384 TKO524384 TAS524384 SQW524384 SHA524384 RXE524384 RNI524384 RDM524384 QTQ524384 QJU524384 PZY524384 PQC524384 PGG524384 OWK524384 OMO524384 OCS524384 NSW524384 NJA524384 MZE524384 MPI524384 MFM524384 LVQ524384 LLU524384 LBY524384 KSC524384 KIG524384 JYK524384 JOO524384 JES524384 IUW524384 ILA524384 IBE524384 HRI524384 HHM524384 GXQ524384 GNU524384 GDY524384 FUC524384 FKG524384 FAK524384 EQO524384 EGS524384 DWW524384 DNA524384 DDE524384 CTI524384 CJM524384 BZQ524384 BPU524384 BFY524384 AWC524384 AMG524384 ACK524384 SO524384 IS524384 A524384 WVE458848 WLI458848 WBM458848 VRQ458848 VHU458848 UXY458848 UOC458848 UEG458848 TUK458848 TKO458848 TAS458848 SQW458848 SHA458848 RXE458848 RNI458848 RDM458848 QTQ458848 QJU458848 PZY458848 PQC458848 PGG458848 OWK458848 OMO458848 OCS458848 NSW458848 NJA458848 MZE458848 MPI458848 MFM458848 LVQ458848 LLU458848 LBY458848 KSC458848 KIG458848 JYK458848 JOO458848 JES458848 IUW458848 ILA458848 IBE458848 HRI458848 HHM458848 GXQ458848 GNU458848 GDY458848 FUC458848 FKG458848 FAK458848 EQO458848 EGS458848 DWW458848 DNA458848 DDE458848 CTI458848 CJM458848 BZQ458848 BPU458848 BFY458848 AWC458848 AMG458848 ACK458848 SO458848 IS458848 A458848 WVE393312 WLI393312 WBM393312 VRQ393312 VHU393312 UXY393312 UOC393312 UEG393312 TUK393312 TKO393312 TAS393312 SQW393312 SHA393312 RXE393312 RNI393312 RDM393312 QTQ393312 QJU393312 PZY393312 PQC393312 PGG393312 OWK393312 OMO393312 OCS393312 NSW393312 NJA393312 MZE393312 MPI393312 MFM393312 LVQ393312 LLU393312 LBY393312 KSC393312 KIG393312 JYK393312 JOO393312 JES393312 IUW393312 ILA393312 IBE393312 HRI393312 HHM393312 GXQ393312 GNU393312 GDY393312 FUC393312 FKG393312 FAK393312 EQO393312 EGS393312 DWW393312 DNA393312 DDE393312 CTI393312 CJM393312 BZQ393312 BPU393312 BFY393312 AWC393312 AMG393312 ACK393312 SO393312 IS393312 A393312 WVE327776 WLI327776 WBM327776 VRQ327776 VHU327776 UXY327776 UOC327776 UEG327776 TUK327776 TKO327776 TAS327776 SQW327776 SHA327776 RXE327776 RNI327776 RDM327776 QTQ327776 QJU327776 PZY327776 PQC327776 PGG327776 OWK327776 OMO327776 OCS327776 NSW327776 NJA327776 MZE327776 MPI327776 MFM327776 LVQ327776 LLU327776 LBY327776 KSC327776 KIG327776 JYK327776 JOO327776 JES327776 IUW327776 ILA327776 IBE327776 HRI327776 HHM327776 GXQ327776 GNU327776 GDY327776 FUC327776 FKG327776 FAK327776 EQO327776 EGS327776 DWW327776 DNA327776 DDE327776 CTI327776 CJM327776 BZQ327776 BPU327776 BFY327776 AWC327776 AMG327776 ACK327776 SO327776 IS327776 A327776 WVE262240 WLI262240 WBM262240 VRQ262240 VHU262240 UXY262240 UOC262240 UEG262240 TUK262240 TKO262240 TAS262240 SQW262240 SHA262240 RXE262240 RNI262240 RDM262240 QTQ262240 QJU262240 PZY262240 PQC262240 PGG262240 OWK262240 OMO262240 OCS262240 NSW262240 NJA262240 MZE262240 MPI262240 MFM262240 LVQ262240 LLU262240 LBY262240 KSC262240 KIG262240 JYK262240 JOO262240 JES262240 IUW262240 ILA262240 IBE262240 HRI262240 HHM262240 GXQ262240 GNU262240 GDY262240 FUC262240 FKG262240 FAK262240 EQO262240 EGS262240 DWW262240 DNA262240 DDE262240 CTI262240 CJM262240 BZQ262240 BPU262240 BFY262240 AWC262240 AMG262240 ACK262240 SO262240 IS262240 A262240 WVE196704 WLI196704 WBM196704 VRQ196704 VHU196704 UXY196704 UOC196704 UEG196704 TUK196704 TKO196704 TAS196704 SQW196704 SHA196704 RXE196704 RNI196704 RDM196704 QTQ196704 QJU196704 PZY196704 PQC196704 PGG196704 OWK196704 OMO196704 OCS196704 NSW196704 NJA196704 MZE196704 MPI196704 MFM196704 LVQ196704 LLU196704 LBY196704 KSC196704 KIG196704 JYK196704 JOO196704 JES196704 IUW196704 ILA196704 IBE196704 HRI196704 HHM196704 GXQ196704 GNU196704 GDY196704 FUC196704 FKG196704 FAK196704 EQO196704 EGS196704 DWW196704 DNA196704 DDE196704 CTI196704 CJM196704 BZQ196704 BPU196704 BFY196704 AWC196704 AMG196704 ACK196704 SO196704 IS196704 A196704 WVE131168 WLI131168 WBM131168 VRQ131168 VHU131168 UXY131168 UOC131168 UEG131168 TUK131168 TKO131168 TAS131168 SQW131168 SHA131168 RXE131168 RNI131168 RDM131168 QTQ131168 QJU131168 PZY131168 PQC131168 PGG131168 OWK131168 OMO131168 OCS131168 NSW131168 NJA131168 MZE131168 MPI131168 MFM131168 LVQ131168 LLU131168 LBY131168 KSC131168 KIG131168 JYK131168 JOO131168 JES131168 IUW131168 ILA131168 IBE131168 HRI131168 HHM131168 GXQ131168 GNU131168 GDY131168 FUC131168 FKG131168 FAK131168 EQO131168 EGS131168 DWW131168 DNA131168 DDE131168 CTI131168 CJM131168 BZQ131168 BPU131168 BFY131168 AWC131168 AMG131168 ACK131168 SO131168 IS131168 A131168 WVE65632 WLI65632 WBM65632 VRQ65632 VHU65632 UXY65632 UOC65632 UEG65632 TUK65632 TKO65632 TAS65632 SQW65632 SHA65632 RXE65632 RNI65632 RDM65632 QTQ65632 QJU65632 PZY65632 PQC65632 PGG65632 OWK65632 OMO65632 OCS65632 NSW65632 NJA65632 MZE65632 MPI65632 MFM65632 LVQ65632 LLU65632 LBY65632 KSC65632 KIG65632 JYK65632 JOO65632 JES65632 IUW65632 ILA65632 IBE65632 HRI65632 HHM65632 GXQ65632 GNU65632 GDY65632 FUC65632 FKG65632 FAK65632 EQO65632 EGS65632 DWW65632 DNA65632 DDE65632 CTI65632 CJM65632 BZQ65632 BPU65632 BFY65632 AWC65632 AMG65632 ACK65632 SO65632 IS65632 A65632 WVE24:WVE55 WLI24:WLI55 WBM24:WBM55 VRQ24:VRQ55 VHU24:VHU55 UXY24:UXY55 UOC24:UOC55 UEG24:UEG55 TUK24:TUK55 TKO24:TKO55 TAS24:TAS55 SQW24:SQW55 SHA24:SHA55 RXE24:RXE55 RNI24:RNI55 RDM24:RDM55 QTQ24:QTQ55 QJU24:QJU55 PZY24:PZY55 PQC24:PQC55 PGG24:PGG55 OWK24:OWK55 OMO24:OMO55 OCS24:OCS55 NSW24:NSW55 NJA24:NJA55 MZE24:MZE55 MPI24:MPI55 MFM24:MFM55 LVQ24:LVQ55 LLU24:LLU55 LBY24:LBY55 KSC24:KSC55 KIG24:KIG55 JYK24:JYK55 JOO24:JOO55 JES24:JES55 IUW24:IUW55 ILA24:ILA55 IBE24:IBE55 HRI24:HRI55 HHM24:HHM55 GXQ24:GXQ55 GNU24:GNU55 GDY24:GDY55 FUC24:FUC55 FKG24:FKG55 FAK24:FAK55 EQO24:EQO55 EGS24:EGS55 DWW24:DWW55 DNA24:DNA55 DDE24:DDE55 CTI24:CTI55 CJM24:CJM55 BZQ24:BZQ55 BPU24:BPU55 BFY24:BFY55 AWC24:AWC55 AMG24:AMG55 ACK24:ACK55 SO24:SO55 IS24:IS55 A24:A55">
      <formula1>"1,2,3,4,5"</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236"/>
  <sheetViews>
    <sheetView topLeftCell="A4" zoomScale="83" workbookViewId="0">
      <selection activeCell="E33" sqref="E33"/>
    </sheetView>
  </sheetViews>
  <sheetFormatPr baseColWidth="10" defaultRowHeight="15" x14ac:dyDescent="0.25"/>
  <cols>
    <col min="1" max="1" width="3.140625" style="1" bestFit="1" customWidth="1"/>
    <col min="2" max="2" width="102.7109375" style="1" bestFit="1" customWidth="1"/>
    <col min="3" max="3" width="47" style="1" customWidth="1"/>
    <col min="4" max="4" width="51.7109375" style="1" customWidth="1"/>
    <col min="5" max="5" width="40.42578125" style="1" customWidth="1"/>
    <col min="6" max="7" width="29.7109375" style="1" customWidth="1"/>
    <col min="8" max="8" width="24.5703125" style="1" customWidth="1"/>
    <col min="9" max="9" width="24" style="1" customWidth="1"/>
    <col min="10" max="10" width="25" style="1" customWidth="1"/>
    <col min="11" max="11" width="24" style="1" customWidth="1"/>
    <col min="12" max="12" width="25.85546875" style="1" customWidth="1"/>
    <col min="13" max="13" width="18.7109375" style="1" customWidth="1"/>
    <col min="14" max="14" width="22.140625" style="1" customWidth="1"/>
    <col min="15" max="15" width="26.140625" style="1" customWidth="1"/>
    <col min="16" max="16" width="23.7109375" style="1" customWidth="1"/>
    <col min="17" max="17" width="51.28515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562" t="s">
        <v>0</v>
      </c>
      <c r="C2" s="1563"/>
      <c r="D2" s="1563"/>
      <c r="E2" s="1563"/>
      <c r="F2" s="1563"/>
      <c r="G2" s="1563"/>
      <c r="H2" s="1563"/>
      <c r="I2" s="1563"/>
      <c r="J2" s="1563"/>
      <c r="K2" s="1563"/>
      <c r="L2" s="1563"/>
      <c r="M2" s="1563"/>
      <c r="N2" s="1563"/>
      <c r="O2" s="1563"/>
      <c r="P2" s="1563"/>
    </row>
    <row r="4" spans="2:16" ht="26.25" x14ac:dyDescent="0.25">
      <c r="B4" s="1562" t="s">
        <v>1</v>
      </c>
      <c r="C4" s="1563"/>
      <c r="D4" s="1563"/>
      <c r="E4" s="1563"/>
      <c r="F4" s="1563"/>
      <c r="G4" s="1563"/>
      <c r="H4" s="1563"/>
      <c r="I4" s="1563"/>
      <c r="J4" s="1563"/>
      <c r="K4" s="1563"/>
      <c r="L4" s="1563"/>
      <c r="M4" s="1563"/>
      <c r="N4" s="1563"/>
      <c r="O4" s="1563"/>
      <c r="P4" s="1563"/>
    </row>
    <row r="5" spans="2:16" ht="15.75" thickBot="1" x14ac:dyDescent="0.3"/>
    <row r="6" spans="2:16" ht="21.75" thickBot="1" x14ac:dyDescent="0.3">
      <c r="B6" s="4" t="s">
        <v>2</v>
      </c>
      <c r="C6" s="1564" t="s">
        <v>4501</v>
      </c>
      <c r="D6" s="1564"/>
      <c r="E6" s="1564"/>
      <c r="F6" s="1564"/>
      <c r="G6" s="1564"/>
      <c r="H6" s="1564"/>
      <c r="I6" s="1564"/>
      <c r="J6" s="1564"/>
      <c r="K6" s="1564"/>
      <c r="L6" s="1564"/>
      <c r="M6" s="1564"/>
      <c r="N6" s="1565"/>
    </row>
    <row r="7" spans="2:16" ht="16.5" thickBot="1" x14ac:dyDescent="0.3">
      <c r="B7" s="5" t="s">
        <v>4</v>
      </c>
      <c r="C7" s="1564"/>
      <c r="D7" s="1564"/>
      <c r="E7" s="1564"/>
      <c r="F7" s="1564"/>
      <c r="G7" s="1564"/>
      <c r="H7" s="1564"/>
      <c r="I7" s="1564"/>
      <c r="J7" s="1564"/>
      <c r="K7" s="1564"/>
      <c r="L7" s="1564"/>
      <c r="M7" s="1564"/>
      <c r="N7" s="1565"/>
    </row>
    <row r="8" spans="2:16" ht="16.5" thickBot="1" x14ac:dyDescent="0.3">
      <c r="B8" s="5" t="s">
        <v>5</v>
      </c>
      <c r="C8" s="1564"/>
      <c r="D8" s="1564"/>
      <c r="E8" s="1564"/>
      <c r="F8" s="1564"/>
      <c r="G8" s="1564"/>
      <c r="H8" s="1564"/>
      <c r="I8" s="1564"/>
      <c r="J8" s="1564"/>
      <c r="K8" s="1564"/>
      <c r="L8" s="1564"/>
      <c r="M8" s="1564"/>
      <c r="N8" s="1565"/>
    </row>
    <row r="9" spans="2:16" ht="16.5" thickBot="1" x14ac:dyDescent="0.3">
      <c r="B9" s="5" t="s">
        <v>6</v>
      </c>
      <c r="C9" s="1564"/>
      <c r="D9" s="1564"/>
      <c r="E9" s="1564"/>
      <c r="F9" s="1564"/>
      <c r="G9" s="1564"/>
      <c r="H9" s="1564"/>
      <c r="I9" s="1564"/>
      <c r="J9" s="1564"/>
      <c r="K9" s="1564"/>
      <c r="L9" s="1564"/>
      <c r="M9" s="1564"/>
      <c r="N9" s="1565"/>
    </row>
    <row r="10" spans="2:16" ht="16.5" thickBot="1" x14ac:dyDescent="0.3">
      <c r="B10" s="5" t="s">
        <v>7</v>
      </c>
      <c r="C10" s="1572" t="s">
        <v>3122</v>
      </c>
      <c r="D10" s="1572"/>
      <c r="E10" s="1573"/>
      <c r="F10" s="6"/>
      <c r="G10" s="6"/>
      <c r="H10" s="6"/>
      <c r="I10" s="6"/>
      <c r="J10" s="6"/>
      <c r="K10" s="6"/>
      <c r="L10" s="6"/>
      <c r="M10" s="6"/>
      <c r="N10" s="8"/>
    </row>
    <row r="11" spans="2:16" ht="16.5" thickBot="1" x14ac:dyDescent="0.3">
      <c r="B11" s="9" t="s">
        <v>8</v>
      </c>
      <c r="C11" s="783">
        <v>41974</v>
      </c>
      <c r="D11" s="11"/>
      <c r="E11" s="11"/>
      <c r="F11" s="11"/>
      <c r="G11" s="11"/>
      <c r="H11" s="11"/>
      <c r="I11" s="11"/>
      <c r="J11" s="11"/>
      <c r="K11" s="11"/>
      <c r="L11" s="11"/>
      <c r="M11" s="11"/>
      <c r="N11" s="13"/>
    </row>
    <row r="12" spans="2:16" ht="15.75" x14ac:dyDescent="0.25">
      <c r="B12" s="14"/>
      <c r="C12" s="249"/>
      <c r="D12" s="16"/>
      <c r="E12" s="16"/>
      <c r="F12" s="16"/>
      <c r="G12" s="16"/>
      <c r="H12" s="16"/>
      <c r="I12" s="925"/>
      <c r="J12" s="925"/>
      <c r="K12" s="925"/>
      <c r="L12" s="925"/>
      <c r="M12" s="925"/>
      <c r="N12" s="16"/>
    </row>
    <row r="13" spans="2:16" x14ac:dyDescent="0.25">
      <c r="I13" s="925"/>
      <c r="J13" s="925"/>
      <c r="K13" s="925"/>
      <c r="L13" s="925"/>
      <c r="M13" s="925"/>
      <c r="N13" s="17"/>
    </row>
    <row r="14" spans="2:16" x14ac:dyDescent="0.25">
      <c r="B14" s="1574"/>
      <c r="C14" s="1574"/>
      <c r="D14" s="859" t="s">
        <v>11</v>
      </c>
      <c r="E14" s="859" t="s">
        <v>12</v>
      </c>
      <c r="F14" s="859" t="s">
        <v>13</v>
      </c>
      <c r="G14" s="19"/>
      <c r="I14" s="20"/>
      <c r="J14" s="20"/>
      <c r="K14" s="20"/>
      <c r="L14" s="20"/>
      <c r="M14" s="20"/>
      <c r="N14" s="17"/>
    </row>
    <row r="15" spans="2:16" x14ac:dyDescent="0.25">
      <c r="B15" s="1574"/>
      <c r="C15" s="1574"/>
      <c r="D15" s="859" t="s">
        <v>3122</v>
      </c>
      <c r="E15" s="250">
        <v>6828678870</v>
      </c>
      <c r="F15" s="325">
        <v>3270</v>
      </c>
      <c r="G15" s="24"/>
      <c r="I15" s="25"/>
      <c r="J15" s="25"/>
      <c r="K15" s="25"/>
      <c r="L15" s="25"/>
      <c r="M15" s="25"/>
      <c r="N15" s="17"/>
    </row>
    <row r="16" spans="2:16" x14ac:dyDescent="0.25">
      <c r="B16" s="1574"/>
      <c r="C16" s="1574"/>
      <c r="D16" s="859"/>
      <c r="E16" s="250"/>
      <c r="F16" s="325"/>
      <c r="G16" s="24"/>
      <c r="I16" s="25"/>
      <c r="J16" s="25"/>
      <c r="K16" s="25"/>
      <c r="L16" s="25"/>
      <c r="M16" s="25"/>
      <c r="N16" s="17"/>
    </row>
    <row r="17" spans="1:14" x14ac:dyDescent="0.25">
      <c r="B17" s="1574"/>
      <c r="C17" s="1574"/>
      <c r="D17" s="859"/>
      <c r="E17" s="250"/>
      <c r="F17" s="325"/>
      <c r="G17" s="24"/>
      <c r="I17" s="25"/>
      <c r="J17" s="25"/>
      <c r="K17" s="25"/>
      <c r="L17" s="25"/>
      <c r="M17" s="25"/>
      <c r="N17" s="17"/>
    </row>
    <row r="18" spans="1:14" x14ac:dyDescent="0.25">
      <c r="B18" s="1574"/>
      <c r="C18" s="1574"/>
      <c r="D18" s="859"/>
      <c r="E18" s="831"/>
      <c r="F18" s="325"/>
      <c r="G18" s="24"/>
      <c r="H18" s="28"/>
      <c r="I18" s="25"/>
      <c r="J18" s="25"/>
      <c r="K18" s="25"/>
      <c r="L18" s="25"/>
      <c r="M18" s="25"/>
      <c r="N18" s="29"/>
    </row>
    <row r="19" spans="1:14" x14ac:dyDescent="0.25">
      <c r="B19" s="1574"/>
      <c r="C19" s="1574"/>
      <c r="D19" s="859"/>
      <c r="E19" s="30"/>
      <c r="F19" s="250"/>
      <c r="G19" s="24"/>
      <c r="H19" s="28"/>
      <c r="I19" s="969"/>
      <c r="J19" s="969"/>
      <c r="K19" s="969"/>
      <c r="L19" s="969"/>
      <c r="M19" s="969"/>
      <c r="N19" s="29"/>
    </row>
    <row r="20" spans="1:14" x14ac:dyDescent="0.25">
      <c r="B20" s="1574"/>
      <c r="C20" s="1574"/>
      <c r="D20" s="859"/>
      <c r="E20" s="30"/>
      <c r="F20" s="250"/>
      <c r="G20" s="24"/>
      <c r="H20" s="28"/>
      <c r="I20" s="925"/>
      <c r="J20" s="925"/>
      <c r="K20" s="925"/>
      <c r="L20" s="925"/>
      <c r="M20" s="925"/>
      <c r="N20" s="29"/>
    </row>
    <row r="21" spans="1:14" x14ac:dyDescent="0.25">
      <c r="B21" s="1574"/>
      <c r="C21" s="1574"/>
      <c r="D21" s="859"/>
      <c r="E21" s="30"/>
      <c r="F21" s="250"/>
      <c r="G21" s="24"/>
      <c r="H21" s="28"/>
      <c r="I21" s="925"/>
      <c r="J21" s="925"/>
      <c r="K21" s="925"/>
      <c r="L21" s="925"/>
      <c r="M21" s="925"/>
      <c r="N21" s="29"/>
    </row>
    <row r="22" spans="1:14" ht="15.75" thickBot="1" x14ac:dyDescent="0.3">
      <c r="B22" s="1575" t="s">
        <v>14</v>
      </c>
      <c r="C22" s="1576"/>
      <c r="D22" s="859"/>
      <c r="E22" s="31">
        <f>SUM(E15:E21)</f>
        <v>6828678870</v>
      </c>
      <c r="F22" s="325">
        <f>SUM(F15:F21)</f>
        <v>3270</v>
      </c>
      <c r="G22" s="24"/>
      <c r="H22" s="28"/>
      <c r="I22" s="925"/>
      <c r="J22" s="925"/>
      <c r="K22" s="925"/>
      <c r="L22" s="925"/>
      <c r="M22" s="925"/>
      <c r="N22" s="29"/>
    </row>
    <row r="23" spans="1:14" ht="30.75" thickBot="1" x14ac:dyDescent="0.3">
      <c r="A23" s="32"/>
      <c r="B23" s="33" t="s">
        <v>15</v>
      </c>
      <c r="C23" s="33" t="s">
        <v>16</v>
      </c>
      <c r="E23" s="20"/>
      <c r="F23" s="20"/>
      <c r="G23" s="20"/>
      <c r="H23" s="20"/>
      <c r="I23" s="35"/>
      <c r="J23" s="35"/>
      <c r="K23" s="35"/>
      <c r="L23" s="35"/>
      <c r="M23" s="35"/>
    </row>
    <row r="24" spans="1:14" ht="15.75" thickBot="1" x14ac:dyDescent="0.3">
      <c r="A24" s="37">
        <v>1</v>
      </c>
      <c r="C24" s="253">
        <f>F22*80/100</f>
        <v>2616</v>
      </c>
      <c r="D24" s="39"/>
      <c r="E24" s="326"/>
      <c r="F24" s="41"/>
      <c r="G24" s="41"/>
      <c r="H24" s="41"/>
      <c r="I24" s="42"/>
      <c r="J24" s="42"/>
      <c r="K24" s="42"/>
      <c r="L24" s="42"/>
      <c r="M24" s="42"/>
    </row>
    <row r="25" spans="1:14" x14ac:dyDescent="0.25">
      <c r="A25" s="44"/>
      <c r="C25" s="255"/>
      <c r="D25" s="25"/>
      <c r="E25" s="46"/>
      <c r="F25" s="41"/>
      <c r="G25" s="41"/>
      <c r="H25" s="41"/>
      <c r="I25" s="42"/>
      <c r="J25" s="42"/>
      <c r="K25" s="42"/>
      <c r="L25" s="42"/>
      <c r="M25" s="42"/>
    </row>
    <row r="26" spans="1:14" x14ac:dyDescent="0.25">
      <c r="A26" s="44"/>
      <c r="B26" s="47" t="s">
        <v>3099</v>
      </c>
      <c r="C26"/>
      <c r="D26"/>
      <c r="E26"/>
      <c r="F26"/>
      <c r="G26"/>
      <c r="H26"/>
      <c r="I26" s="925"/>
      <c r="J26" s="925"/>
      <c r="K26" s="925"/>
      <c r="L26" s="925"/>
      <c r="M26" s="925"/>
      <c r="N26" s="17"/>
    </row>
    <row r="27" spans="1:14" x14ac:dyDescent="0.25">
      <c r="A27" s="44"/>
      <c r="B27"/>
      <c r="C27"/>
      <c r="D27"/>
      <c r="E27"/>
      <c r="F27"/>
      <c r="G27"/>
      <c r="H27"/>
      <c r="I27" s="925"/>
      <c r="J27" s="925"/>
      <c r="K27" s="925"/>
      <c r="L27" s="925"/>
      <c r="M27" s="925"/>
      <c r="N27" s="17"/>
    </row>
    <row r="28" spans="1:14" x14ac:dyDescent="0.25">
      <c r="A28" s="44"/>
      <c r="B28" s="49" t="s">
        <v>18</v>
      </c>
      <c r="C28" s="49" t="s">
        <v>19</v>
      </c>
      <c r="D28" s="49" t="s">
        <v>20</v>
      </c>
      <c r="E28" s="926"/>
      <c r="F28"/>
      <c r="G28"/>
      <c r="H28"/>
      <c r="I28" s="925"/>
      <c r="J28" s="925"/>
      <c r="K28" s="925"/>
      <c r="L28" s="925"/>
      <c r="M28" s="925"/>
      <c r="N28" s="17"/>
    </row>
    <row r="29" spans="1:14" x14ac:dyDescent="0.25">
      <c r="A29" s="44"/>
      <c r="B29" s="51" t="s">
        <v>21</v>
      </c>
      <c r="C29" s="313" t="s">
        <v>22</v>
      </c>
      <c r="D29" s="880"/>
      <c r="E29" s="411"/>
      <c r="F29"/>
      <c r="G29"/>
      <c r="H29"/>
      <c r="I29" s="925"/>
      <c r="J29" s="925"/>
      <c r="K29" s="925"/>
      <c r="L29" s="925"/>
      <c r="M29" s="925"/>
      <c r="N29" s="17"/>
    </row>
    <row r="30" spans="1:14" x14ac:dyDescent="0.25">
      <c r="A30" s="44"/>
      <c r="B30" s="51" t="s">
        <v>23</v>
      </c>
      <c r="C30" s="878" t="s">
        <v>22</v>
      </c>
      <c r="D30" s="932"/>
      <c r="E30" s="196"/>
      <c r="F30"/>
      <c r="G30"/>
      <c r="H30"/>
      <c r="I30" s="925"/>
      <c r="J30" s="925"/>
      <c r="K30" s="925"/>
      <c r="L30" s="925"/>
      <c r="M30" s="925"/>
      <c r="N30" s="17"/>
    </row>
    <row r="31" spans="1:14" x14ac:dyDescent="0.25">
      <c r="A31" s="44"/>
      <c r="B31" s="51" t="s">
        <v>24</v>
      </c>
      <c r="C31" s="878" t="s">
        <v>22</v>
      </c>
      <c r="D31" s="878"/>
      <c r="E31" s="196"/>
      <c r="F31"/>
      <c r="G31"/>
      <c r="H31"/>
      <c r="I31" s="925"/>
      <c r="J31" s="925"/>
      <c r="K31" s="925"/>
      <c r="L31" s="925"/>
      <c r="M31" s="925"/>
      <c r="N31" s="17"/>
    </row>
    <row r="32" spans="1:14" x14ac:dyDescent="0.25">
      <c r="A32" s="44"/>
      <c r="B32" s="51" t="s">
        <v>25</v>
      </c>
      <c r="C32" s="878"/>
      <c r="D32" s="878" t="s">
        <v>22</v>
      </c>
      <c r="E32" s="196"/>
      <c r="F32"/>
      <c r="G32"/>
      <c r="H32"/>
      <c r="I32" s="925"/>
      <c r="J32" s="925"/>
      <c r="K32" s="925"/>
      <c r="L32" s="925"/>
      <c r="M32" s="925"/>
      <c r="N32" s="17"/>
    </row>
    <row r="33" spans="1:26" x14ac:dyDescent="0.25">
      <c r="A33" s="44"/>
      <c r="C33" s="255"/>
      <c r="D33" s="25"/>
      <c r="E33" s="46"/>
      <c r="F33" s="41"/>
      <c r="G33" s="41"/>
      <c r="H33" s="41"/>
      <c r="I33" s="42"/>
      <c r="J33" s="42"/>
      <c r="K33" s="42"/>
      <c r="L33" s="42"/>
      <c r="M33" s="42"/>
    </row>
    <row r="34" spans="1:26" x14ac:dyDescent="0.25">
      <c r="A34" s="44"/>
      <c r="B34" s="47" t="s">
        <v>3100</v>
      </c>
      <c r="C34"/>
      <c r="D34"/>
      <c r="E34"/>
      <c r="F34"/>
      <c r="G34"/>
      <c r="H34"/>
      <c r="I34" s="925"/>
      <c r="J34" s="925"/>
      <c r="K34" s="925"/>
      <c r="L34" s="925"/>
      <c r="M34" s="925"/>
      <c r="N34" s="17"/>
    </row>
    <row r="35" spans="1:26" x14ac:dyDescent="0.25">
      <c r="A35" s="44"/>
      <c r="B35"/>
      <c r="C35"/>
      <c r="D35"/>
      <c r="E35"/>
      <c r="F35"/>
      <c r="G35"/>
      <c r="H35"/>
      <c r="I35" s="925"/>
      <c r="J35" s="925"/>
      <c r="K35" s="925"/>
      <c r="L35" s="925"/>
      <c r="M35" s="925"/>
      <c r="N35" s="17"/>
    </row>
    <row r="36" spans="1:26" x14ac:dyDescent="0.25">
      <c r="A36" s="44"/>
      <c r="B36"/>
      <c r="C36"/>
      <c r="D36"/>
      <c r="E36"/>
      <c r="F36"/>
      <c r="G36"/>
      <c r="H36"/>
      <c r="I36" s="925"/>
      <c r="J36" s="925"/>
      <c r="K36" s="925"/>
      <c r="L36" s="925"/>
      <c r="M36" s="925"/>
      <c r="N36" s="17"/>
    </row>
    <row r="37" spans="1:26" x14ac:dyDescent="0.25">
      <c r="A37" s="44"/>
      <c r="B37" s="49" t="s">
        <v>18</v>
      </c>
      <c r="C37" s="49" t="s">
        <v>27</v>
      </c>
      <c r="D37" s="55" t="s">
        <v>28</v>
      </c>
      <c r="E37" s="55" t="s">
        <v>29</v>
      </c>
      <c r="F37"/>
      <c r="G37"/>
      <c r="H37"/>
      <c r="I37" s="925"/>
      <c r="J37" s="925"/>
      <c r="K37" s="925"/>
      <c r="L37" s="925"/>
      <c r="M37" s="925"/>
      <c r="N37" s="17"/>
    </row>
    <row r="38" spans="1:26" ht="28.5" x14ac:dyDescent="0.25">
      <c r="A38" s="44"/>
      <c r="B38" s="56" t="s">
        <v>30</v>
      </c>
      <c r="C38" s="257">
        <v>40</v>
      </c>
      <c r="D38" s="878">
        <v>0</v>
      </c>
      <c r="E38" s="1566">
        <f>D38+D39</f>
        <v>10</v>
      </c>
      <c r="F38"/>
      <c r="G38"/>
      <c r="H38"/>
      <c r="I38" s="925"/>
      <c r="J38" s="925"/>
      <c r="K38" s="925"/>
      <c r="L38" s="925"/>
      <c r="M38" s="925"/>
      <c r="N38" s="17"/>
    </row>
    <row r="39" spans="1:26" ht="42.75" x14ac:dyDescent="0.25">
      <c r="A39" s="44"/>
      <c r="B39" s="56" t="s">
        <v>31</v>
      </c>
      <c r="C39" s="257">
        <v>60</v>
      </c>
      <c r="D39" s="878">
        <v>10</v>
      </c>
      <c r="E39" s="1567"/>
      <c r="F39"/>
      <c r="G39"/>
      <c r="H39"/>
      <c r="I39" s="925"/>
      <c r="J39" s="925"/>
      <c r="K39" s="925"/>
      <c r="L39" s="925"/>
      <c r="M39" s="925"/>
      <c r="N39" s="17"/>
    </row>
    <row r="40" spans="1:26" x14ac:dyDescent="0.25">
      <c r="A40" s="44"/>
      <c r="B40" s="208"/>
      <c r="C40" s="258"/>
      <c r="D40" s="826"/>
      <c r="E40" s="826"/>
      <c r="F40"/>
      <c r="G40"/>
      <c r="H40"/>
      <c r="I40" s="925"/>
      <c r="J40" s="925"/>
      <c r="K40" s="925"/>
      <c r="L40" s="925"/>
      <c r="M40" s="925"/>
      <c r="N40" s="17"/>
    </row>
    <row r="41" spans="1:26" x14ac:dyDescent="0.25">
      <c r="A41" s="44"/>
      <c r="C41" s="255"/>
      <c r="D41" s="25"/>
      <c r="E41" s="46"/>
      <c r="F41" s="41"/>
      <c r="G41" s="41"/>
      <c r="H41" s="41"/>
      <c r="I41" s="42"/>
      <c r="J41" s="42"/>
      <c r="K41" s="42"/>
      <c r="L41" s="42"/>
      <c r="M41" s="42"/>
    </row>
    <row r="42" spans="1:26" x14ac:dyDescent="0.25">
      <c r="A42" s="44"/>
      <c r="C42" s="255"/>
      <c r="D42" s="25"/>
      <c r="E42" s="46"/>
      <c r="F42" s="41"/>
      <c r="G42" s="41"/>
      <c r="H42" s="41"/>
      <c r="I42" s="42"/>
      <c r="J42" s="42"/>
      <c r="K42" s="42"/>
      <c r="L42" s="42"/>
      <c r="M42" s="42"/>
    </row>
    <row r="43" spans="1:26" ht="15.75" thickBot="1" x14ac:dyDescent="0.3">
      <c r="M43" s="1568" t="s">
        <v>32</v>
      </c>
      <c r="N43" s="1568"/>
    </row>
    <row r="44" spans="1:26" x14ac:dyDescent="0.25">
      <c r="B44" s="47" t="s">
        <v>2953</v>
      </c>
      <c r="M44" s="58"/>
      <c r="N44" s="58"/>
    </row>
    <row r="45" spans="1:26" ht="15.75" thickBot="1" x14ac:dyDescent="0.3">
      <c r="M45" s="58"/>
      <c r="N45" s="58"/>
    </row>
    <row r="46" spans="1:26" s="925" customFormat="1" ht="60" x14ac:dyDescent="0.25">
      <c r="B46" s="156" t="s">
        <v>34</v>
      </c>
      <c r="C46" s="156" t="s">
        <v>35</v>
      </c>
      <c r="D46" s="156" t="s">
        <v>36</v>
      </c>
      <c r="E46" s="156" t="s">
        <v>37</v>
      </c>
      <c r="F46" s="156" t="s">
        <v>38</v>
      </c>
      <c r="G46" s="156" t="s">
        <v>39</v>
      </c>
      <c r="H46" s="156" t="s">
        <v>40</v>
      </c>
      <c r="I46" s="156" t="s">
        <v>41</v>
      </c>
      <c r="J46" s="156" t="s">
        <v>42</v>
      </c>
      <c r="K46" s="156" t="s">
        <v>43</v>
      </c>
      <c r="L46" s="156" t="s">
        <v>44</v>
      </c>
      <c r="M46" s="158" t="s">
        <v>45</v>
      </c>
      <c r="N46" s="156" t="s">
        <v>46</v>
      </c>
      <c r="O46" s="156" t="s">
        <v>47</v>
      </c>
      <c r="P46" s="860" t="s">
        <v>48</v>
      </c>
      <c r="Q46" s="860" t="s">
        <v>49</v>
      </c>
    </row>
    <row r="47" spans="1:26" s="76" customFormat="1" x14ac:dyDescent="0.25">
      <c r="A47" s="62">
        <v>1</v>
      </c>
      <c r="B47" s="77" t="s">
        <v>4501</v>
      </c>
      <c r="C47" s="79" t="s">
        <v>4501</v>
      </c>
      <c r="D47" s="77" t="s">
        <v>4502</v>
      </c>
      <c r="E47" s="77" t="s">
        <v>4503</v>
      </c>
      <c r="F47" s="165" t="s">
        <v>19</v>
      </c>
      <c r="G47" s="311">
        <v>1</v>
      </c>
      <c r="H47" s="312">
        <v>39815</v>
      </c>
      <c r="I47" s="312">
        <v>40178</v>
      </c>
      <c r="J47" s="167" t="s">
        <v>20</v>
      </c>
      <c r="K47" s="329">
        <v>3</v>
      </c>
      <c r="L47" s="330"/>
      <c r="M47" s="786">
        <v>699</v>
      </c>
      <c r="N47" s="313"/>
      <c r="O47" s="171">
        <v>286749512</v>
      </c>
      <c r="P47" s="691">
        <v>54</v>
      </c>
      <c r="Q47" s="74"/>
      <c r="R47" s="75"/>
      <c r="S47" s="75"/>
      <c r="T47" s="75"/>
      <c r="U47" s="75"/>
      <c r="V47" s="75"/>
      <c r="W47" s="75"/>
      <c r="X47" s="75"/>
      <c r="Y47" s="75"/>
      <c r="Z47" s="75"/>
    </row>
    <row r="48" spans="1:26" s="76" customFormat="1" x14ac:dyDescent="0.25">
      <c r="A48" s="62">
        <f>+A47+1</f>
        <v>2</v>
      </c>
      <c r="B48" s="77" t="s">
        <v>4501</v>
      </c>
      <c r="C48" s="79" t="s">
        <v>4501</v>
      </c>
      <c r="D48" s="77" t="s">
        <v>4502</v>
      </c>
      <c r="E48" s="77" t="s">
        <v>4504</v>
      </c>
      <c r="F48" s="165" t="s">
        <v>19</v>
      </c>
      <c r="G48" s="164">
        <v>1</v>
      </c>
      <c r="H48" s="312">
        <v>40182</v>
      </c>
      <c r="I48" s="312">
        <v>40543</v>
      </c>
      <c r="J48" s="167" t="s">
        <v>20</v>
      </c>
      <c r="K48" s="582">
        <v>12</v>
      </c>
      <c r="L48" s="330"/>
      <c r="M48" s="786">
        <v>780</v>
      </c>
      <c r="N48" s="313"/>
      <c r="O48" s="171">
        <v>281412414</v>
      </c>
      <c r="P48" s="171">
        <v>55</v>
      </c>
      <c r="Q48" s="88"/>
      <c r="R48" s="75"/>
      <c r="S48" s="75"/>
      <c r="T48" s="75"/>
      <c r="U48" s="75"/>
      <c r="V48" s="75"/>
      <c r="W48" s="75"/>
      <c r="X48" s="75"/>
      <c r="Y48" s="75"/>
      <c r="Z48" s="75"/>
    </row>
    <row r="49" spans="1:26" s="76" customFormat="1" x14ac:dyDescent="0.25">
      <c r="A49" s="62">
        <v>3</v>
      </c>
      <c r="B49" s="77" t="s">
        <v>4501</v>
      </c>
      <c r="C49" s="79" t="s">
        <v>4501</v>
      </c>
      <c r="D49" s="77" t="s">
        <v>4502</v>
      </c>
      <c r="E49" s="398" t="s">
        <v>4505</v>
      </c>
      <c r="F49" s="165" t="s">
        <v>19</v>
      </c>
      <c r="G49" s="164">
        <v>1</v>
      </c>
      <c r="H49" s="312">
        <v>40571</v>
      </c>
      <c r="I49" s="312">
        <v>40908</v>
      </c>
      <c r="J49" s="167" t="s">
        <v>20</v>
      </c>
      <c r="K49" s="582">
        <v>11</v>
      </c>
      <c r="L49" s="330"/>
      <c r="M49" s="786">
        <v>780</v>
      </c>
      <c r="N49" s="313"/>
      <c r="O49" s="171">
        <v>290374860</v>
      </c>
      <c r="P49" s="171">
        <v>55</v>
      </c>
      <c r="R49" s="75"/>
      <c r="S49" s="75"/>
      <c r="T49" s="75"/>
      <c r="U49" s="75"/>
      <c r="V49" s="75"/>
      <c r="W49" s="75"/>
      <c r="X49" s="75"/>
      <c r="Y49" s="75"/>
      <c r="Z49" s="75"/>
    </row>
    <row r="50" spans="1:26" s="76" customFormat="1" x14ac:dyDescent="0.25">
      <c r="A50" s="62">
        <v>4</v>
      </c>
      <c r="B50" s="77" t="s">
        <v>4501</v>
      </c>
      <c r="C50" s="79" t="s">
        <v>4501</v>
      </c>
      <c r="D50" s="77" t="s">
        <v>4502</v>
      </c>
      <c r="E50" s="398" t="s">
        <v>4506</v>
      </c>
      <c r="F50" s="165" t="s">
        <v>19</v>
      </c>
      <c r="G50" s="164">
        <v>1</v>
      </c>
      <c r="H50" s="312">
        <v>40928</v>
      </c>
      <c r="I50" s="312">
        <v>41273</v>
      </c>
      <c r="J50" s="167" t="s">
        <v>20</v>
      </c>
      <c r="K50" s="582">
        <v>11.3</v>
      </c>
      <c r="L50" s="330"/>
      <c r="M50" s="786">
        <v>663</v>
      </c>
      <c r="N50" s="313"/>
      <c r="O50" s="171">
        <v>358849174</v>
      </c>
      <c r="P50" s="171">
        <v>56</v>
      </c>
      <c r="Q50" s="777"/>
      <c r="R50" s="75"/>
      <c r="S50" s="75"/>
      <c r="T50" s="75"/>
      <c r="U50" s="75"/>
      <c r="V50" s="75"/>
      <c r="W50" s="75"/>
      <c r="X50" s="75"/>
      <c r="Y50" s="75"/>
      <c r="Z50" s="75"/>
    </row>
    <row r="51" spans="1:26" s="1273" customFormat="1" ht="30" x14ac:dyDescent="0.25">
      <c r="A51" s="1261">
        <v>5</v>
      </c>
      <c r="B51" s="1262" t="s">
        <v>4501</v>
      </c>
      <c r="C51" s="1263" t="s">
        <v>4501</v>
      </c>
      <c r="D51" s="1262" t="s">
        <v>4507</v>
      </c>
      <c r="E51" s="1264" t="s">
        <v>4508</v>
      </c>
      <c r="F51" s="1265" t="s">
        <v>19</v>
      </c>
      <c r="G51" s="772">
        <v>1</v>
      </c>
      <c r="H51" s="1266">
        <v>40182</v>
      </c>
      <c r="I51" s="1266">
        <v>40542</v>
      </c>
      <c r="J51" s="1267" t="s">
        <v>20</v>
      </c>
      <c r="K51" s="1268">
        <v>0</v>
      </c>
      <c r="L51" s="1269">
        <v>12</v>
      </c>
      <c r="M51" s="786">
        <v>1300</v>
      </c>
      <c r="N51" s="786"/>
      <c r="O51" s="1270">
        <v>429178396</v>
      </c>
      <c r="P51" s="1270">
        <v>57</v>
      </c>
      <c r="Q51" s="1271" t="s">
        <v>4509</v>
      </c>
      <c r="R51" s="1272"/>
      <c r="S51" s="1272"/>
      <c r="T51" s="1272"/>
      <c r="U51" s="1272"/>
      <c r="V51" s="1272"/>
      <c r="W51" s="1272"/>
      <c r="X51" s="1272"/>
      <c r="Y51" s="1272"/>
      <c r="Z51" s="1272"/>
    </row>
    <row r="52" spans="1:26" s="76" customFormat="1" x14ac:dyDescent="0.25">
      <c r="A52" s="62">
        <v>6</v>
      </c>
      <c r="B52" s="77" t="s">
        <v>4501</v>
      </c>
      <c r="C52" s="79" t="s">
        <v>4501</v>
      </c>
      <c r="D52" s="77" t="s">
        <v>4502</v>
      </c>
      <c r="E52" s="78" t="s">
        <v>4510</v>
      </c>
      <c r="F52" s="165" t="s">
        <v>19</v>
      </c>
      <c r="G52" s="164">
        <v>1</v>
      </c>
      <c r="H52" s="312">
        <v>41299</v>
      </c>
      <c r="I52" s="312">
        <v>41639</v>
      </c>
      <c r="J52" s="167" t="s">
        <v>20</v>
      </c>
      <c r="K52" s="582">
        <v>11.16</v>
      </c>
      <c r="L52" s="330"/>
      <c r="M52" s="786">
        <v>647</v>
      </c>
      <c r="N52" s="313"/>
      <c r="O52" s="171">
        <v>371664538</v>
      </c>
      <c r="P52" s="171" t="s">
        <v>4511</v>
      </c>
      <c r="Q52" s="446"/>
      <c r="R52" s="75"/>
      <c r="S52" s="75"/>
      <c r="T52" s="75"/>
      <c r="U52" s="75"/>
      <c r="V52" s="75"/>
      <c r="W52" s="75"/>
      <c r="X52" s="75"/>
      <c r="Y52" s="75"/>
      <c r="Z52" s="75"/>
    </row>
    <row r="53" spans="1:26" s="1273" customFormat="1" ht="30" x14ac:dyDescent="0.25">
      <c r="A53" s="1261"/>
      <c r="B53" s="1262" t="s">
        <v>4501</v>
      </c>
      <c r="C53" s="1263" t="s">
        <v>4501</v>
      </c>
      <c r="D53" s="1262" t="s">
        <v>4502</v>
      </c>
      <c r="E53" s="1264" t="s">
        <v>4512</v>
      </c>
      <c r="F53" s="1265" t="s">
        <v>19</v>
      </c>
      <c r="G53" s="772">
        <v>1</v>
      </c>
      <c r="H53" s="1266">
        <v>41558</v>
      </c>
      <c r="I53" s="1266">
        <v>41988</v>
      </c>
      <c r="J53" s="1267" t="s">
        <v>20</v>
      </c>
      <c r="K53" s="1268">
        <v>0</v>
      </c>
      <c r="L53" s="1269">
        <v>2</v>
      </c>
      <c r="M53" s="786">
        <v>350</v>
      </c>
      <c r="N53" s="786"/>
      <c r="O53" s="1270">
        <v>702109994</v>
      </c>
      <c r="P53" s="1270" t="s">
        <v>4513</v>
      </c>
      <c r="Q53" s="1271" t="s">
        <v>4514</v>
      </c>
      <c r="R53" s="1272"/>
      <c r="S53" s="1272"/>
      <c r="T53" s="1272"/>
      <c r="U53" s="1272"/>
      <c r="V53" s="1272"/>
      <c r="W53" s="1272"/>
      <c r="X53" s="1272"/>
      <c r="Y53" s="1272"/>
      <c r="Z53" s="1272"/>
    </row>
    <row r="54" spans="1:26" s="76" customFormat="1" x14ac:dyDescent="0.25">
      <c r="A54" s="62"/>
      <c r="B54" s="77" t="s">
        <v>29</v>
      </c>
      <c r="C54" s="79"/>
      <c r="D54" s="77"/>
      <c r="E54" s="78"/>
      <c r="F54" s="165"/>
      <c r="G54" s="164"/>
      <c r="H54" s="312"/>
      <c r="I54" s="312"/>
      <c r="J54" s="167"/>
      <c r="K54" s="310"/>
      <c r="L54" s="330"/>
      <c r="M54" s="1274"/>
      <c r="N54" s="313"/>
      <c r="O54" s="171"/>
      <c r="P54" s="171"/>
      <c r="Q54" s="446"/>
      <c r="R54" s="75"/>
      <c r="S54" s="75"/>
      <c r="T54" s="75"/>
      <c r="U54" s="75"/>
      <c r="V54" s="75"/>
      <c r="W54" s="75"/>
      <c r="X54" s="75"/>
      <c r="Y54" s="75"/>
      <c r="Z54" s="75"/>
    </row>
    <row r="55" spans="1:26" s="76" customFormat="1" x14ac:dyDescent="0.25">
      <c r="A55" s="62"/>
      <c r="B55" s="47"/>
      <c r="C55" s="79"/>
      <c r="D55" s="77"/>
      <c r="E55" s="78"/>
      <c r="F55" s="165"/>
      <c r="G55" s="164"/>
      <c r="H55" s="312"/>
      <c r="I55" s="312"/>
      <c r="J55" s="167"/>
      <c r="K55" s="313">
        <v>48.46</v>
      </c>
      <c r="L55" s="313">
        <v>12</v>
      </c>
      <c r="M55" s="313"/>
      <c r="N55" s="313"/>
      <c r="O55" s="171"/>
      <c r="P55" s="171"/>
      <c r="Q55" s="74"/>
      <c r="R55" s="75"/>
      <c r="S55" s="75"/>
      <c r="T55" s="75"/>
      <c r="U55" s="75"/>
      <c r="V55" s="75"/>
      <c r="W55" s="75"/>
      <c r="X55" s="75"/>
      <c r="Y55" s="75"/>
      <c r="Z55" s="75"/>
    </row>
    <row r="56" spans="1:26" s="76" customFormat="1" x14ac:dyDescent="0.25">
      <c r="A56" s="968"/>
      <c r="B56" s="47"/>
      <c r="C56" s="946"/>
      <c r="D56" s="77"/>
      <c r="E56" s="164"/>
      <c r="F56" s="787"/>
      <c r="G56" s="788"/>
      <c r="H56" s="789"/>
      <c r="I56" s="789"/>
      <c r="J56" s="790"/>
      <c r="K56" s="791"/>
      <c r="L56" s="791"/>
      <c r="M56" s="791"/>
      <c r="N56" s="791"/>
      <c r="O56" s="792"/>
      <c r="P56" s="792"/>
      <c r="Q56" s="75"/>
      <c r="R56" s="75"/>
      <c r="S56" s="75"/>
      <c r="T56" s="75"/>
      <c r="U56" s="75"/>
      <c r="V56" s="75"/>
      <c r="W56" s="75"/>
      <c r="X56" s="75"/>
      <c r="Y56" s="75"/>
      <c r="Z56" s="75"/>
    </row>
    <row r="57" spans="1:26" s="76" customFormat="1" x14ac:dyDescent="0.25">
      <c r="A57" s="968"/>
      <c r="B57" s="47"/>
      <c r="C57" s="946"/>
      <c r="D57" s="77"/>
      <c r="E57" s="164"/>
      <c r="F57" s="787"/>
      <c r="G57" s="788"/>
      <c r="H57" s="789"/>
      <c r="I57" s="789"/>
      <c r="J57" s="790"/>
      <c r="K57" s="791"/>
      <c r="L57" s="791"/>
      <c r="M57" s="791"/>
      <c r="N57" s="791"/>
      <c r="O57" s="792"/>
      <c r="P57" s="792"/>
      <c r="Q57" s="75"/>
      <c r="R57" s="75"/>
      <c r="S57" s="75"/>
      <c r="T57" s="75"/>
      <c r="U57" s="75"/>
      <c r="V57" s="75"/>
      <c r="W57" s="75"/>
      <c r="X57" s="75"/>
      <c r="Y57" s="75"/>
      <c r="Z57" s="75"/>
    </row>
    <row r="58" spans="1:26" s="100" customFormat="1" x14ac:dyDescent="0.25">
      <c r="B58" s="1569" t="s">
        <v>60</v>
      </c>
      <c r="C58" s="1569" t="s">
        <v>61</v>
      </c>
      <c r="D58" s="1571" t="s">
        <v>62</v>
      </c>
      <c r="E58" s="1571"/>
      <c r="I58" s="1275"/>
    </row>
    <row r="59" spans="1:26" s="100" customFormat="1" x14ac:dyDescent="0.25">
      <c r="B59" s="1570"/>
      <c r="C59" s="1570"/>
      <c r="D59" s="857" t="s">
        <v>63</v>
      </c>
      <c r="E59" s="105" t="s">
        <v>64</v>
      </c>
      <c r="I59" s="1275"/>
    </row>
    <row r="60" spans="1:26" s="100" customFormat="1" ht="18.75" x14ac:dyDescent="0.25">
      <c r="B60" s="106" t="s">
        <v>65</v>
      </c>
      <c r="C60" s="107"/>
      <c r="D60" s="1276" t="s">
        <v>22</v>
      </c>
      <c r="E60" s="109"/>
      <c r="F60" s="110"/>
      <c r="I60" s="1275"/>
    </row>
    <row r="61" spans="1:26" s="100" customFormat="1" x14ac:dyDescent="0.25">
      <c r="B61" s="106" t="s">
        <v>66</v>
      </c>
      <c r="C61" s="107"/>
      <c r="D61" s="109" t="s">
        <v>22</v>
      </c>
      <c r="E61" s="109"/>
      <c r="I61" s="1275"/>
    </row>
    <row r="62" spans="1:26" x14ac:dyDescent="0.25">
      <c r="B62" s="112"/>
      <c r="C62" s="1582"/>
      <c r="D62" s="1582"/>
      <c r="E62" s="1582"/>
      <c r="F62" s="1582"/>
      <c r="G62" s="1582"/>
      <c r="H62" s="1582"/>
      <c r="I62" s="1582"/>
      <c r="J62" s="1582"/>
      <c r="K62" s="1582"/>
      <c r="L62" s="1582"/>
      <c r="M62" s="1582"/>
      <c r="N62" s="1582"/>
      <c r="O62" s="100"/>
      <c r="P62" s="100"/>
      <c r="Q62" s="100"/>
    </row>
    <row r="63" spans="1:26" ht="15.75" thickBot="1" x14ac:dyDescent="0.3"/>
    <row r="64" spans="1:26" ht="27" thickBot="1" x14ac:dyDescent="0.3">
      <c r="B64" s="1583" t="s">
        <v>67</v>
      </c>
      <c r="C64" s="1583"/>
      <c r="D64" s="1583"/>
      <c r="E64" s="1583"/>
      <c r="F64" s="1583"/>
      <c r="G64" s="1583"/>
      <c r="H64" s="1583"/>
      <c r="I64" s="1583"/>
      <c r="J64" s="1583"/>
      <c r="K64" s="1583"/>
      <c r="L64" s="1583"/>
      <c r="M64" s="1583"/>
      <c r="N64" s="1583"/>
    </row>
    <row r="67" spans="2:17" ht="90" x14ac:dyDescent="0.25">
      <c r="B67" s="923" t="s">
        <v>68</v>
      </c>
      <c r="C67" s="114" t="s">
        <v>69</v>
      </c>
      <c r="D67" s="114" t="s">
        <v>70</v>
      </c>
      <c r="E67" s="114" t="s">
        <v>71</v>
      </c>
      <c r="F67" s="114" t="s">
        <v>72</v>
      </c>
      <c r="G67" s="114" t="s">
        <v>73</v>
      </c>
      <c r="H67" s="114" t="s">
        <v>74</v>
      </c>
      <c r="I67" s="114" t="s">
        <v>75</v>
      </c>
      <c r="J67" s="114" t="s">
        <v>76</v>
      </c>
      <c r="K67" s="114" t="s">
        <v>77</v>
      </c>
      <c r="L67" s="114" t="s">
        <v>78</v>
      </c>
      <c r="M67" s="115" t="s">
        <v>79</v>
      </c>
      <c r="N67" s="115" t="s">
        <v>80</v>
      </c>
      <c r="O67" s="1579" t="s">
        <v>81</v>
      </c>
      <c r="P67" s="1581"/>
      <c r="Q67" s="114" t="s">
        <v>82</v>
      </c>
    </row>
    <row r="68" spans="2:17" x14ac:dyDescent="0.25">
      <c r="B68" s="793" t="s">
        <v>1526</v>
      </c>
      <c r="C68" s="880" t="s">
        <v>4515</v>
      </c>
      <c r="D68" s="878" t="s">
        <v>3124</v>
      </c>
      <c r="E68" s="878">
        <v>300</v>
      </c>
      <c r="F68" s="935"/>
      <c r="G68" s="935"/>
      <c r="H68" s="935"/>
      <c r="I68" s="283" t="s">
        <v>19</v>
      </c>
      <c r="J68" s="283" t="s">
        <v>19</v>
      </c>
      <c r="K68" s="51" t="s">
        <v>19</v>
      </c>
      <c r="L68" s="51" t="s">
        <v>19</v>
      </c>
      <c r="M68" s="51" t="s">
        <v>19</v>
      </c>
      <c r="N68" s="51" t="s">
        <v>19</v>
      </c>
      <c r="O68" s="1616"/>
      <c r="P68" s="1617"/>
      <c r="Q68" s="51" t="s">
        <v>19</v>
      </c>
    </row>
    <row r="69" spans="2:17" x14ac:dyDescent="0.25">
      <c r="B69" s="793" t="s">
        <v>1526</v>
      </c>
      <c r="C69" s="879" t="s">
        <v>4516</v>
      </c>
      <c r="D69" s="879" t="s">
        <v>3125</v>
      </c>
      <c r="E69" s="983">
        <v>200</v>
      </c>
      <c r="F69" s="935"/>
      <c r="G69" s="935"/>
      <c r="H69" s="935"/>
      <c r="I69" s="283" t="s">
        <v>19</v>
      </c>
      <c r="J69" s="283" t="s">
        <v>19</v>
      </c>
      <c r="K69" s="51" t="s">
        <v>19</v>
      </c>
      <c r="L69" s="51" t="s">
        <v>19</v>
      </c>
      <c r="M69" s="51" t="s">
        <v>19</v>
      </c>
      <c r="N69" s="51" t="s">
        <v>19</v>
      </c>
      <c r="O69" s="882"/>
      <c r="P69" s="883"/>
      <c r="Q69" s="51" t="s">
        <v>19</v>
      </c>
    </row>
    <row r="70" spans="2:17" x14ac:dyDescent="0.25">
      <c r="B70" s="793" t="s">
        <v>1526</v>
      </c>
      <c r="C70" s="879" t="s">
        <v>4517</v>
      </c>
      <c r="D70" s="879" t="s">
        <v>3126</v>
      </c>
      <c r="E70" s="983">
        <v>100</v>
      </c>
      <c r="F70" s="935"/>
      <c r="G70" s="935"/>
      <c r="H70" s="935"/>
      <c r="I70" s="283" t="s">
        <v>19</v>
      </c>
      <c r="J70" s="283" t="s">
        <v>19</v>
      </c>
      <c r="K70" s="51" t="s">
        <v>19</v>
      </c>
      <c r="L70" s="51" t="s">
        <v>19</v>
      </c>
      <c r="M70" s="51" t="s">
        <v>19</v>
      </c>
      <c r="N70" s="51" t="s">
        <v>19</v>
      </c>
      <c r="O70" s="882"/>
      <c r="P70" s="883"/>
      <c r="Q70" s="51" t="s">
        <v>19</v>
      </c>
    </row>
    <row r="71" spans="2:17" x14ac:dyDescent="0.25">
      <c r="B71" s="793" t="s">
        <v>1526</v>
      </c>
      <c r="C71" s="879" t="s">
        <v>4518</v>
      </c>
      <c r="D71" s="879" t="s">
        <v>3127</v>
      </c>
      <c r="E71" s="983">
        <v>350</v>
      </c>
      <c r="F71" s="935"/>
      <c r="G71" s="935"/>
      <c r="H71" s="935"/>
      <c r="I71" s="283" t="s">
        <v>19</v>
      </c>
      <c r="J71" s="283" t="s">
        <v>19</v>
      </c>
      <c r="K71" s="51" t="s">
        <v>19</v>
      </c>
      <c r="L71" s="51" t="s">
        <v>19</v>
      </c>
      <c r="M71" s="51" t="s">
        <v>19</v>
      </c>
      <c r="N71" s="51" t="s">
        <v>19</v>
      </c>
      <c r="O71" s="882"/>
      <c r="P71" s="883"/>
      <c r="Q71" s="51" t="s">
        <v>19</v>
      </c>
    </row>
    <row r="72" spans="2:17" ht="30" x14ac:dyDescent="0.25">
      <c r="B72" s="793" t="s">
        <v>1526</v>
      </c>
      <c r="C72" s="879" t="s">
        <v>4519</v>
      </c>
      <c r="D72" s="879" t="s">
        <v>3128</v>
      </c>
      <c r="E72" s="879">
        <v>300</v>
      </c>
      <c r="F72" s="935"/>
      <c r="G72" s="935"/>
      <c r="H72" s="935"/>
      <c r="I72" s="283" t="s">
        <v>19</v>
      </c>
      <c r="J72" s="283" t="s">
        <v>19</v>
      </c>
      <c r="K72" s="51" t="s">
        <v>19</v>
      </c>
      <c r="L72" s="51" t="s">
        <v>19</v>
      </c>
      <c r="M72" s="51" t="s">
        <v>19</v>
      </c>
      <c r="N72" s="51" t="s">
        <v>19</v>
      </c>
      <c r="O72" s="882"/>
      <c r="P72" s="883"/>
      <c r="Q72" s="51" t="s">
        <v>19</v>
      </c>
    </row>
    <row r="73" spans="2:17" x14ac:dyDescent="0.25">
      <c r="B73" s="793" t="s">
        <v>1526</v>
      </c>
      <c r="C73" s="879" t="s">
        <v>4520</v>
      </c>
      <c r="D73" s="879" t="s">
        <v>3129</v>
      </c>
      <c r="E73" s="879">
        <v>48</v>
      </c>
      <c r="F73" s="935"/>
      <c r="G73" s="935"/>
      <c r="H73" s="935"/>
      <c r="I73" s="283" t="s">
        <v>19</v>
      </c>
      <c r="J73" s="283" t="s">
        <v>19</v>
      </c>
      <c r="K73" s="51" t="s">
        <v>19</v>
      </c>
      <c r="L73" s="51" t="s">
        <v>19</v>
      </c>
      <c r="M73" s="51" t="s">
        <v>19</v>
      </c>
      <c r="N73" s="51" t="s">
        <v>19</v>
      </c>
      <c r="O73" s="882"/>
      <c r="P73" s="883"/>
      <c r="Q73" s="51" t="s">
        <v>19</v>
      </c>
    </row>
    <row r="74" spans="2:17" x14ac:dyDescent="0.25">
      <c r="B74" s="793" t="s">
        <v>1526</v>
      </c>
      <c r="C74" s="879" t="s">
        <v>4521</v>
      </c>
      <c r="D74" s="879" t="s">
        <v>3130</v>
      </c>
      <c r="E74" s="879">
        <v>48</v>
      </c>
      <c r="F74" s="935"/>
      <c r="G74" s="935"/>
      <c r="H74" s="935"/>
      <c r="I74" s="283" t="s">
        <v>19</v>
      </c>
      <c r="J74" s="283" t="s">
        <v>19</v>
      </c>
      <c r="K74" s="51" t="s">
        <v>19</v>
      </c>
      <c r="L74" s="51" t="s">
        <v>19</v>
      </c>
      <c r="M74" s="51" t="s">
        <v>19</v>
      </c>
      <c r="N74" s="51" t="s">
        <v>19</v>
      </c>
      <c r="O74" s="882"/>
      <c r="P74" s="883"/>
      <c r="Q74" s="51" t="s">
        <v>19</v>
      </c>
    </row>
    <row r="75" spans="2:17" x14ac:dyDescent="0.25">
      <c r="B75" s="793" t="s">
        <v>1526</v>
      </c>
      <c r="C75" s="879" t="s">
        <v>4522</v>
      </c>
      <c r="D75" s="879" t="s">
        <v>3131</v>
      </c>
      <c r="E75" s="879">
        <v>49</v>
      </c>
      <c r="F75" s="935"/>
      <c r="G75" s="935"/>
      <c r="H75" s="935"/>
      <c r="I75" s="283" t="s">
        <v>19</v>
      </c>
      <c r="J75" s="283" t="s">
        <v>19</v>
      </c>
      <c r="K75" s="51" t="s">
        <v>19</v>
      </c>
      <c r="L75" s="51" t="s">
        <v>19</v>
      </c>
      <c r="M75" s="51" t="s">
        <v>19</v>
      </c>
      <c r="N75" s="51" t="s">
        <v>19</v>
      </c>
      <c r="O75" s="882"/>
      <c r="P75" s="883"/>
      <c r="Q75" s="51" t="s">
        <v>19</v>
      </c>
    </row>
    <row r="76" spans="2:17" x14ac:dyDescent="0.25">
      <c r="B76" s="793" t="s">
        <v>1526</v>
      </c>
      <c r="C76" s="879" t="s">
        <v>4523</v>
      </c>
      <c r="D76" s="879" t="s">
        <v>3132</v>
      </c>
      <c r="E76" s="879">
        <v>49</v>
      </c>
      <c r="F76" s="935"/>
      <c r="G76" s="935"/>
      <c r="H76" s="935"/>
      <c r="I76" s="283" t="s">
        <v>19</v>
      </c>
      <c r="J76" s="283" t="s">
        <v>19</v>
      </c>
      <c r="K76" s="51" t="s">
        <v>19</v>
      </c>
      <c r="L76" s="51" t="s">
        <v>19</v>
      </c>
      <c r="M76" s="51" t="s">
        <v>19</v>
      </c>
      <c r="N76" s="51" t="s">
        <v>19</v>
      </c>
      <c r="O76" s="882"/>
      <c r="P76" s="883"/>
      <c r="Q76" s="51" t="s">
        <v>19</v>
      </c>
    </row>
    <row r="77" spans="2:17" x14ac:dyDescent="0.25">
      <c r="B77" s="793" t="s">
        <v>1526</v>
      </c>
      <c r="C77" s="879" t="s">
        <v>4524</v>
      </c>
      <c r="D77" s="879" t="s">
        <v>3133</v>
      </c>
      <c r="E77" s="879">
        <v>49</v>
      </c>
      <c r="F77" s="935"/>
      <c r="G77" s="935"/>
      <c r="H77" s="935"/>
      <c r="I77" s="283" t="s">
        <v>19</v>
      </c>
      <c r="J77" s="283" t="s">
        <v>19</v>
      </c>
      <c r="K77" s="51" t="s">
        <v>19</v>
      </c>
      <c r="L77" s="51" t="s">
        <v>19</v>
      </c>
      <c r="M77" s="51" t="s">
        <v>19</v>
      </c>
      <c r="N77" s="51" t="s">
        <v>19</v>
      </c>
      <c r="O77" s="882"/>
      <c r="P77" s="883"/>
      <c r="Q77" s="51" t="s">
        <v>19</v>
      </c>
    </row>
    <row r="78" spans="2:17" x14ac:dyDescent="0.25">
      <c r="B78" s="793" t="s">
        <v>1526</v>
      </c>
      <c r="C78" s="879" t="s">
        <v>4525</v>
      </c>
      <c r="D78" s="879" t="s">
        <v>3133</v>
      </c>
      <c r="E78" s="879">
        <v>49</v>
      </c>
      <c r="F78" s="935"/>
      <c r="G78" s="935"/>
      <c r="H78" s="935"/>
      <c r="I78" s="283" t="s">
        <v>19</v>
      </c>
      <c r="J78" s="283" t="s">
        <v>19</v>
      </c>
      <c r="K78" s="51" t="s">
        <v>19</v>
      </c>
      <c r="L78" s="51" t="s">
        <v>19</v>
      </c>
      <c r="M78" s="51" t="s">
        <v>19</v>
      </c>
      <c r="N78" s="51" t="s">
        <v>19</v>
      </c>
      <c r="O78" s="882"/>
      <c r="P78" s="883"/>
      <c r="Q78" s="51" t="s">
        <v>19</v>
      </c>
    </row>
    <row r="79" spans="2:17" x14ac:dyDescent="0.25">
      <c r="B79" s="793" t="s">
        <v>1526</v>
      </c>
      <c r="C79" s="879" t="s">
        <v>4526</v>
      </c>
      <c r="D79" s="879" t="s">
        <v>3134</v>
      </c>
      <c r="E79" s="879">
        <v>49</v>
      </c>
      <c r="F79" s="935"/>
      <c r="G79" s="935"/>
      <c r="H79" s="935"/>
      <c r="I79" s="283" t="s">
        <v>19</v>
      </c>
      <c r="J79" s="283" t="s">
        <v>19</v>
      </c>
      <c r="K79" s="51" t="s">
        <v>19</v>
      </c>
      <c r="L79" s="51" t="s">
        <v>19</v>
      </c>
      <c r="M79" s="51" t="s">
        <v>19</v>
      </c>
      <c r="N79" s="51" t="s">
        <v>19</v>
      </c>
      <c r="O79" s="882"/>
      <c r="P79" s="883"/>
      <c r="Q79" s="51" t="s">
        <v>19</v>
      </c>
    </row>
    <row r="80" spans="2:17" x14ac:dyDescent="0.25">
      <c r="B80" s="793" t="s">
        <v>1526</v>
      </c>
      <c r="C80" s="879" t="s">
        <v>4527</v>
      </c>
      <c r="D80" s="879" t="s">
        <v>3135</v>
      </c>
      <c r="E80" s="879">
        <v>49</v>
      </c>
      <c r="F80" s="935"/>
      <c r="G80" s="935"/>
      <c r="H80" s="935"/>
      <c r="I80" s="283" t="s">
        <v>19</v>
      </c>
      <c r="J80" s="283" t="s">
        <v>19</v>
      </c>
      <c r="K80" s="51" t="s">
        <v>19</v>
      </c>
      <c r="L80" s="51" t="s">
        <v>19</v>
      </c>
      <c r="M80" s="51" t="s">
        <v>19</v>
      </c>
      <c r="N80" s="51" t="s">
        <v>19</v>
      </c>
      <c r="O80" s="882"/>
      <c r="P80" s="883"/>
      <c r="Q80" s="51" t="s">
        <v>19</v>
      </c>
    </row>
    <row r="81" spans="2:17" x14ac:dyDescent="0.25">
      <c r="B81" s="793" t="s">
        <v>1526</v>
      </c>
      <c r="C81" s="879" t="s">
        <v>4528</v>
      </c>
      <c r="D81" s="879" t="s">
        <v>3136</v>
      </c>
      <c r="E81" s="879">
        <v>50</v>
      </c>
      <c r="F81" s="935"/>
      <c r="G81" s="935"/>
      <c r="H81" s="935"/>
      <c r="I81" s="283" t="s">
        <v>19</v>
      </c>
      <c r="J81" s="283" t="s">
        <v>19</v>
      </c>
      <c r="K81" s="51" t="s">
        <v>19</v>
      </c>
      <c r="L81" s="51" t="s">
        <v>19</v>
      </c>
      <c r="M81" s="51" t="s">
        <v>19</v>
      </c>
      <c r="N81" s="51" t="s">
        <v>19</v>
      </c>
      <c r="O81" s="882"/>
      <c r="P81" s="883"/>
      <c r="Q81" s="51" t="s">
        <v>19</v>
      </c>
    </row>
    <row r="82" spans="2:17" x14ac:dyDescent="0.25">
      <c r="B82" s="793" t="s">
        <v>1526</v>
      </c>
      <c r="C82" s="879" t="s">
        <v>4529</v>
      </c>
      <c r="D82" s="879" t="s">
        <v>3137</v>
      </c>
      <c r="E82" s="879">
        <v>50</v>
      </c>
      <c r="F82" s="935"/>
      <c r="G82" s="935"/>
      <c r="H82" s="935"/>
      <c r="I82" s="283" t="s">
        <v>19</v>
      </c>
      <c r="J82" s="283" t="s">
        <v>19</v>
      </c>
      <c r="K82" s="51" t="s">
        <v>19</v>
      </c>
      <c r="L82" s="51" t="s">
        <v>19</v>
      </c>
      <c r="M82" s="51" t="s">
        <v>19</v>
      </c>
      <c r="N82" s="51" t="s">
        <v>19</v>
      </c>
      <c r="O82" s="882"/>
      <c r="P82" s="883"/>
      <c r="Q82" s="51" t="s">
        <v>19</v>
      </c>
    </row>
    <row r="83" spans="2:17" x14ac:dyDescent="0.25">
      <c r="B83" s="793" t="s">
        <v>1526</v>
      </c>
      <c r="C83" s="879" t="s">
        <v>4530</v>
      </c>
      <c r="D83" s="879" t="s">
        <v>3138</v>
      </c>
      <c r="E83" s="879">
        <v>50</v>
      </c>
      <c r="F83" s="935"/>
      <c r="G83" s="935"/>
      <c r="H83" s="935"/>
      <c r="I83" s="283" t="s">
        <v>19</v>
      </c>
      <c r="J83" s="283" t="s">
        <v>19</v>
      </c>
      <c r="K83" s="51" t="s">
        <v>19</v>
      </c>
      <c r="L83" s="51" t="s">
        <v>19</v>
      </c>
      <c r="M83" s="51" t="s">
        <v>19</v>
      </c>
      <c r="N83" s="51" t="s">
        <v>19</v>
      </c>
      <c r="O83" s="882"/>
      <c r="P83" s="883"/>
      <c r="Q83" s="51" t="s">
        <v>19</v>
      </c>
    </row>
    <row r="84" spans="2:17" x14ac:dyDescent="0.25">
      <c r="B84" s="793" t="s">
        <v>1526</v>
      </c>
      <c r="C84" s="879" t="s">
        <v>4531</v>
      </c>
      <c r="D84" s="879" t="s">
        <v>3139</v>
      </c>
      <c r="E84" s="879">
        <v>50</v>
      </c>
      <c r="F84" s="935"/>
      <c r="G84" s="935"/>
      <c r="H84" s="935"/>
      <c r="I84" s="283" t="s">
        <v>19</v>
      </c>
      <c r="J84" s="283" t="s">
        <v>19</v>
      </c>
      <c r="K84" s="51" t="s">
        <v>19</v>
      </c>
      <c r="L84" s="51" t="s">
        <v>19</v>
      </c>
      <c r="M84" s="51" t="s">
        <v>19</v>
      </c>
      <c r="N84" s="51" t="s">
        <v>19</v>
      </c>
      <c r="O84" s="882"/>
      <c r="P84" s="883"/>
      <c r="Q84" s="51" t="s">
        <v>19</v>
      </c>
    </row>
    <row r="85" spans="2:17" x14ac:dyDescent="0.25">
      <c r="B85" s="793" t="s">
        <v>1526</v>
      </c>
      <c r="C85" s="879" t="s">
        <v>4532</v>
      </c>
      <c r="D85" s="879" t="s">
        <v>3139</v>
      </c>
      <c r="E85" s="879">
        <v>50</v>
      </c>
      <c r="F85" s="935"/>
      <c r="G85" s="935"/>
      <c r="H85" s="935"/>
      <c r="I85" s="283" t="s">
        <v>19</v>
      </c>
      <c r="J85" s="283" t="s">
        <v>19</v>
      </c>
      <c r="K85" s="51" t="s">
        <v>19</v>
      </c>
      <c r="L85" s="51" t="s">
        <v>19</v>
      </c>
      <c r="M85" s="51" t="s">
        <v>19</v>
      </c>
      <c r="N85" s="51" t="s">
        <v>19</v>
      </c>
      <c r="O85" s="882"/>
      <c r="P85" s="883"/>
      <c r="Q85" s="51" t="s">
        <v>19</v>
      </c>
    </row>
    <row r="86" spans="2:17" x14ac:dyDescent="0.25">
      <c r="B86" s="793" t="s">
        <v>1526</v>
      </c>
      <c r="C86" s="879" t="s">
        <v>4533</v>
      </c>
      <c r="D86" s="879" t="s">
        <v>3140</v>
      </c>
      <c r="E86" s="879">
        <v>50</v>
      </c>
      <c r="F86" s="935"/>
      <c r="G86" s="935"/>
      <c r="H86" s="935"/>
      <c r="I86" s="283" t="s">
        <v>19</v>
      </c>
      <c r="J86" s="283" t="s">
        <v>19</v>
      </c>
      <c r="K86" s="51" t="s">
        <v>19</v>
      </c>
      <c r="L86" s="51" t="s">
        <v>19</v>
      </c>
      <c r="M86" s="51" t="s">
        <v>19</v>
      </c>
      <c r="N86" s="51" t="s">
        <v>19</v>
      </c>
      <c r="O86" s="882"/>
      <c r="P86" s="883"/>
      <c r="Q86" s="51" t="s">
        <v>19</v>
      </c>
    </row>
    <row r="87" spans="2:17" ht="30" x14ac:dyDescent="0.25">
      <c r="B87" s="793" t="s">
        <v>1526</v>
      </c>
      <c r="C87" s="879" t="s">
        <v>4534</v>
      </c>
      <c r="D87" s="879" t="s">
        <v>3141</v>
      </c>
      <c r="E87" s="879">
        <v>50</v>
      </c>
      <c r="F87" s="935"/>
      <c r="G87" s="935"/>
      <c r="H87" s="935"/>
      <c r="I87" s="283" t="s">
        <v>19</v>
      </c>
      <c r="J87" s="283" t="s">
        <v>19</v>
      </c>
      <c r="K87" s="51" t="s">
        <v>19</v>
      </c>
      <c r="L87" s="51" t="s">
        <v>19</v>
      </c>
      <c r="M87" s="51" t="s">
        <v>19</v>
      </c>
      <c r="N87" s="51" t="s">
        <v>19</v>
      </c>
      <c r="O87" s="882"/>
      <c r="P87" s="883"/>
      <c r="Q87" s="51" t="s">
        <v>19</v>
      </c>
    </row>
    <row r="88" spans="2:17" x14ac:dyDescent="0.25">
      <c r="B88" s="793" t="s">
        <v>1526</v>
      </c>
      <c r="C88" s="879" t="s">
        <v>4535</v>
      </c>
      <c r="D88" s="879" t="s">
        <v>3142</v>
      </c>
      <c r="E88" s="879">
        <v>48</v>
      </c>
      <c r="F88" s="935"/>
      <c r="G88" s="935"/>
      <c r="H88" s="935"/>
      <c r="I88" s="283" t="s">
        <v>19</v>
      </c>
      <c r="J88" s="283" t="s">
        <v>19</v>
      </c>
      <c r="K88" s="51" t="s">
        <v>19</v>
      </c>
      <c r="L88" s="51" t="s">
        <v>19</v>
      </c>
      <c r="M88" s="51" t="s">
        <v>19</v>
      </c>
      <c r="N88" s="51" t="s">
        <v>19</v>
      </c>
      <c r="O88" s="882"/>
      <c r="P88" s="883"/>
      <c r="Q88" s="51" t="s">
        <v>19</v>
      </c>
    </row>
    <row r="89" spans="2:17" x14ac:dyDescent="0.25">
      <c r="B89" s="793" t="s">
        <v>1526</v>
      </c>
      <c r="C89" s="879" t="s">
        <v>4536</v>
      </c>
      <c r="D89" s="879" t="s">
        <v>3143</v>
      </c>
      <c r="E89" s="879">
        <v>48</v>
      </c>
      <c r="F89" s="935"/>
      <c r="G89" s="935"/>
      <c r="H89" s="935"/>
      <c r="I89" s="283" t="s">
        <v>19</v>
      </c>
      <c r="J89" s="283" t="s">
        <v>19</v>
      </c>
      <c r="K89" s="51" t="s">
        <v>19</v>
      </c>
      <c r="L89" s="51" t="s">
        <v>19</v>
      </c>
      <c r="M89" s="51" t="s">
        <v>19</v>
      </c>
      <c r="N89" s="51" t="s">
        <v>19</v>
      </c>
      <c r="O89" s="882"/>
      <c r="P89" s="883"/>
      <c r="Q89" s="51" t="s">
        <v>19</v>
      </c>
    </row>
    <row r="90" spans="2:17" x14ac:dyDescent="0.25">
      <c r="B90" s="793" t="s">
        <v>1526</v>
      </c>
      <c r="C90" s="879" t="s">
        <v>4537</v>
      </c>
      <c r="D90" s="879" t="s">
        <v>3144</v>
      </c>
      <c r="E90" s="879">
        <v>50</v>
      </c>
      <c r="F90" s="935"/>
      <c r="G90" s="935"/>
      <c r="H90" s="935"/>
      <c r="I90" s="283" t="s">
        <v>19</v>
      </c>
      <c r="J90" s="283" t="s">
        <v>19</v>
      </c>
      <c r="K90" s="51" t="s">
        <v>19</v>
      </c>
      <c r="L90" s="51" t="s">
        <v>19</v>
      </c>
      <c r="M90" s="51" t="s">
        <v>19</v>
      </c>
      <c r="N90" s="51" t="s">
        <v>19</v>
      </c>
      <c r="O90" s="882"/>
      <c r="P90" s="883"/>
      <c r="Q90" s="51" t="s">
        <v>19</v>
      </c>
    </row>
    <row r="91" spans="2:17" x14ac:dyDescent="0.25">
      <c r="B91" s="793" t="s">
        <v>1526</v>
      </c>
      <c r="C91" s="879" t="s">
        <v>4538</v>
      </c>
      <c r="D91" s="879" t="s">
        <v>3144</v>
      </c>
      <c r="E91" s="879">
        <v>50</v>
      </c>
      <c r="F91" s="935"/>
      <c r="G91" s="935"/>
      <c r="H91" s="935"/>
      <c r="I91" s="283" t="s">
        <v>19</v>
      </c>
      <c r="J91" s="283" t="s">
        <v>19</v>
      </c>
      <c r="K91" s="51" t="s">
        <v>19</v>
      </c>
      <c r="L91" s="51" t="s">
        <v>19</v>
      </c>
      <c r="M91" s="51" t="s">
        <v>19</v>
      </c>
      <c r="N91" s="51" t="s">
        <v>19</v>
      </c>
      <c r="O91" s="882"/>
      <c r="P91" s="883"/>
      <c r="Q91" s="51" t="s">
        <v>19</v>
      </c>
    </row>
    <row r="92" spans="2:17" x14ac:dyDescent="0.25">
      <c r="B92" s="793" t="s">
        <v>1526</v>
      </c>
      <c r="C92" s="879" t="s">
        <v>4539</v>
      </c>
      <c r="D92" s="879" t="s">
        <v>3145</v>
      </c>
      <c r="E92" s="879">
        <v>50</v>
      </c>
      <c r="F92" s="935"/>
      <c r="G92" s="935"/>
      <c r="H92" s="935"/>
      <c r="I92" s="283" t="s">
        <v>19</v>
      </c>
      <c r="J92" s="283" t="s">
        <v>19</v>
      </c>
      <c r="K92" s="51" t="s">
        <v>19</v>
      </c>
      <c r="L92" s="51" t="s">
        <v>19</v>
      </c>
      <c r="M92" s="51" t="s">
        <v>19</v>
      </c>
      <c r="N92" s="51" t="s">
        <v>19</v>
      </c>
      <c r="O92" s="882"/>
      <c r="P92" s="883"/>
      <c r="Q92" s="51" t="s">
        <v>19</v>
      </c>
    </row>
    <row r="93" spans="2:17" x14ac:dyDescent="0.25">
      <c r="B93" s="793" t="s">
        <v>1526</v>
      </c>
      <c r="C93" s="879" t="s">
        <v>4540</v>
      </c>
      <c r="D93" s="879" t="s">
        <v>3146</v>
      </c>
      <c r="E93" s="879">
        <v>48</v>
      </c>
      <c r="F93" s="935"/>
      <c r="G93" s="935"/>
      <c r="H93" s="935"/>
      <c r="I93" s="283" t="s">
        <v>19</v>
      </c>
      <c r="J93" s="283" t="s">
        <v>19</v>
      </c>
      <c r="K93" s="51" t="s">
        <v>19</v>
      </c>
      <c r="L93" s="51" t="s">
        <v>19</v>
      </c>
      <c r="M93" s="51" t="s">
        <v>19</v>
      </c>
      <c r="N93" s="51" t="s">
        <v>19</v>
      </c>
      <c r="O93" s="882"/>
      <c r="P93" s="883"/>
      <c r="Q93" s="51" t="s">
        <v>19</v>
      </c>
    </row>
    <row r="94" spans="2:17" x14ac:dyDescent="0.25">
      <c r="B94" s="793" t="s">
        <v>1526</v>
      </c>
      <c r="C94" s="879" t="s">
        <v>4541</v>
      </c>
      <c r="D94" s="879" t="s">
        <v>3147</v>
      </c>
      <c r="E94" s="879">
        <v>48</v>
      </c>
      <c r="F94" s="935"/>
      <c r="G94" s="935"/>
      <c r="H94" s="935"/>
      <c r="I94" s="283" t="s">
        <v>19</v>
      </c>
      <c r="J94" s="283" t="s">
        <v>19</v>
      </c>
      <c r="K94" s="51" t="s">
        <v>19</v>
      </c>
      <c r="L94" s="51" t="s">
        <v>19</v>
      </c>
      <c r="M94" s="51" t="s">
        <v>19</v>
      </c>
      <c r="N94" s="51" t="s">
        <v>19</v>
      </c>
      <c r="O94" s="882"/>
      <c r="P94" s="883"/>
      <c r="Q94" s="51" t="s">
        <v>19</v>
      </c>
    </row>
    <row r="95" spans="2:17" x14ac:dyDescent="0.25">
      <c r="B95" s="793" t="s">
        <v>1526</v>
      </c>
      <c r="C95" s="879" t="s">
        <v>4542</v>
      </c>
      <c r="D95" s="879" t="s">
        <v>3148</v>
      </c>
      <c r="E95" s="879">
        <v>50</v>
      </c>
      <c r="F95" s="935"/>
      <c r="G95" s="935"/>
      <c r="H95" s="935"/>
      <c r="I95" s="283" t="s">
        <v>19</v>
      </c>
      <c r="J95" s="283" t="s">
        <v>19</v>
      </c>
      <c r="K95" s="51" t="s">
        <v>19</v>
      </c>
      <c r="L95" s="51" t="s">
        <v>19</v>
      </c>
      <c r="M95" s="51" t="s">
        <v>19</v>
      </c>
      <c r="N95" s="51" t="s">
        <v>19</v>
      </c>
      <c r="O95" s="882"/>
      <c r="P95" s="883"/>
      <c r="Q95" s="51" t="s">
        <v>19</v>
      </c>
    </row>
    <row r="96" spans="2:17" x14ac:dyDescent="0.25">
      <c r="B96" s="793" t="s">
        <v>1526</v>
      </c>
      <c r="C96" s="879" t="s">
        <v>4543</v>
      </c>
      <c r="D96" s="879" t="s">
        <v>3148</v>
      </c>
      <c r="E96" s="879">
        <v>50</v>
      </c>
      <c r="F96" s="935"/>
      <c r="G96" s="935"/>
      <c r="H96" s="935"/>
      <c r="I96" s="283" t="s">
        <v>19</v>
      </c>
      <c r="J96" s="283" t="s">
        <v>19</v>
      </c>
      <c r="K96" s="51" t="s">
        <v>19</v>
      </c>
      <c r="L96" s="51" t="s">
        <v>19</v>
      </c>
      <c r="M96" s="51" t="s">
        <v>19</v>
      </c>
      <c r="N96" s="51" t="s">
        <v>19</v>
      </c>
      <c r="O96" s="882"/>
      <c r="P96" s="883"/>
      <c r="Q96" s="51" t="s">
        <v>19</v>
      </c>
    </row>
    <row r="97" spans="2:17" x14ac:dyDescent="0.25">
      <c r="B97" s="793" t="s">
        <v>1526</v>
      </c>
      <c r="C97" s="879" t="s">
        <v>4544</v>
      </c>
      <c r="D97" s="879" t="s">
        <v>3149</v>
      </c>
      <c r="E97" s="879">
        <v>48</v>
      </c>
      <c r="F97" s="935"/>
      <c r="G97" s="935"/>
      <c r="H97" s="935"/>
      <c r="I97" s="283" t="s">
        <v>19</v>
      </c>
      <c r="J97" s="283" t="s">
        <v>19</v>
      </c>
      <c r="K97" s="51" t="s">
        <v>19</v>
      </c>
      <c r="L97" s="51" t="s">
        <v>19</v>
      </c>
      <c r="M97" s="51" t="s">
        <v>19</v>
      </c>
      <c r="N97" s="51" t="s">
        <v>19</v>
      </c>
      <c r="O97" s="882"/>
      <c r="P97" s="883"/>
      <c r="Q97" s="51" t="s">
        <v>19</v>
      </c>
    </row>
    <row r="98" spans="2:17" x14ac:dyDescent="0.25">
      <c r="B98" s="793" t="s">
        <v>1526</v>
      </c>
      <c r="C98" s="879" t="s">
        <v>4545</v>
      </c>
      <c r="D98" s="879" t="s">
        <v>3149</v>
      </c>
      <c r="E98" s="879">
        <v>48</v>
      </c>
      <c r="F98" s="935"/>
      <c r="G98" s="935"/>
      <c r="H98" s="935"/>
      <c r="I98" s="283" t="s">
        <v>19</v>
      </c>
      <c r="J98" s="283" t="s">
        <v>19</v>
      </c>
      <c r="K98" s="51" t="s">
        <v>19</v>
      </c>
      <c r="L98" s="51" t="s">
        <v>19</v>
      </c>
      <c r="M98" s="51" t="s">
        <v>19</v>
      </c>
      <c r="N98" s="51" t="s">
        <v>19</v>
      </c>
      <c r="O98" s="882"/>
      <c r="P98" s="883"/>
      <c r="Q98" s="51" t="s">
        <v>19</v>
      </c>
    </row>
    <row r="99" spans="2:17" x14ac:dyDescent="0.25">
      <c r="B99" s="793" t="s">
        <v>1526</v>
      </c>
      <c r="C99" s="879" t="s">
        <v>4546</v>
      </c>
      <c r="D99" s="879" t="s">
        <v>3150</v>
      </c>
      <c r="E99" s="879">
        <v>48</v>
      </c>
      <c r="F99" s="935"/>
      <c r="G99" s="935"/>
      <c r="H99" s="935"/>
      <c r="I99" s="283" t="s">
        <v>19</v>
      </c>
      <c r="J99" s="283" t="s">
        <v>19</v>
      </c>
      <c r="K99" s="51" t="s">
        <v>19</v>
      </c>
      <c r="L99" s="51" t="s">
        <v>19</v>
      </c>
      <c r="M99" s="51" t="s">
        <v>19</v>
      </c>
      <c r="N99" s="51" t="s">
        <v>19</v>
      </c>
      <c r="O99" s="882"/>
      <c r="P99" s="883"/>
      <c r="Q99" s="51" t="s">
        <v>19</v>
      </c>
    </row>
    <row r="100" spans="2:17" x14ac:dyDescent="0.25">
      <c r="B100" s="793" t="s">
        <v>1526</v>
      </c>
      <c r="C100" s="879" t="s">
        <v>4547</v>
      </c>
      <c r="D100" s="879" t="s">
        <v>3150</v>
      </c>
      <c r="E100" s="879">
        <v>48</v>
      </c>
      <c r="F100" s="935"/>
      <c r="G100" s="935"/>
      <c r="H100" s="935"/>
      <c r="I100" s="283" t="s">
        <v>19</v>
      </c>
      <c r="J100" s="283" t="s">
        <v>19</v>
      </c>
      <c r="K100" s="51" t="s">
        <v>19</v>
      </c>
      <c r="L100" s="51" t="s">
        <v>19</v>
      </c>
      <c r="M100" s="51" t="s">
        <v>19</v>
      </c>
      <c r="N100" s="51" t="s">
        <v>19</v>
      </c>
      <c r="O100" s="882"/>
      <c r="P100" s="883"/>
      <c r="Q100" s="51" t="s">
        <v>19</v>
      </c>
    </row>
    <row r="101" spans="2:17" x14ac:dyDescent="0.25">
      <c r="B101" s="793" t="s">
        <v>1526</v>
      </c>
      <c r="C101" s="879" t="s">
        <v>4548</v>
      </c>
      <c r="D101" s="879" t="s">
        <v>3151</v>
      </c>
      <c r="E101" s="879">
        <v>50</v>
      </c>
      <c r="F101" s="935"/>
      <c r="G101" s="935"/>
      <c r="H101" s="935"/>
      <c r="I101" s="283" t="s">
        <v>19</v>
      </c>
      <c r="J101" s="283" t="s">
        <v>19</v>
      </c>
      <c r="K101" s="51" t="s">
        <v>19</v>
      </c>
      <c r="L101" s="51" t="s">
        <v>19</v>
      </c>
      <c r="M101" s="51" t="s">
        <v>19</v>
      </c>
      <c r="N101" s="51" t="s">
        <v>19</v>
      </c>
      <c r="O101" s="882"/>
      <c r="P101" s="883"/>
      <c r="Q101" s="51" t="s">
        <v>19</v>
      </c>
    </row>
    <row r="102" spans="2:17" x14ac:dyDescent="0.25">
      <c r="B102" s="793" t="s">
        <v>1526</v>
      </c>
      <c r="C102" s="879" t="s">
        <v>4549</v>
      </c>
      <c r="D102" s="879" t="s">
        <v>3152</v>
      </c>
      <c r="E102" s="879">
        <v>50</v>
      </c>
      <c r="F102" s="935"/>
      <c r="G102" s="935"/>
      <c r="H102" s="935"/>
      <c r="I102" s="283" t="s">
        <v>19</v>
      </c>
      <c r="J102" s="283" t="s">
        <v>19</v>
      </c>
      <c r="K102" s="51" t="s">
        <v>19</v>
      </c>
      <c r="L102" s="51" t="s">
        <v>19</v>
      </c>
      <c r="M102" s="51" t="s">
        <v>19</v>
      </c>
      <c r="N102" s="51" t="s">
        <v>19</v>
      </c>
      <c r="O102" s="882"/>
      <c r="P102" s="883"/>
      <c r="Q102" s="51" t="s">
        <v>19</v>
      </c>
    </row>
    <row r="103" spans="2:17" x14ac:dyDescent="0.25">
      <c r="B103" s="793" t="s">
        <v>1526</v>
      </c>
      <c r="C103" s="879" t="s">
        <v>4550</v>
      </c>
      <c r="D103" s="879" t="s">
        <v>3153</v>
      </c>
      <c r="E103" s="879">
        <v>50</v>
      </c>
      <c r="F103" s="935"/>
      <c r="G103" s="935"/>
      <c r="H103" s="935"/>
      <c r="I103" s="283" t="s">
        <v>19</v>
      </c>
      <c r="J103" s="283" t="s">
        <v>19</v>
      </c>
      <c r="K103" s="51" t="s">
        <v>19</v>
      </c>
      <c r="L103" s="51" t="s">
        <v>19</v>
      </c>
      <c r="M103" s="51" t="s">
        <v>19</v>
      </c>
      <c r="N103" s="51" t="s">
        <v>19</v>
      </c>
      <c r="O103" s="882"/>
      <c r="P103" s="883"/>
      <c r="Q103" s="51" t="s">
        <v>19</v>
      </c>
    </row>
    <row r="104" spans="2:17" x14ac:dyDescent="0.25">
      <c r="B104" s="793" t="s">
        <v>1526</v>
      </c>
      <c r="C104" s="879" t="s">
        <v>4551</v>
      </c>
      <c r="D104" s="879" t="s">
        <v>3154</v>
      </c>
      <c r="E104" s="879">
        <v>52</v>
      </c>
      <c r="F104" s="935"/>
      <c r="G104" s="935"/>
      <c r="H104" s="935"/>
      <c r="I104" s="283" t="s">
        <v>19</v>
      </c>
      <c r="J104" s="283" t="s">
        <v>19</v>
      </c>
      <c r="K104" s="51" t="s">
        <v>19</v>
      </c>
      <c r="L104" s="51" t="s">
        <v>19</v>
      </c>
      <c r="M104" s="51" t="s">
        <v>19</v>
      </c>
      <c r="N104" s="51" t="s">
        <v>19</v>
      </c>
      <c r="O104" s="882"/>
      <c r="P104" s="883"/>
      <c r="Q104" s="51" t="s">
        <v>19</v>
      </c>
    </row>
    <row r="105" spans="2:17" x14ac:dyDescent="0.25">
      <c r="B105" s="793" t="s">
        <v>1526</v>
      </c>
      <c r="C105" s="879" t="s">
        <v>4552</v>
      </c>
      <c r="D105" s="879" t="s">
        <v>3155</v>
      </c>
      <c r="E105" s="879">
        <v>50</v>
      </c>
      <c r="F105" s="935"/>
      <c r="G105" s="935"/>
      <c r="H105" s="935"/>
      <c r="I105" s="283" t="s">
        <v>19</v>
      </c>
      <c r="J105" s="283" t="s">
        <v>19</v>
      </c>
      <c r="K105" s="51" t="s">
        <v>19</v>
      </c>
      <c r="L105" s="51" t="s">
        <v>19</v>
      </c>
      <c r="M105" s="51" t="s">
        <v>19</v>
      </c>
      <c r="N105" s="51" t="s">
        <v>19</v>
      </c>
      <c r="O105" s="882"/>
      <c r="P105" s="883"/>
      <c r="Q105" s="51" t="s">
        <v>19</v>
      </c>
    </row>
    <row r="106" spans="2:17" x14ac:dyDescent="0.25">
      <c r="B106" s="793" t="s">
        <v>1526</v>
      </c>
      <c r="C106" s="879" t="s">
        <v>4553</v>
      </c>
      <c r="D106" s="879" t="s">
        <v>3156</v>
      </c>
      <c r="E106" s="879">
        <v>48</v>
      </c>
      <c r="F106" s="935"/>
      <c r="G106" s="935"/>
      <c r="H106" s="935"/>
      <c r="I106" s="283" t="s">
        <v>19</v>
      </c>
      <c r="J106" s="283" t="s">
        <v>19</v>
      </c>
      <c r="K106" s="51" t="s">
        <v>19</v>
      </c>
      <c r="L106" s="51" t="s">
        <v>19</v>
      </c>
      <c r="M106" s="51" t="s">
        <v>19</v>
      </c>
      <c r="N106" s="51" t="s">
        <v>19</v>
      </c>
      <c r="O106" s="882"/>
      <c r="P106" s="883"/>
      <c r="Q106" s="51" t="s">
        <v>19</v>
      </c>
    </row>
    <row r="107" spans="2:17" x14ac:dyDescent="0.25">
      <c r="B107" s="793" t="s">
        <v>1526</v>
      </c>
      <c r="C107" s="879" t="s">
        <v>4554</v>
      </c>
      <c r="D107" s="879" t="s">
        <v>3157</v>
      </c>
      <c r="E107" s="879">
        <v>50</v>
      </c>
      <c r="F107" s="935"/>
      <c r="G107" s="935"/>
      <c r="H107" s="935"/>
      <c r="I107" s="283" t="s">
        <v>19</v>
      </c>
      <c r="J107" s="283" t="s">
        <v>19</v>
      </c>
      <c r="K107" s="51" t="s">
        <v>19</v>
      </c>
      <c r="L107" s="51" t="s">
        <v>19</v>
      </c>
      <c r="M107" s="51" t="s">
        <v>19</v>
      </c>
      <c r="N107" s="51" t="s">
        <v>19</v>
      </c>
      <c r="O107" s="882"/>
      <c r="P107" s="883"/>
      <c r="Q107" s="51" t="s">
        <v>19</v>
      </c>
    </row>
    <row r="108" spans="2:17" x14ac:dyDescent="0.25">
      <c r="B108" s="793" t="s">
        <v>1526</v>
      </c>
      <c r="C108" s="879" t="s">
        <v>4555</v>
      </c>
      <c r="D108" s="879" t="s">
        <v>3158</v>
      </c>
      <c r="E108" s="879">
        <v>50</v>
      </c>
      <c r="F108" s="935"/>
      <c r="G108" s="935"/>
      <c r="H108" s="935"/>
      <c r="I108" s="283" t="s">
        <v>19</v>
      </c>
      <c r="J108" s="283" t="s">
        <v>19</v>
      </c>
      <c r="K108" s="51" t="s">
        <v>19</v>
      </c>
      <c r="L108" s="51" t="s">
        <v>19</v>
      </c>
      <c r="M108" s="51" t="s">
        <v>19</v>
      </c>
      <c r="N108" s="51" t="s">
        <v>19</v>
      </c>
      <c r="O108" s="882"/>
      <c r="P108" s="883"/>
      <c r="Q108" s="51" t="s">
        <v>19</v>
      </c>
    </row>
    <row r="109" spans="2:17" x14ac:dyDescent="0.25">
      <c r="B109" s="793" t="s">
        <v>1526</v>
      </c>
      <c r="C109" s="879" t="s">
        <v>4556</v>
      </c>
      <c r="D109" s="879" t="s">
        <v>1825</v>
      </c>
      <c r="E109" s="879">
        <v>50</v>
      </c>
      <c r="F109" s="935"/>
      <c r="G109" s="935"/>
      <c r="H109" s="935"/>
      <c r="I109" s="283" t="s">
        <v>19</v>
      </c>
      <c r="J109" s="283" t="s">
        <v>19</v>
      </c>
      <c r="K109" s="51" t="s">
        <v>19</v>
      </c>
      <c r="L109" s="51" t="s">
        <v>19</v>
      </c>
      <c r="M109" s="51" t="s">
        <v>19</v>
      </c>
      <c r="N109" s="51" t="s">
        <v>19</v>
      </c>
      <c r="O109" s="882"/>
      <c r="P109" s="883"/>
      <c r="Q109" s="51" t="s">
        <v>19</v>
      </c>
    </row>
    <row r="110" spans="2:17" x14ac:dyDescent="0.25">
      <c r="B110" s="793" t="s">
        <v>1526</v>
      </c>
      <c r="C110" s="879" t="s">
        <v>4557</v>
      </c>
      <c r="D110" s="879" t="s">
        <v>1826</v>
      </c>
      <c r="E110" s="879">
        <v>48</v>
      </c>
      <c r="F110" s="935"/>
      <c r="G110" s="935"/>
      <c r="H110" s="935"/>
      <c r="I110" s="283" t="s">
        <v>19</v>
      </c>
      <c r="J110" s="283" t="s">
        <v>19</v>
      </c>
      <c r="K110" s="51" t="s">
        <v>19</v>
      </c>
      <c r="L110" s="51" t="s">
        <v>19</v>
      </c>
      <c r="M110" s="51" t="s">
        <v>19</v>
      </c>
      <c r="N110" s="51" t="s">
        <v>19</v>
      </c>
      <c r="O110" s="882"/>
      <c r="P110" s="883"/>
      <c r="Q110" s="51" t="s">
        <v>19</v>
      </c>
    </row>
    <row r="111" spans="2:17" x14ac:dyDescent="0.25">
      <c r="B111" s="793" t="s">
        <v>1526</v>
      </c>
      <c r="C111" s="879" t="s">
        <v>4558</v>
      </c>
      <c r="D111" s="879" t="s">
        <v>1826</v>
      </c>
      <c r="E111" s="879">
        <v>48</v>
      </c>
      <c r="F111" s="935"/>
      <c r="G111" s="935"/>
      <c r="H111" s="935"/>
      <c r="I111" s="283" t="s">
        <v>19</v>
      </c>
      <c r="J111" s="283" t="s">
        <v>19</v>
      </c>
      <c r="K111" s="51" t="s">
        <v>19</v>
      </c>
      <c r="L111" s="51" t="s">
        <v>19</v>
      </c>
      <c r="M111" s="51" t="s">
        <v>19</v>
      </c>
      <c r="N111" s="51" t="s">
        <v>19</v>
      </c>
      <c r="O111" s="882"/>
      <c r="P111" s="883"/>
      <c r="Q111" s="51" t="s">
        <v>19</v>
      </c>
    </row>
    <row r="112" spans="2:17" x14ac:dyDescent="0.25">
      <c r="B112" s="793" t="s">
        <v>1526</v>
      </c>
      <c r="C112" s="879" t="s">
        <v>4559</v>
      </c>
      <c r="D112" s="879" t="s">
        <v>3159</v>
      </c>
      <c r="E112" s="879">
        <v>50</v>
      </c>
      <c r="F112" s="935"/>
      <c r="G112" s="935"/>
      <c r="H112" s="935"/>
      <c r="I112" s="283" t="s">
        <v>19</v>
      </c>
      <c r="J112" s="283" t="s">
        <v>19</v>
      </c>
      <c r="K112" s="51" t="s">
        <v>19</v>
      </c>
      <c r="L112" s="51" t="s">
        <v>19</v>
      </c>
      <c r="M112" s="51" t="s">
        <v>19</v>
      </c>
      <c r="N112" s="51" t="s">
        <v>19</v>
      </c>
      <c r="O112" s="882"/>
      <c r="P112" s="883"/>
      <c r="Q112" s="51" t="s">
        <v>19</v>
      </c>
    </row>
    <row r="113" spans="2:17" x14ac:dyDescent="0.25">
      <c r="B113" s="793" t="s">
        <v>1526</v>
      </c>
      <c r="C113" s="879" t="s">
        <v>4560</v>
      </c>
      <c r="D113" s="879" t="s">
        <v>3160</v>
      </c>
      <c r="E113" s="879">
        <v>50</v>
      </c>
      <c r="F113" s="935"/>
      <c r="G113" s="935"/>
      <c r="H113" s="935"/>
      <c r="I113" s="283" t="s">
        <v>19</v>
      </c>
      <c r="J113" s="283" t="s">
        <v>19</v>
      </c>
      <c r="K113" s="51" t="s">
        <v>19</v>
      </c>
      <c r="L113" s="51" t="s">
        <v>19</v>
      </c>
      <c r="M113" s="51" t="s">
        <v>19</v>
      </c>
      <c r="N113" s="51" t="s">
        <v>19</v>
      </c>
      <c r="O113" s="882"/>
      <c r="P113" s="883"/>
      <c r="Q113" s="51" t="s">
        <v>19</v>
      </c>
    </row>
    <row r="114" spans="2:17" x14ac:dyDescent="0.25">
      <c r="B114" s="793"/>
      <c r="C114" s="879"/>
      <c r="D114" s="879"/>
      <c r="E114" s="983"/>
      <c r="F114" s="935"/>
      <c r="G114" s="935"/>
      <c r="H114" s="935"/>
      <c r="I114" s="283"/>
      <c r="J114" s="283"/>
      <c r="K114" s="51"/>
      <c r="L114" s="51"/>
      <c r="M114" s="51"/>
      <c r="N114" s="51"/>
      <c r="O114" s="882"/>
      <c r="P114" s="883"/>
      <c r="Q114" s="51"/>
    </row>
    <row r="115" spans="2:17" x14ac:dyDescent="0.25">
      <c r="B115" s="1" t="s">
        <v>94</v>
      </c>
    </row>
    <row r="116" spans="2:17" x14ac:dyDescent="0.25">
      <c r="B116" s="1" t="s">
        <v>95</v>
      </c>
    </row>
    <row r="119" spans="2:17" ht="26.25" x14ac:dyDescent="0.25">
      <c r="B119" s="1911" t="s">
        <v>2985</v>
      </c>
      <c r="C119" s="1911"/>
      <c r="D119" s="1911"/>
      <c r="E119" s="587"/>
      <c r="F119" s="587"/>
      <c r="G119" s="587"/>
      <c r="H119" s="587"/>
      <c r="I119" s="587"/>
      <c r="J119" s="587"/>
      <c r="K119" s="587"/>
      <c r="L119" s="587"/>
      <c r="M119" s="587"/>
      <c r="N119" s="587"/>
      <c r="O119" s="587"/>
      <c r="P119" s="587"/>
      <c r="Q119" s="587"/>
    </row>
    <row r="120" spans="2:17" ht="75" x14ac:dyDescent="0.25">
      <c r="B120" s="888" t="s">
        <v>97</v>
      </c>
      <c r="C120" s="888" t="s">
        <v>98</v>
      </c>
      <c r="D120" s="888" t="s">
        <v>99</v>
      </c>
      <c r="E120" s="888" t="s">
        <v>100</v>
      </c>
      <c r="F120" s="888" t="s">
        <v>101</v>
      </c>
      <c r="G120" s="888" t="s">
        <v>102</v>
      </c>
      <c r="H120" s="888" t="s">
        <v>103</v>
      </c>
      <c r="I120" s="888" t="s">
        <v>104</v>
      </c>
      <c r="J120" s="1620" t="s">
        <v>699</v>
      </c>
      <c r="K120" s="1621"/>
      <c r="L120" s="1622"/>
      <c r="M120" s="888" t="s">
        <v>106</v>
      </c>
      <c r="N120" s="888" t="s">
        <v>107</v>
      </c>
      <c r="O120" s="888" t="s">
        <v>108</v>
      </c>
      <c r="P120" s="1620" t="s">
        <v>81</v>
      </c>
      <c r="Q120" s="1622"/>
    </row>
    <row r="121" spans="2:17" ht="45" x14ac:dyDescent="0.25">
      <c r="B121" s="866" t="s">
        <v>132</v>
      </c>
      <c r="C121" s="866" t="s">
        <v>133</v>
      </c>
      <c r="D121" s="886" t="s">
        <v>4561</v>
      </c>
      <c r="E121" s="1277">
        <v>25870377</v>
      </c>
      <c r="F121" s="1278" t="s">
        <v>4562</v>
      </c>
      <c r="G121" s="886" t="s">
        <v>4563</v>
      </c>
      <c r="H121" s="889">
        <v>38577</v>
      </c>
      <c r="I121" s="886"/>
      <c r="J121" s="892"/>
      <c r="K121" s="1279"/>
      <c r="L121" s="893"/>
      <c r="M121" s="886" t="s">
        <v>20</v>
      </c>
      <c r="N121" s="886" t="s">
        <v>20</v>
      </c>
      <c r="O121" s="886" t="s">
        <v>20</v>
      </c>
      <c r="P121" s="1633" t="s">
        <v>4564</v>
      </c>
      <c r="Q121" s="1634"/>
    </row>
    <row r="122" spans="2:17" ht="30" x14ac:dyDescent="0.25">
      <c r="B122" s="866" t="s">
        <v>132</v>
      </c>
      <c r="C122" s="866" t="s">
        <v>133</v>
      </c>
      <c r="D122" s="1277" t="s">
        <v>4565</v>
      </c>
      <c r="E122" s="1277">
        <v>50919941</v>
      </c>
      <c r="F122" s="1278" t="s">
        <v>2343</v>
      </c>
      <c r="G122" s="886" t="s">
        <v>3226</v>
      </c>
      <c r="H122" s="889">
        <v>37786</v>
      </c>
      <c r="I122" s="886"/>
      <c r="J122" s="892" t="s">
        <v>4566</v>
      </c>
      <c r="K122" s="888" t="s">
        <v>4567</v>
      </c>
      <c r="L122" s="893"/>
      <c r="M122" s="886" t="s">
        <v>20</v>
      </c>
      <c r="N122" s="886" t="s">
        <v>19</v>
      </c>
      <c r="O122" s="886" t="s">
        <v>19</v>
      </c>
      <c r="P122" s="1635"/>
      <c r="Q122" s="1636"/>
    </row>
    <row r="123" spans="2:17" x14ac:dyDescent="0.25">
      <c r="B123" s="1590" t="s">
        <v>132</v>
      </c>
      <c r="C123" s="1590" t="s">
        <v>133</v>
      </c>
      <c r="D123" s="2027" t="s">
        <v>4568</v>
      </c>
      <c r="E123" s="2027">
        <v>1065373754</v>
      </c>
      <c r="F123" s="2029" t="s">
        <v>4569</v>
      </c>
      <c r="G123" s="1623" t="s">
        <v>264</v>
      </c>
      <c r="H123" s="1627">
        <v>40894</v>
      </c>
      <c r="I123" s="1623"/>
      <c r="J123" s="892" t="s">
        <v>4570</v>
      </c>
      <c r="K123" s="888" t="s">
        <v>4571</v>
      </c>
      <c r="L123" s="893"/>
      <c r="M123" s="1623" t="s">
        <v>20</v>
      </c>
      <c r="N123" s="1623" t="s">
        <v>20</v>
      </c>
      <c r="O123" s="1623" t="s">
        <v>20</v>
      </c>
      <c r="P123" s="1633" t="s">
        <v>4564</v>
      </c>
      <c r="Q123" s="1634"/>
    </row>
    <row r="124" spans="2:17" ht="30" x14ac:dyDescent="0.25">
      <c r="B124" s="1592"/>
      <c r="C124" s="1592"/>
      <c r="D124" s="2028"/>
      <c r="E124" s="2028"/>
      <c r="F124" s="2030"/>
      <c r="G124" s="1624"/>
      <c r="H124" s="1628"/>
      <c r="I124" s="1624"/>
      <c r="J124" s="888" t="s">
        <v>4572</v>
      </c>
      <c r="K124" s="888"/>
      <c r="L124" s="893"/>
      <c r="M124" s="1624"/>
      <c r="N124" s="1624"/>
      <c r="O124" s="1624"/>
      <c r="P124" s="1635"/>
      <c r="Q124" s="1636"/>
    </row>
    <row r="125" spans="2:17" ht="75" x14ac:dyDescent="0.25">
      <c r="B125" s="866" t="s">
        <v>132</v>
      </c>
      <c r="C125" s="866" t="s">
        <v>133</v>
      </c>
      <c r="D125" s="1277" t="s">
        <v>4573</v>
      </c>
      <c r="E125" s="1277">
        <v>1067884506</v>
      </c>
      <c r="F125" s="1278" t="s">
        <v>4574</v>
      </c>
      <c r="G125" s="886" t="s">
        <v>4575</v>
      </c>
      <c r="H125" s="889">
        <v>41489</v>
      </c>
      <c r="I125" s="886"/>
      <c r="J125" s="888" t="s">
        <v>4576</v>
      </c>
      <c r="K125" s="888" t="s">
        <v>4577</v>
      </c>
      <c r="L125" s="893"/>
      <c r="M125" s="886" t="s">
        <v>20</v>
      </c>
      <c r="N125" s="886" t="s">
        <v>19</v>
      </c>
      <c r="O125" s="886" t="s">
        <v>19</v>
      </c>
      <c r="P125" s="1620" t="s">
        <v>4578</v>
      </c>
      <c r="Q125" s="1622"/>
    </row>
    <row r="126" spans="2:17" x14ac:dyDescent="0.25">
      <c r="B126" s="1590" t="s">
        <v>132</v>
      </c>
      <c r="C126" s="1590" t="s">
        <v>133</v>
      </c>
      <c r="D126" s="2027" t="s">
        <v>4579</v>
      </c>
      <c r="E126" s="2027">
        <v>1067921599</v>
      </c>
      <c r="F126" s="2029" t="s">
        <v>4580</v>
      </c>
      <c r="G126" s="1623" t="s">
        <v>264</v>
      </c>
      <c r="H126" s="1627">
        <v>41870</v>
      </c>
      <c r="I126" s="1623"/>
      <c r="J126" s="888" t="s">
        <v>4581</v>
      </c>
      <c r="K126" s="888" t="s">
        <v>4582</v>
      </c>
      <c r="L126" s="1623"/>
      <c r="M126" s="1623" t="s">
        <v>20</v>
      </c>
      <c r="N126" s="1623" t="s">
        <v>20</v>
      </c>
      <c r="O126" s="1623" t="s">
        <v>20</v>
      </c>
      <c r="P126" s="1633" t="s">
        <v>4564</v>
      </c>
      <c r="Q126" s="1634"/>
    </row>
    <row r="127" spans="2:17" ht="30" x14ac:dyDescent="0.25">
      <c r="B127" s="1592"/>
      <c r="C127" s="1592"/>
      <c r="D127" s="2028"/>
      <c r="E127" s="2028"/>
      <c r="F127" s="2030"/>
      <c r="G127" s="1624"/>
      <c r="H127" s="1628"/>
      <c r="I127" s="1624"/>
      <c r="J127" s="888" t="s">
        <v>4572</v>
      </c>
      <c r="K127" s="888" t="s">
        <v>4583</v>
      </c>
      <c r="L127" s="1624"/>
      <c r="M127" s="1624"/>
      <c r="N127" s="1624"/>
      <c r="O127" s="1624"/>
      <c r="P127" s="1635"/>
      <c r="Q127" s="1636"/>
    </row>
    <row r="128" spans="2:17" ht="30" x14ac:dyDescent="0.25">
      <c r="B128" s="866" t="s">
        <v>132</v>
      </c>
      <c r="C128" s="866" t="s">
        <v>133</v>
      </c>
      <c r="D128" s="1277" t="s">
        <v>4584</v>
      </c>
      <c r="E128" s="1277">
        <v>1067924215</v>
      </c>
      <c r="F128" s="1277" t="s">
        <v>4585</v>
      </c>
      <c r="G128" s="1280" t="s">
        <v>4586</v>
      </c>
      <c r="H128" s="889">
        <v>40151</v>
      </c>
      <c r="I128" s="886"/>
      <c r="J128" s="888"/>
      <c r="K128" s="888"/>
      <c r="L128" s="893"/>
      <c r="M128" s="886" t="s">
        <v>20</v>
      </c>
      <c r="N128" s="886" t="s">
        <v>20</v>
      </c>
      <c r="O128" s="886" t="s">
        <v>20</v>
      </c>
      <c r="P128" s="1620" t="s">
        <v>4564</v>
      </c>
      <c r="Q128" s="1622"/>
    </row>
    <row r="129" spans="2:17" ht="30" x14ac:dyDescent="0.25">
      <c r="B129" s="1590" t="s">
        <v>132</v>
      </c>
      <c r="C129" s="1590" t="s">
        <v>133</v>
      </c>
      <c r="D129" s="2027" t="s">
        <v>4587</v>
      </c>
      <c r="E129" s="2027">
        <v>50978173</v>
      </c>
      <c r="F129" s="2029" t="s">
        <v>1577</v>
      </c>
      <c r="G129" s="1623" t="s">
        <v>4588</v>
      </c>
      <c r="H129" s="1627">
        <v>41467</v>
      </c>
      <c r="I129" s="1623"/>
      <c r="J129" s="888" t="s">
        <v>4589</v>
      </c>
      <c r="K129" s="888" t="s">
        <v>4590</v>
      </c>
      <c r="L129" s="1623"/>
      <c r="M129" s="1623" t="s">
        <v>19</v>
      </c>
      <c r="N129" s="1623" t="s">
        <v>20</v>
      </c>
      <c r="O129" s="1623" t="s">
        <v>20</v>
      </c>
      <c r="P129" s="1633" t="s">
        <v>4591</v>
      </c>
      <c r="Q129" s="1634"/>
    </row>
    <row r="130" spans="2:17" x14ac:dyDescent="0.25">
      <c r="B130" s="1592"/>
      <c r="C130" s="1592"/>
      <c r="D130" s="2028"/>
      <c r="E130" s="2028"/>
      <c r="F130" s="2030"/>
      <c r="G130" s="1624"/>
      <c r="H130" s="1628"/>
      <c r="I130" s="1624"/>
      <c r="J130" s="888" t="s">
        <v>4551</v>
      </c>
      <c r="K130" s="888" t="s">
        <v>4592</v>
      </c>
      <c r="L130" s="1624"/>
      <c r="M130" s="1624"/>
      <c r="N130" s="1624"/>
      <c r="O130" s="1624"/>
      <c r="P130" s="1635"/>
      <c r="Q130" s="1636"/>
    </row>
    <row r="131" spans="2:17" ht="30" x14ac:dyDescent="0.25">
      <c r="B131" s="866" t="s">
        <v>132</v>
      </c>
      <c r="C131" s="866" t="s">
        <v>133</v>
      </c>
      <c r="D131" s="1277" t="s">
        <v>4593</v>
      </c>
      <c r="E131" s="1277">
        <v>1067913508</v>
      </c>
      <c r="F131" s="1277" t="s">
        <v>4585</v>
      </c>
      <c r="G131" s="1280" t="s">
        <v>4586</v>
      </c>
      <c r="H131" s="889">
        <v>41244</v>
      </c>
      <c r="I131" s="886"/>
      <c r="J131" s="888" t="s">
        <v>290</v>
      </c>
      <c r="K131" s="888" t="s">
        <v>4594</v>
      </c>
      <c r="L131" s="893"/>
      <c r="M131" s="886" t="s">
        <v>19</v>
      </c>
      <c r="N131" s="886" t="s">
        <v>20</v>
      </c>
      <c r="O131" s="886" t="s">
        <v>20</v>
      </c>
      <c r="P131" s="1620" t="s">
        <v>4591</v>
      </c>
      <c r="Q131" s="1622"/>
    </row>
    <row r="132" spans="2:17" ht="30" x14ac:dyDescent="0.25">
      <c r="B132" s="1590" t="s">
        <v>132</v>
      </c>
      <c r="C132" s="1590" t="s">
        <v>133</v>
      </c>
      <c r="D132" s="1590" t="s">
        <v>4595</v>
      </c>
      <c r="E132" s="1590">
        <v>1067883795</v>
      </c>
      <c r="F132" s="1590" t="s">
        <v>1465</v>
      </c>
      <c r="G132" s="1590" t="s">
        <v>136</v>
      </c>
      <c r="H132" s="1627">
        <v>40534</v>
      </c>
      <c r="I132" s="1623"/>
      <c r="J132" s="888" t="s">
        <v>290</v>
      </c>
      <c r="K132" s="888" t="s">
        <v>4596</v>
      </c>
      <c r="L132" s="893"/>
      <c r="M132" s="1623" t="s">
        <v>19</v>
      </c>
      <c r="N132" s="1623" t="s">
        <v>20</v>
      </c>
      <c r="O132" s="1623" t="s">
        <v>20</v>
      </c>
      <c r="P132" s="1633" t="s">
        <v>4597</v>
      </c>
      <c r="Q132" s="1634"/>
    </row>
    <row r="133" spans="2:17" ht="45" x14ac:dyDescent="0.25">
      <c r="B133" s="1592"/>
      <c r="C133" s="1592"/>
      <c r="D133" s="1592"/>
      <c r="E133" s="1592"/>
      <c r="F133" s="1592"/>
      <c r="G133" s="1592"/>
      <c r="H133" s="1628"/>
      <c r="I133" s="1624"/>
      <c r="J133" s="888" t="s">
        <v>4598</v>
      </c>
      <c r="K133" s="888" t="s">
        <v>4599</v>
      </c>
      <c r="L133" s="893"/>
      <c r="M133" s="1624"/>
      <c r="N133" s="1624"/>
      <c r="O133" s="1624"/>
      <c r="P133" s="1635"/>
      <c r="Q133" s="1636"/>
    </row>
    <row r="134" spans="2:17" ht="30" x14ac:dyDescent="0.25">
      <c r="B134" s="866" t="s">
        <v>132</v>
      </c>
      <c r="C134" s="866" t="s">
        <v>133</v>
      </c>
      <c r="D134" s="886" t="s">
        <v>4600</v>
      </c>
      <c r="E134" s="886">
        <v>1062677985</v>
      </c>
      <c r="F134" s="886" t="s">
        <v>4601</v>
      </c>
      <c r="G134" s="886" t="s">
        <v>2187</v>
      </c>
      <c r="H134" s="889">
        <v>40480</v>
      </c>
      <c r="I134" s="886"/>
      <c r="J134" s="888" t="s">
        <v>4602</v>
      </c>
      <c r="K134" s="888"/>
      <c r="L134" s="893"/>
      <c r="M134" s="886" t="s">
        <v>19</v>
      </c>
      <c r="N134" s="886" t="s">
        <v>20</v>
      </c>
      <c r="O134" s="886" t="s">
        <v>20</v>
      </c>
      <c r="P134" s="1633" t="s">
        <v>4603</v>
      </c>
      <c r="Q134" s="1634"/>
    </row>
    <row r="135" spans="2:17" s="809" customFormat="1" ht="60" x14ac:dyDescent="0.25">
      <c r="B135" s="886" t="s">
        <v>132</v>
      </c>
      <c r="C135" s="886" t="s">
        <v>133</v>
      </c>
      <c r="D135" s="886" t="s">
        <v>4604</v>
      </c>
      <c r="E135" s="886">
        <v>1067885880</v>
      </c>
      <c r="F135" s="886" t="s">
        <v>4605</v>
      </c>
      <c r="G135" s="886" t="s">
        <v>136</v>
      </c>
      <c r="H135" s="889">
        <v>41631</v>
      </c>
      <c r="I135" s="886"/>
      <c r="J135" s="888" t="s">
        <v>4606</v>
      </c>
      <c r="K135" s="888" t="s">
        <v>4607</v>
      </c>
      <c r="L135" s="893"/>
      <c r="M135" s="886" t="s">
        <v>19</v>
      </c>
      <c r="N135" s="886" t="s">
        <v>20</v>
      </c>
      <c r="O135" s="886" t="s">
        <v>20</v>
      </c>
      <c r="P135" s="1620" t="s">
        <v>4591</v>
      </c>
      <c r="Q135" s="1622"/>
    </row>
    <row r="136" spans="2:17" ht="45" x14ac:dyDescent="0.25">
      <c r="B136" s="886" t="s">
        <v>623</v>
      </c>
      <c r="C136" s="886" t="s">
        <v>141</v>
      </c>
      <c r="D136" s="886" t="s">
        <v>4608</v>
      </c>
      <c r="E136" s="886">
        <v>1066510429</v>
      </c>
      <c r="F136" s="886" t="s">
        <v>129</v>
      </c>
      <c r="G136" s="886" t="s">
        <v>318</v>
      </c>
      <c r="H136" s="889">
        <v>40883</v>
      </c>
      <c r="I136" s="1281">
        <v>120551</v>
      </c>
      <c r="J136" s="888" t="s">
        <v>3298</v>
      </c>
      <c r="K136" s="888" t="s">
        <v>4609</v>
      </c>
      <c r="L136" s="893"/>
      <c r="M136" s="886" t="s">
        <v>19</v>
      </c>
      <c r="N136" s="886" t="s">
        <v>19</v>
      </c>
      <c r="O136" s="886" t="s">
        <v>19</v>
      </c>
      <c r="P136" s="892"/>
      <c r="Q136" s="893"/>
    </row>
    <row r="137" spans="2:17" ht="45" x14ac:dyDescent="0.25">
      <c r="B137" s="886" t="s">
        <v>623</v>
      </c>
      <c r="C137" s="886" t="s">
        <v>141</v>
      </c>
      <c r="D137" s="886" t="s">
        <v>4610</v>
      </c>
      <c r="E137" s="886">
        <v>50918613</v>
      </c>
      <c r="F137" s="886" t="s">
        <v>129</v>
      </c>
      <c r="G137" s="886" t="s">
        <v>130</v>
      </c>
      <c r="H137" s="889">
        <v>39506</v>
      </c>
      <c r="I137" s="1281">
        <v>108916</v>
      </c>
      <c r="J137" s="888" t="s">
        <v>4611</v>
      </c>
      <c r="K137" s="888" t="s">
        <v>4612</v>
      </c>
      <c r="L137" s="893"/>
      <c r="M137" s="886" t="s">
        <v>19</v>
      </c>
      <c r="N137" s="886" t="s">
        <v>19</v>
      </c>
      <c r="O137" s="886" t="s">
        <v>19</v>
      </c>
      <c r="P137" s="892"/>
      <c r="Q137" s="893"/>
    </row>
    <row r="138" spans="2:17" ht="75" x14ac:dyDescent="0.25">
      <c r="B138" s="886" t="s">
        <v>623</v>
      </c>
      <c r="C138" s="886" t="s">
        <v>141</v>
      </c>
      <c r="D138" s="886" t="s">
        <v>4613</v>
      </c>
      <c r="E138" s="1277">
        <v>50939959</v>
      </c>
      <c r="F138" s="1277" t="s">
        <v>129</v>
      </c>
      <c r="G138" s="886" t="s">
        <v>3226</v>
      </c>
      <c r="H138" s="889">
        <v>41292</v>
      </c>
      <c r="I138" s="886"/>
      <c r="J138" s="886" t="s">
        <v>4614</v>
      </c>
      <c r="K138" s="886" t="s">
        <v>4615</v>
      </c>
      <c r="L138" s="893"/>
      <c r="M138" s="886" t="s">
        <v>19</v>
      </c>
      <c r="N138" s="886" t="s">
        <v>19</v>
      </c>
      <c r="O138" s="886" t="s">
        <v>19</v>
      </c>
      <c r="P138" s="892"/>
      <c r="Q138" s="893"/>
    </row>
    <row r="139" spans="2:17" ht="30" x14ac:dyDescent="0.25">
      <c r="B139" s="886" t="s">
        <v>623</v>
      </c>
      <c r="C139" s="886" t="s">
        <v>141</v>
      </c>
      <c r="D139" s="1277" t="s">
        <v>1365</v>
      </c>
      <c r="E139" s="1277">
        <v>50861210</v>
      </c>
      <c r="F139" s="1277" t="s">
        <v>129</v>
      </c>
      <c r="G139" s="886" t="s">
        <v>4616</v>
      </c>
      <c r="H139" s="889">
        <v>40718</v>
      </c>
      <c r="I139" s="886"/>
      <c r="J139" s="886" t="s">
        <v>4617</v>
      </c>
      <c r="K139" s="810" t="s">
        <v>4618</v>
      </c>
      <c r="L139" s="893"/>
      <c r="M139" s="886" t="s">
        <v>19</v>
      </c>
      <c r="N139" s="886" t="s">
        <v>19</v>
      </c>
      <c r="O139" s="886" t="s">
        <v>19</v>
      </c>
      <c r="P139" s="1620" t="s">
        <v>4619</v>
      </c>
      <c r="Q139" s="1622"/>
    </row>
    <row r="140" spans="2:17" ht="45" x14ac:dyDescent="0.25">
      <c r="B140" s="886" t="s">
        <v>623</v>
      </c>
      <c r="C140" s="886" t="s">
        <v>141</v>
      </c>
      <c r="D140" s="1277" t="s">
        <v>4620</v>
      </c>
      <c r="E140" s="1277">
        <v>50921256</v>
      </c>
      <c r="F140" s="1277" t="s">
        <v>129</v>
      </c>
      <c r="G140" s="886" t="s">
        <v>3226</v>
      </c>
      <c r="H140" s="889">
        <v>41292</v>
      </c>
      <c r="I140" s="886"/>
      <c r="J140" s="886" t="s">
        <v>4621</v>
      </c>
      <c r="K140" s="886" t="s">
        <v>4622</v>
      </c>
      <c r="L140" s="893"/>
      <c r="M140" s="886" t="s">
        <v>19</v>
      </c>
      <c r="N140" s="886" t="s">
        <v>19</v>
      </c>
      <c r="O140" s="886" t="s">
        <v>19</v>
      </c>
      <c r="P140" s="892"/>
      <c r="Q140" s="893"/>
    </row>
    <row r="141" spans="2:17" ht="30" x14ac:dyDescent="0.25">
      <c r="B141" s="886" t="s">
        <v>623</v>
      </c>
      <c r="C141" s="886" t="s">
        <v>141</v>
      </c>
      <c r="D141" s="1282" t="s">
        <v>4623</v>
      </c>
      <c r="E141" s="1282">
        <v>30686821</v>
      </c>
      <c r="F141" s="1282" t="s">
        <v>129</v>
      </c>
      <c r="G141" s="886" t="s">
        <v>318</v>
      </c>
      <c r="H141" s="889">
        <v>39871</v>
      </c>
      <c r="I141" s="886">
        <v>124952</v>
      </c>
      <c r="J141" s="886" t="s">
        <v>4624</v>
      </c>
      <c r="K141" s="886" t="s">
        <v>4625</v>
      </c>
      <c r="L141" s="893"/>
      <c r="M141" s="886" t="s">
        <v>19</v>
      </c>
      <c r="N141" s="886" t="s">
        <v>19</v>
      </c>
      <c r="O141" s="886" t="s">
        <v>19</v>
      </c>
      <c r="P141" s="892"/>
      <c r="Q141" s="893"/>
    </row>
    <row r="142" spans="2:17" ht="30" x14ac:dyDescent="0.25">
      <c r="B142" s="886" t="s">
        <v>623</v>
      </c>
      <c r="C142" s="886" t="s">
        <v>141</v>
      </c>
      <c r="D142" s="1282" t="s">
        <v>4626</v>
      </c>
      <c r="E142" s="1282">
        <v>1067905870</v>
      </c>
      <c r="F142" s="1282" t="s">
        <v>129</v>
      </c>
      <c r="G142" s="886" t="s">
        <v>282</v>
      </c>
      <c r="H142" s="889">
        <v>41789</v>
      </c>
      <c r="I142" s="886">
        <v>144883</v>
      </c>
      <c r="J142" s="886"/>
      <c r="K142" s="886"/>
      <c r="L142" s="893"/>
      <c r="M142" s="886" t="s">
        <v>19</v>
      </c>
      <c r="N142" s="886" t="s">
        <v>19</v>
      </c>
      <c r="O142" s="886" t="s">
        <v>20</v>
      </c>
      <c r="P142" s="2025" t="s">
        <v>4627</v>
      </c>
      <c r="Q142" s="2026"/>
    </row>
    <row r="143" spans="2:17" ht="30" x14ac:dyDescent="0.25">
      <c r="B143" s="886" t="s">
        <v>623</v>
      </c>
      <c r="C143" s="886" t="s">
        <v>141</v>
      </c>
      <c r="D143" s="1278" t="s">
        <v>4313</v>
      </c>
      <c r="E143" s="1278">
        <v>50937561</v>
      </c>
      <c r="F143" s="1278" t="s">
        <v>129</v>
      </c>
      <c r="G143" s="886" t="s">
        <v>318</v>
      </c>
      <c r="H143" s="889">
        <v>39871</v>
      </c>
      <c r="I143" s="1283">
        <v>119616</v>
      </c>
      <c r="J143" s="886"/>
      <c r="K143" s="886"/>
      <c r="L143" s="893">
        <v>119616</v>
      </c>
      <c r="M143" s="886" t="s">
        <v>19</v>
      </c>
      <c r="N143" s="886" t="s">
        <v>19</v>
      </c>
      <c r="O143" s="886" t="s">
        <v>20</v>
      </c>
      <c r="P143" s="1620" t="s">
        <v>4628</v>
      </c>
      <c r="Q143" s="1622"/>
    </row>
    <row r="144" spans="2:17" ht="30" x14ac:dyDescent="0.25">
      <c r="B144" s="886" t="s">
        <v>623</v>
      </c>
      <c r="C144" s="886" t="s">
        <v>141</v>
      </c>
      <c r="D144" s="1277" t="s">
        <v>4629</v>
      </c>
      <c r="E144" s="1277">
        <v>30653690</v>
      </c>
      <c r="F144" s="1277" t="s">
        <v>129</v>
      </c>
      <c r="G144" s="886" t="s">
        <v>2432</v>
      </c>
      <c r="H144" s="889">
        <v>35636</v>
      </c>
      <c r="I144" s="1283">
        <v>144963</v>
      </c>
      <c r="J144" s="886" t="s">
        <v>4617</v>
      </c>
      <c r="K144" s="886" t="s">
        <v>4630</v>
      </c>
      <c r="L144" s="893">
        <v>144963</v>
      </c>
      <c r="M144" s="886" t="s">
        <v>19</v>
      </c>
      <c r="N144" s="886" t="s">
        <v>19</v>
      </c>
      <c r="O144" s="886" t="s">
        <v>19</v>
      </c>
      <c r="P144" s="892"/>
      <c r="Q144" s="893"/>
    </row>
    <row r="145" spans="2:17" ht="45" x14ac:dyDescent="0.25">
      <c r="B145" s="886" t="s">
        <v>623</v>
      </c>
      <c r="C145" s="886" t="s">
        <v>141</v>
      </c>
      <c r="D145" s="1277" t="s">
        <v>3048</v>
      </c>
      <c r="E145" s="1277">
        <v>1073814748</v>
      </c>
      <c r="F145" s="1278" t="s">
        <v>4631</v>
      </c>
      <c r="G145" s="886" t="s">
        <v>419</v>
      </c>
      <c r="H145" s="889">
        <v>40534</v>
      </c>
      <c r="I145" s="886"/>
      <c r="J145" s="886"/>
      <c r="K145" s="886"/>
      <c r="L145" s="893"/>
      <c r="M145" s="886" t="s">
        <v>19</v>
      </c>
      <c r="N145" s="886" t="s">
        <v>20</v>
      </c>
      <c r="O145" s="886" t="s">
        <v>20</v>
      </c>
      <c r="P145" s="1620" t="s">
        <v>4632</v>
      </c>
      <c r="Q145" s="1622"/>
    </row>
    <row r="146" spans="2:17" ht="30" x14ac:dyDescent="0.25">
      <c r="B146" s="886" t="s">
        <v>623</v>
      </c>
      <c r="C146" s="886" t="s">
        <v>141</v>
      </c>
      <c r="D146" s="1277" t="s">
        <v>4633</v>
      </c>
      <c r="E146" s="1277">
        <v>26229814</v>
      </c>
      <c r="F146" s="1277" t="s">
        <v>288</v>
      </c>
      <c r="G146" s="886" t="s">
        <v>130</v>
      </c>
      <c r="H146" s="889">
        <v>35118</v>
      </c>
      <c r="I146" s="886"/>
      <c r="J146" s="886" t="s">
        <v>4634</v>
      </c>
      <c r="K146" s="886" t="s">
        <v>4635</v>
      </c>
      <c r="L146" s="893"/>
      <c r="M146" s="886" t="s">
        <v>19</v>
      </c>
      <c r="N146" s="886" t="s">
        <v>19</v>
      </c>
      <c r="O146" s="886" t="s">
        <v>19</v>
      </c>
      <c r="P146" s="892"/>
      <c r="Q146" s="893"/>
    </row>
    <row r="147" spans="2:17" x14ac:dyDescent="0.25">
      <c r="B147" s="886" t="s">
        <v>623</v>
      </c>
      <c r="C147" s="886" t="s">
        <v>141</v>
      </c>
      <c r="D147" s="1277" t="s">
        <v>4253</v>
      </c>
      <c r="E147" s="1277">
        <v>50896885</v>
      </c>
      <c r="F147" s="1277" t="s">
        <v>288</v>
      </c>
      <c r="G147" s="886" t="s">
        <v>130</v>
      </c>
      <c r="H147" s="889">
        <v>35853</v>
      </c>
      <c r="I147" s="886"/>
      <c r="J147" s="886"/>
      <c r="K147" s="886"/>
      <c r="L147" s="893"/>
      <c r="M147" s="886" t="s">
        <v>19</v>
      </c>
      <c r="N147" s="886" t="s">
        <v>19</v>
      </c>
      <c r="O147" s="886" t="s">
        <v>20</v>
      </c>
      <c r="P147" s="1620" t="s">
        <v>4636</v>
      </c>
      <c r="Q147" s="1622"/>
    </row>
    <row r="148" spans="2:17" ht="30" x14ac:dyDescent="0.25">
      <c r="B148" s="886" t="s">
        <v>623</v>
      </c>
      <c r="C148" s="886" t="s">
        <v>141</v>
      </c>
      <c r="D148" s="1277" t="s">
        <v>4637</v>
      </c>
      <c r="E148" s="1277">
        <v>26215511</v>
      </c>
      <c r="F148" s="1277" t="s">
        <v>288</v>
      </c>
      <c r="G148" s="886" t="s">
        <v>130</v>
      </c>
      <c r="H148" s="889">
        <v>41263</v>
      </c>
      <c r="I148" s="886"/>
      <c r="J148" s="886" t="s">
        <v>4638</v>
      </c>
      <c r="K148" s="886" t="s">
        <v>4639</v>
      </c>
      <c r="L148" s="893"/>
      <c r="M148" s="886" t="s">
        <v>19</v>
      </c>
      <c r="N148" s="886" t="s">
        <v>19</v>
      </c>
      <c r="O148" s="886" t="s">
        <v>19</v>
      </c>
      <c r="P148" s="1620"/>
      <c r="Q148" s="1622"/>
    </row>
    <row r="149" spans="2:17" ht="30" x14ac:dyDescent="0.25">
      <c r="B149" s="886" t="s">
        <v>623</v>
      </c>
      <c r="C149" s="886" t="s">
        <v>141</v>
      </c>
      <c r="D149" s="1277" t="s">
        <v>4640</v>
      </c>
      <c r="E149" s="1277">
        <v>50909030</v>
      </c>
      <c r="F149" s="1277" t="s">
        <v>288</v>
      </c>
      <c r="G149" s="886" t="s">
        <v>130</v>
      </c>
      <c r="H149" s="889">
        <v>36458</v>
      </c>
      <c r="I149" s="886"/>
      <c r="J149" s="886" t="s">
        <v>4641</v>
      </c>
      <c r="K149" s="886" t="s">
        <v>4642</v>
      </c>
      <c r="L149" s="893"/>
      <c r="M149" s="886" t="s">
        <v>19</v>
      </c>
      <c r="N149" s="886" t="s">
        <v>19</v>
      </c>
      <c r="O149" s="886" t="s">
        <v>19</v>
      </c>
      <c r="P149" s="1620" t="s">
        <v>4643</v>
      </c>
      <c r="Q149" s="1622"/>
    </row>
    <row r="150" spans="2:17" ht="30" x14ac:dyDescent="0.25">
      <c r="B150" s="886" t="s">
        <v>623</v>
      </c>
      <c r="C150" s="886" t="s">
        <v>141</v>
      </c>
      <c r="D150" s="1277" t="s">
        <v>4644</v>
      </c>
      <c r="E150" s="1277">
        <v>1067864189</v>
      </c>
      <c r="F150" s="1277" t="s">
        <v>288</v>
      </c>
      <c r="G150" s="886" t="s">
        <v>4645</v>
      </c>
      <c r="H150" s="889">
        <v>40997</v>
      </c>
      <c r="I150" s="886"/>
      <c r="J150" s="886" t="s">
        <v>4501</v>
      </c>
      <c r="K150" s="886" t="s">
        <v>4646</v>
      </c>
      <c r="L150" s="893"/>
      <c r="M150" s="886" t="s">
        <v>19</v>
      </c>
      <c r="N150" s="886" t="s">
        <v>19</v>
      </c>
      <c r="O150" s="886" t="s">
        <v>19</v>
      </c>
      <c r="P150" s="892"/>
      <c r="Q150" s="893"/>
    </row>
    <row r="151" spans="2:17" ht="30" x14ac:dyDescent="0.25">
      <c r="B151" s="886" t="s">
        <v>623</v>
      </c>
      <c r="C151" s="1277" t="s">
        <v>141</v>
      </c>
      <c r="D151" s="1277" t="s">
        <v>4647</v>
      </c>
      <c r="E151" s="1277">
        <v>50860501</v>
      </c>
      <c r="F151" s="1277" t="s">
        <v>288</v>
      </c>
      <c r="G151" s="886" t="s">
        <v>130</v>
      </c>
      <c r="H151" s="889">
        <v>35632</v>
      </c>
      <c r="I151" s="886"/>
      <c r="J151" s="886" t="s">
        <v>4648</v>
      </c>
      <c r="K151" s="886" t="s">
        <v>4649</v>
      </c>
      <c r="L151" s="893"/>
      <c r="M151" s="886" t="s">
        <v>19</v>
      </c>
      <c r="N151" s="886" t="s">
        <v>19</v>
      </c>
      <c r="O151" s="886" t="s">
        <v>19</v>
      </c>
      <c r="P151" s="892"/>
      <c r="Q151" s="893"/>
    </row>
    <row r="152" spans="2:17" x14ac:dyDescent="0.25">
      <c r="B152" s="886" t="s">
        <v>623</v>
      </c>
      <c r="C152" s="886" t="s">
        <v>141</v>
      </c>
      <c r="D152" s="1277" t="s">
        <v>4650</v>
      </c>
      <c r="E152" s="1277">
        <v>50935973</v>
      </c>
      <c r="F152" s="1277" t="s">
        <v>288</v>
      </c>
      <c r="G152" s="886" t="s">
        <v>130</v>
      </c>
      <c r="H152" s="889">
        <v>39506</v>
      </c>
      <c r="I152" s="886"/>
      <c r="J152" s="886" t="s">
        <v>3327</v>
      </c>
      <c r="K152" s="886" t="s">
        <v>4651</v>
      </c>
      <c r="L152" s="893"/>
      <c r="M152" s="886" t="s">
        <v>19</v>
      </c>
      <c r="N152" s="886" t="s">
        <v>19</v>
      </c>
      <c r="O152" s="886" t="s">
        <v>19</v>
      </c>
      <c r="P152" s="892"/>
      <c r="Q152" s="893"/>
    </row>
    <row r="153" spans="2:17" ht="30" x14ac:dyDescent="0.25">
      <c r="B153" s="886" t="s">
        <v>623</v>
      </c>
      <c r="C153" s="886" t="s">
        <v>141</v>
      </c>
      <c r="D153" s="1277" t="s">
        <v>4652</v>
      </c>
      <c r="E153" s="1277">
        <v>1072253034</v>
      </c>
      <c r="F153" s="1277" t="s">
        <v>288</v>
      </c>
      <c r="G153" s="886" t="s">
        <v>130</v>
      </c>
      <c r="H153" s="889">
        <v>40893</v>
      </c>
      <c r="I153" s="886"/>
      <c r="J153" s="886" t="s">
        <v>4653</v>
      </c>
      <c r="K153" s="886" t="s">
        <v>4654</v>
      </c>
      <c r="L153" s="893"/>
      <c r="M153" s="886" t="s">
        <v>19</v>
      </c>
      <c r="N153" s="886" t="s">
        <v>19</v>
      </c>
      <c r="O153" s="886" t="s">
        <v>19</v>
      </c>
      <c r="P153" s="892"/>
      <c r="Q153" s="893"/>
    </row>
    <row r="154" spans="2:17" ht="30" x14ac:dyDescent="0.25">
      <c r="B154" s="886" t="s">
        <v>623</v>
      </c>
      <c r="C154" s="886" t="s">
        <v>141</v>
      </c>
      <c r="D154" s="1277" t="s">
        <v>2881</v>
      </c>
      <c r="E154" s="1277">
        <v>34990183</v>
      </c>
      <c r="F154" s="1277" t="s">
        <v>288</v>
      </c>
      <c r="G154" s="886" t="s">
        <v>130</v>
      </c>
      <c r="H154" s="889">
        <v>33844</v>
      </c>
      <c r="I154" s="886"/>
      <c r="J154" s="886" t="s">
        <v>4655</v>
      </c>
      <c r="K154" s="886" t="s">
        <v>4656</v>
      </c>
      <c r="L154" s="893"/>
      <c r="M154" s="886" t="s">
        <v>19</v>
      </c>
      <c r="N154" s="886" t="s">
        <v>19</v>
      </c>
      <c r="O154" s="886" t="s">
        <v>19</v>
      </c>
      <c r="P154" s="892"/>
      <c r="Q154" s="893"/>
    </row>
    <row r="155" spans="2:17" ht="30" x14ac:dyDescent="0.25">
      <c r="B155" s="886" t="s">
        <v>623</v>
      </c>
      <c r="C155" s="886" t="s">
        <v>141</v>
      </c>
      <c r="D155" s="1277" t="s">
        <v>4657</v>
      </c>
      <c r="E155" s="1277">
        <v>30575898</v>
      </c>
      <c r="F155" s="1277" t="s">
        <v>288</v>
      </c>
      <c r="G155" s="886" t="s">
        <v>797</v>
      </c>
      <c r="H155" s="889">
        <v>37862</v>
      </c>
      <c r="I155" s="886"/>
      <c r="J155" s="886" t="s">
        <v>264</v>
      </c>
      <c r="K155" s="886" t="s">
        <v>4658</v>
      </c>
      <c r="L155" s="893"/>
      <c r="M155" s="886" t="s">
        <v>19</v>
      </c>
      <c r="N155" s="886" t="s">
        <v>19</v>
      </c>
      <c r="O155" s="886" t="s">
        <v>19</v>
      </c>
      <c r="P155" s="892"/>
      <c r="Q155" s="893"/>
    </row>
    <row r="156" spans="2:17" ht="30" x14ac:dyDescent="0.25">
      <c r="B156" s="886" t="s">
        <v>623</v>
      </c>
      <c r="C156" s="886" t="s">
        <v>141</v>
      </c>
      <c r="D156" s="1277" t="s">
        <v>4659</v>
      </c>
      <c r="E156" s="1277">
        <v>30659804</v>
      </c>
      <c r="F156" s="1277" t="s">
        <v>288</v>
      </c>
      <c r="G156" s="886" t="s">
        <v>130</v>
      </c>
      <c r="H156" s="889">
        <v>36608</v>
      </c>
      <c r="I156" s="886"/>
      <c r="J156" s="886" t="s">
        <v>4501</v>
      </c>
      <c r="K156" s="886" t="s">
        <v>4660</v>
      </c>
      <c r="L156" s="893"/>
      <c r="M156" s="886" t="s">
        <v>19</v>
      </c>
      <c r="N156" s="886" t="s">
        <v>19</v>
      </c>
      <c r="O156" s="886" t="s">
        <v>20</v>
      </c>
      <c r="P156" s="1620" t="s">
        <v>4661</v>
      </c>
      <c r="Q156" s="1622"/>
    </row>
    <row r="157" spans="2:17" x14ac:dyDescent="0.25">
      <c r="B157" s="886"/>
      <c r="C157" s="886"/>
      <c r="D157" s="886"/>
      <c r="E157" s="886"/>
      <c r="F157" s="886"/>
      <c r="G157" s="886"/>
      <c r="H157" s="886"/>
      <c r="I157" s="886"/>
      <c r="J157" s="886"/>
      <c r="K157" s="886"/>
      <c r="L157" s="893"/>
      <c r="M157" s="886"/>
      <c r="N157" s="886"/>
      <c r="O157" s="886"/>
      <c r="P157" s="892"/>
      <c r="Q157" s="893"/>
    </row>
    <row r="158" spans="2:17" x14ac:dyDescent="0.25">
      <c r="B158" s="886"/>
      <c r="C158" s="886"/>
      <c r="D158" s="886"/>
      <c r="E158" s="886"/>
      <c r="F158" s="886"/>
      <c r="G158" s="886"/>
      <c r="H158" s="886"/>
      <c r="I158" s="886"/>
      <c r="J158" s="886"/>
      <c r="K158" s="886"/>
      <c r="L158" s="893"/>
      <c r="M158" s="886"/>
      <c r="N158" s="886"/>
      <c r="O158" s="886"/>
      <c r="P158" s="892"/>
      <c r="Q158" s="893"/>
    </row>
    <row r="159" spans="2:17" x14ac:dyDescent="0.25">
      <c r="B159" s="51"/>
      <c r="C159" s="855"/>
      <c r="D159" s="855"/>
      <c r="E159" s="855"/>
      <c r="F159" s="870"/>
      <c r="G159" s="870"/>
      <c r="H159" s="896"/>
      <c r="I159" s="855"/>
      <c r="J159" s="870"/>
      <c r="K159" s="855"/>
      <c r="L159" s="855"/>
      <c r="M159" s="855"/>
      <c r="N159" s="855"/>
      <c r="O159" s="855"/>
      <c r="P159" s="1629"/>
      <c r="Q159" s="1630"/>
    </row>
    <row r="160" spans="2:17" x14ac:dyDescent="0.25">
      <c r="B160" s="51"/>
      <c r="C160" s="1566"/>
      <c r="D160" s="1566"/>
      <c r="E160" s="1566"/>
      <c r="F160" s="1566"/>
      <c r="G160" s="1599"/>
      <c r="H160" s="1637"/>
      <c r="I160" s="1566"/>
      <c r="J160" s="1599"/>
      <c r="K160" s="1599"/>
      <c r="L160" s="1566"/>
      <c r="M160" s="1566"/>
      <c r="N160" s="1566"/>
      <c r="O160" s="1566"/>
      <c r="P160" s="1725"/>
      <c r="Q160" s="1726"/>
    </row>
    <row r="161" spans="2:17" x14ac:dyDescent="0.25">
      <c r="B161" s="51"/>
      <c r="C161" s="1602"/>
      <c r="D161" s="1602"/>
      <c r="E161" s="1602"/>
      <c r="F161" s="1602"/>
      <c r="G161" s="1600"/>
      <c r="H161" s="1732"/>
      <c r="I161" s="1602"/>
      <c r="J161" s="1600"/>
      <c r="K161" s="1600"/>
      <c r="L161" s="1602"/>
      <c r="M161" s="1602"/>
      <c r="N161" s="1602"/>
      <c r="O161" s="1602"/>
      <c r="P161" s="1727"/>
      <c r="Q161" s="1728"/>
    </row>
    <row r="162" spans="2:17" x14ac:dyDescent="0.25">
      <c r="B162" s="51"/>
      <c r="C162" s="1567"/>
      <c r="D162" s="1567"/>
      <c r="E162" s="1567"/>
      <c r="F162" s="1567"/>
      <c r="G162" s="1601"/>
      <c r="H162" s="1638"/>
      <c r="I162" s="1567"/>
      <c r="J162" s="1601"/>
      <c r="K162" s="1601"/>
      <c r="L162" s="1567"/>
      <c r="M162" s="1567"/>
      <c r="N162" s="1567"/>
      <c r="O162" s="1567"/>
      <c r="P162" s="1729"/>
      <c r="Q162" s="1730"/>
    </row>
    <row r="163" spans="2:17" x14ac:dyDescent="0.25">
      <c r="B163" s="811"/>
      <c r="C163" s="878"/>
      <c r="D163" s="816"/>
      <c r="E163" s="816"/>
      <c r="F163" s="816"/>
      <c r="G163" s="932"/>
      <c r="H163" s="967"/>
      <c r="I163" s="51"/>
      <c r="J163" s="932"/>
      <c r="K163" s="51"/>
      <c r="L163" s="51"/>
      <c r="M163" s="878"/>
      <c r="N163" s="878"/>
      <c r="O163" s="878"/>
      <c r="P163" s="1618"/>
      <c r="Q163" s="1619"/>
    </row>
    <row r="164" spans="2:17" x14ac:dyDescent="0.25">
      <c r="B164" s="281"/>
      <c r="C164" s="1566"/>
      <c r="D164" s="1566"/>
      <c r="E164" s="1566"/>
      <c r="F164" s="1599"/>
      <c r="G164" s="1599"/>
      <c r="H164" s="1637"/>
      <c r="I164" s="1566"/>
      <c r="J164" s="1599"/>
      <c r="K164" s="1566"/>
      <c r="L164" s="1566"/>
      <c r="M164" s="1566"/>
      <c r="N164" s="1566"/>
      <c r="O164" s="1566"/>
      <c r="P164" s="1618"/>
      <c r="Q164" s="1619"/>
    </row>
    <row r="165" spans="2:17" x14ac:dyDescent="0.25">
      <c r="B165" s="281"/>
      <c r="C165" s="1567"/>
      <c r="D165" s="1567"/>
      <c r="E165" s="1567"/>
      <c r="F165" s="1601"/>
      <c r="G165" s="1601"/>
      <c r="H165" s="1638"/>
      <c r="I165" s="1567"/>
      <c r="J165" s="1601"/>
      <c r="K165" s="1567"/>
      <c r="L165" s="1567"/>
      <c r="M165" s="1567"/>
      <c r="N165" s="1567"/>
      <c r="O165" s="1567"/>
      <c r="P165" s="1618"/>
      <c r="Q165" s="1619"/>
    </row>
    <row r="166" spans="2:17" x14ac:dyDescent="0.25">
      <c r="B166" s="878"/>
      <c r="C166" s="856"/>
      <c r="D166" s="816"/>
      <c r="E166" s="816"/>
      <c r="F166" s="871"/>
      <c r="G166" s="871"/>
      <c r="H166" s="897"/>
      <c r="I166" s="856"/>
      <c r="J166" s="871"/>
      <c r="K166" s="51"/>
      <c r="L166" s="51"/>
      <c r="M166" s="878"/>
      <c r="N166" s="878"/>
      <c r="O166" s="878"/>
      <c r="P166" s="51"/>
      <c r="Q166" s="51"/>
    </row>
    <row r="167" spans="2:17" ht="15.75" thickBot="1" x14ac:dyDescent="0.3">
      <c r="B167" s="976"/>
      <c r="C167" s="641"/>
      <c r="D167" s="641"/>
      <c r="E167" s="641"/>
      <c r="F167" s="641"/>
      <c r="G167" s="641"/>
      <c r="H167" s="641"/>
      <c r="I167" s="641"/>
      <c r="J167" s="641"/>
      <c r="K167" s="641"/>
      <c r="L167" s="641"/>
      <c r="M167" s="641"/>
      <c r="N167" s="641"/>
      <c r="O167" s="51"/>
      <c r="P167" s="51"/>
      <c r="Q167" s="51"/>
    </row>
    <row r="168" spans="2:17" ht="27" thickBot="1" x14ac:dyDescent="0.3">
      <c r="B168" s="2022" t="s">
        <v>158</v>
      </c>
      <c r="C168" s="2023"/>
      <c r="D168" s="2023"/>
      <c r="E168" s="2023"/>
      <c r="F168" s="2023"/>
      <c r="G168" s="2023"/>
      <c r="H168" s="2023"/>
      <c r="I168" s="2023"/>
      <c r="J168" s="2023"/>
      <c r="K168" s="2023"/>
      <c r="L168" s="2023"/>
      <c r="M168" s="2023"/>
      <c r="N168" s="2024"/>
    </row>
    <row r="171" spans="2:17" ht="30" x14ac:dyDescent="0.25">
      <c r="B171" s="114" t="s">
        <v>18</v>
      </c>
      <c r="C171" s="114" t="s">
        <v>159</v>
      </c>
      <c r="D171" s="1579" t="s">
        <v>81</v>
      </c>
      <c r="E171" s="1581"/>
    </row>
    <row r="172" spans="2:17" x14ac:dyDescent="0.25">
      <c r="B172" s="932" t="s">
        <v>160</v>
      </c>
      <c r="C172" s="878" t="s">
        <v>19</v>
      </c>
      <c r="D172" s="1613"/>
      <c r="E172" s="1613"/>
    </row>
    <row r="175" spans="2:17" ht="26.25" x14ac:dyDescent="0.25">
      <c r="B175" s="1562" t="s">
        <v>161</v>
      </c>
      <c r="C175" s="1563"/>
      <c r="D175" s="1563"/>
      <c r="E175" s="1563"/>
      <c r="F175" s="1563"/>
      <c r="G175" s="1563"/>
      <c r="H175" s="1563"/>
      <c r="I175" s="1563"/>
      <c r="J175" s="1563"/>
      <c r="K175" s="1563"/>
      <c r="L175" s="1563"/>
      <c r="M175" s="1563"/>
      <c r="N175" s="1563"/>
      <c r="O175" s="1563"/>
      <c r="P175" s="1563"/>
    </row>
    <row r="177" spans="1:26" ht="15.75" thickBot="1" x14ac:dyDescent="0.3"/>
    <row r="178" spans="1:26" ht="27" thickBot="1" x14ac:dyDescent="0.3">
      <c r="B178" s="1584" t="s">
        <v>162</v>
      </c>
      <c r="C178" s="1585"/>
      <c r="D178" s="1585"/>
      <c r="E178" s="1585"/>
      <c r="F178" s="1585"/>
      <c r="G178" s="1585"/>
      <c r="H178" s="1585"/>
      <c r="I178" s="1585"/>
      <c r="J178" s="1585"/>
      <c r="K178" s="1585"/>
      <c r="L178" s="1585"/>
      <c r="M178" s="1585"/>
      <c r="N178" s="1586"/>
    </row>
    <row r="180" spans="1:26" s="925" customFormat="1" ht="15.75" thickBot="1" x14ac:dyDescent="0.3">
      <c r="B180" s="1"/>
      <c r="C180" s="1"/>
      <c r="D180" s="1"/>
      <c r="E180" s="1"/>
      <c r="F180" s="1"/>
      <c r="G180" s="1"/>
      <c r="H180" s="1"/>
      <c r="I180" s="1"/>
      <c r="J180" s="1"/>
      <c r="K180" s="1"/>
      <c r="L180" s="1"/>
      <c r="M180" s="58"/>
      <c r="N180" s="58"/>
      <c r="O180" s="1"/>
      <c r="P180" s="1"/>
      <c r="Q180" s="1"/>
    </row>
    <row r="181" spans="1:26" s="76" customFormat="1" ht="60" x14ac:dyDescent="0.25">
      <c r="A181" s="62">
        <v>1</v>
      </c>
      <c r="B181" s="156" t="s">
        <v>34</v>
      </c>
      <c r="C181" s="156" t="s">
        <v>35</v>
      </c>
      <c r="D181" s="156" t="s">
        <v>36</v>
      </c>
      <c r="E181" s="156" t="s">
        <v>37</v>
      </c>
      <c r="F181" s="156" t="s">
        <v>38</v>
      </c>
      <c r="G181" s="156" t="s">
        <v>39</v>
      </c>
      <c r="H181" s="156" t="s">
        <v>40</v>
      </c>
      <c r="I181" s="156" t="s">
        <v>41</v>
      </c>
      <c r="J181" s="156" t="s">
        <v>42</v>
      </c>
      <c r="K181" s="156" t="s">
        <v>43</v>
      </c>
      <c r="L181" s="156" t="s">
        <v>44</v>
      </c>
      <c r="M181" s="158" t="s">
        <v>45</v>
      </c>
      <c r="N181" s="156" t="s">
        <v>46</v>
      </c>
      <c r="O181" s="156" t="s">
        <v>47</v>
      </c>
      <c r="P181" s="860" t="s">
        <v>48</v>
      </c>
      <c r="Q181" s="860" t="s">
        <v>49</v>
      </c>
      <c r="R181" s="75"/>
      <c r="S181" s="75"/>
      <c r="T181" s="75"/>
      <c r="U181" s="75"/>
      <c r="V181" s="75"/>
      <c r="W181" s="75"/>
      <c r="X181" s="75"/>
      <c r="Y181" s="75"/>
      <c r="Z181" s="75"/>
    </row>
    <row r="182" spans="1:26" s="76" customFormat="1" x14ac:dyDescent="0.25">
      <c r="A182" s="62">
        <f>+A181+1</f>
        <v>2</v>
      </c>
      <c r="B182" s="77" t="s">
        <v>4501</v>
      </c>
      <c r="C182" s="79" t="s">
        <v>4501</v>
      </c>
      <c r="D182" s="77" t="s">
        <v>4502</v>
      </c>
      <c r="E182" s="78" t="s">
        <v>4510</v>
      </c>
      <c r="F182" s="165" t="s">
        <v>19</v>
      </c>
      <c r="G182" s="164">
        <v>1</v>
      </c>
      <c r="H182" s="312">
        <v>41299</v>
      </c>
      <c r="I182" s="312">
        <v>41639</v>
      </c>
      <c r="J182" s="167" t="s">
        <v>20</v>
      </c>
      <c r="K182" s="582">
        <v>0</v>
      </c>
      <c r="L182" s="330">
        <v>11.16</v>
      </c>
      <c r="M182" s="786">
        <v>647</v>
      </c>
      <c r="N182" s="313"/>
      <c r="O182" s="171">
        <v>371664538</v>
      </c>
      <c r="P182" s="2020" t="s">
        <v>4662</v>
      </c>
      <c r="Q182" s="1809" t="s">
        <v>4663</v>
      </c>
      <c r="R182" s="75"/>
      <c r="S182" s="75"/>
      <c r="T182" s="75"/>
      <c r="U182" s="75"/>
      <c r="V182" s="75"/>
      <c r="W182" s="75"/>
      <c r="X182" s="75"/>
      <c r="Y182" s="75"/>
      <c r="Z182" s="75"/>
    </row>
    <row r="183" spans="1:26" s="76" customFormat="1" x14ac:dyDescent="0.25">
      <c r="A183" s="62"/>
      <c r="B183" s="77" t="s">
        <v>4501</v>
      </c>
      <c r="C183" s="79" t="s">
        <v>4501</v>
      </c>
      <c r="D183" s="77" t="s">
        <v>4502</v>
      </c>
      <c r="E183" s="78" t="s">
        <v>4512</v>
      </c>
      <c r="F183" s="165" t="s">
        <v>19</v>
      </c>
      <c r="G183" s="164">
        <v>1</v>
      </c>
      <c r="H183" s="312">
        <v>41558</v>
      </c>
      <c r="I183" s="312">
        <v>41988</v>
      </c>
      <c r="J183" s="167" t="s">
        <v>20</v>
      </c>
      <c r="K183" s="310">
        <v>0</v>
      </c>
      <c r="L183" s="330">
        <v>2</v>
      </c>
      <c r="M183" s="786">
        <v>350</v>
      </c>
      <c r="N183" s="313"/>
      <c r="O183" s="171">
        <v>702109994</v>
      </c>
      <c r="P183" s="2021"/>
      <c r="Q183" s="1810"/>
      <c r="R183" s="75"/>
      <c r="S183" s="75"/>
      <c r="T183" s="75"/>
      <c r="U183" s="75"/>
      <c r="V183" s="75"/>
      <c r="W183" s="75"/>
      <c r="X183" s="75"/>
      <c r="Y183" s="75"/>
      <c r="Z183" s="75"/>
    </row>
    <row r="184" spans="1:26" s="76" customFormat="1" x14ac:dyDescent="0.25">
      <c r="A184" s="62">
        <f t="shared" ref="A184:A186" si="0">+A183+1</f>
        <v>1</v>
      </c>
      <c r="B184" s="77"/>
      <c r="C184" s="79"/>
      <c r="D184" s="77"/>
      <c r="E184" s="78"/>
      <c r="F184" s="79"/>
      <c r="G184" s="78"/>
      <c r="H184" s="80"/>
      <c r="I184" s="82"/>
      <c r="J184" s="82"/>
      <c r="K184" s="222"/>
      <c r="L184" s="84"/>
      <c r="M184" s="84"/>
      <c r="N184" s="162"/>
      <c r="O184" s="85"/>
      <c r="P184" s="85"/>
      <c r="Q184" s="74"/>
      <c r="R184" s="75"/>
      <c r="S184" s="75"/>
      <c r="T184" s="75"/>
      <c r="U184" s="75"/>
      <c r="V184" s="75"/>
      <c r="W184" s="75"/>
      <c r="X184" s="75"/>
      <c r="Y184" s="75"/>
      <c r="Z184" s="75"/>
    </row>
    <row r="185" spans="1:26" s="76" customFormat="1" x14ac:dyDescent="0.25">
      <c r="A185" s="62">
        <f t="shared" si="0"/>
        <v>2</v>
      </c>
      <c r="B185" s="77"/>
      <c r="C185" s="79"/>
      <c r="D185" s="77"/>
      <c r="E185" s="78"/>
      <c r="F185" s="79"/>
      <c r="G185" s="78"/>
      <c r="H185" s="80"/>
      <c r="I185" s="82"/>
      <c r="J185" s="82"/>
      <c r="K185" s="82"/>
      <c r="L185" s="84"/>
      <c r="M185" s="84"/>
      <c r="N185" s="84"/>
      <c r="O185" s="85"/>
      <c r="P185" s="85"/>
      <c r="Q185" s="74"/>
      <c r="R185" s="75"/>
      <c r="S185" s="75"/>
      <c r="T185" s="75"/>
      <c r="U185" s="75"/>
      <c r="V185" s="75"/>
      <c r="W185" s="75"/>
      <c r="X185" s="75"/>
      <c r="Y185" s="75"/>
      <c r="Z185" s="75"/>
    </row>
    <row r="186" spans="1:26" s="76" customFormat="1" x14ac:dyDescent="0.25">
      <c r="A186" s="62">
        <f t="shared" si="0"/>
        <v>3</v>
      </c>
      <c r="B186" s="77"/>
      <c r="C186" s="79"/>
      <c r="D186" s="77"/>
      <c r="E186" s="78"/>
      <c r="F186" s="79"/>
      <c r="G186" s="78"/>
      <c r="H186" s="80"/>
      <c r="I186" s="82"/>
      <c r="J186" s="82" t="s">
        <v>631</v>
      </c>
      <c r="K186" s="84"/>
      <c r="L186" s="222"/>
      <c r="M186" s="161"/>
      <c r="N186" s="161"/>
      <c r="O186" s="85"/>
      <c r="P186" s="85"/>
      <c r="Q186" s="74"/>
      <c r="R186" s="75"/>
      <c r="S186" s="75"/>
      <c r="T186" s="75"/>
      <c r="U186" s="75"/>
      <c r="V186" s="75"/>
      <c r="W186" s="75"/>
      <c r="X186" s="75"/>
      <c r="Y186" s="75"/>
      <c r="Z186" s="75"/>
    </row>
    <row r="187" spans="1:26" x14ac:dyDescent="0.25">
      <c r="B187" s="163" t="s">
        <v>29</v>
      </c>
      <c r="C187" s="79"/>
      <c r="D187" s="77"/>
      <c r="E187" s="164"/>
      <c r="F187" s="165"/>
      <c r="G187" s="165"/>
      <c r="H187" s="165"/>
      <c r="I187" s="167"/>
      <c r="J187" s="167"/>
      <c r="K187" s="169">
        <f>SUM(K182:K186)</f>
        <v>0</v>
      </c>
      <c r="L187" s="169" t="s">
        <v>4664</v>
      </c>
      <c r="M187" s="168">
        <f>SUM(M182:M186)</f>
        <v>997</v>
      </c>
      <c r="N187" s="169">
        <f>SUM(N182:N186)</f>
        <v>0</v>
      </c>
      <c r="O187" s="351">
        <f>SUM(O182:O186)</f>
        <v>1073774532</v>
      </c>
      <c r="P187" s="171"/>
      <c r="Q187" s="88"/>
    </row>
    <row r="188" spans="1:26" x14ac:dyDescent="0.25">
      <c r="B188" s="100"/>
      <c r="C188" s="100"/>
      <c r="D188" s="100"/>
      <c r="E188" s="102"/>
      <c r="F188" s="100"/>
      <c r="G188" s="100"/>
      <c r="H188" s="100"/>
      <c r="I188" s="100"/>
      <c r="J188" s="100"/>
      <c r="K188" s="100"/>
      <c r="L188" s="100"/>
      <c r="M188" s="100"/>
      <c r="N188" s="100"/>
      <c r="O188" s="100"/>
      <c r="P188" s="100"/>
    </row>
    <row r="189" spans="1:26" ht="18.75" x14ac:dyDescent="0.25">
      <c r="B189" s="106" t="s">
        <v>163</v>
      </c>
      <c r="C189" s="172">
        <f>+K187</f>
        <v>0</v>
      </c>
      <c r="H189" s="110"/>
      <c r="I189" s="110"/>
      <c r="J189" s="110"/>
      <c r="K189" s="110"/>
      <c r="L189" s="110"/>
      <c r="M189" s="110"/>
      <c r="N189" s="100"/>
      <c r="O189" s="100"/>
      <c r="P189" s="100"/>
    </row>
    <row r="191" spans="1:26" ht="15.75" thickBot="1" x14ac:dyDescent="0.3">
      <c r="B191" s="352"/>
    </row>
    <row r="192" spans="1:26" ht="30.75" thickBot="1" x14ac:dyDescent="0.3">
      <c r="B192" s="237" t="s">
        <v>175</v>
      </c>
      <c r="C192" s="200" t="s">
        <v>176</v>
      </c>
      <c r="D192" s="237" t="s">
        <v>28</v>
      </c>
      <c r="E192" s="200" t="s">
        <v>402</v>
      </c>
    </row>
    <row r="193" spans="2:17" x14ac:dyDescent="0.25">
      <c r="B193" s="239" t="s">
        <v>403</v>
      </c>
      <c r="C193" s="241">
        <v>20</v>
      </c>
      <c r="D193" s="241">
        <v>0</v>
      </c>
      <c r="E193" s="1610">
        <f>+D193+D194+D195</f>
        <v>0</v>
      </c>
    </row>
    <row r="194" spans="2:17" x14ac:dyDescent="0.25">
      <c r="B194" s="239" t="s">
        <v>404</v>
      </c>
      <c r="C194" s="983">
        <v>30</v>
      </c>
      <c r="D194" s="878">
        <v>0</v>
      </c>
      <c r="E194" s="1602"/>
    </row>
    <row r="195" spans="2:17" ht="15.75" thickBot="1" x14ac:dyDescent="0.3">
      <c r="B195" s="239" t="s">
        <v>405</v>
      </c>
      <c r="C195" s="243">
        <v>40</v>
      </c>
      <c r="D195" s="243">
        <v>0</v>
      </c>
      <c r="E195" s="1611"/>
    </row>
    <row r="197" spans="2:17" ht="15.75" thickBot="1" x14ac:dyDescent="0.3"/>
    <row r="198" spans="2:17" ht="27" thickBot="1" x14ac:dyDescent="0.3">
      <c r="B198" s="1584" t="s">
        <v>164</v>
      </c>
      <c r="C198" s="1585"/>
      <c r="D198" s="1585"/>
      <c r="E198" s="1585"/>
      <c r="F198" s="1585"/>
      <c r="G198" s="1585"/>
      <c r="H198" s="1585"/>
      <c r="I198" s="1585"/>
      <c r="J198" s="1585"/>
      <c r="K198" s="1585"/>
      <c r="L198" s="1585"/>
      <c r="M198" s="1585"/>
      <c r="N198" s="1586"/>
    </row>
    <row r="200" spans="2:17" ht="75" x14ac:dyDescent="0.25">
      <c r="B200" s="860" t="s">
        <v>97</v>
      </c>
      <c r="C200" s="923" t="s">
        <v>98</v>
      </c>
      <c r="D200" s="923" t="s">
        <v>99</v>
      </c>
      <c r="E200" s="923" t="s">
        <v>100</v>
      </c>
      <c r="F200" s="923" t="s">
        <v>101</v>
      </c>
      <c r="G200" s="923" t="s">
        <v>102</v>
      </c>
      <c r="H200" s="923" t="s">
        <v>103</v>
      </c>
      <c r="I200" s="923" t="s">
        <v>104</v>
      </c>
      <c r="J200" s="1579" t="s">
        <v>105</v>
      </c>
      <c r="K200" s="1580"/>
      <c r="L200" s="1581"/>
      <c r="M200" s="923" t="s">
        <v>106</v>
      </c>
      <c r="N200" s="923" t="s">
        <v>107</v>
      </c>
      <c r="O200" s="923" t="s">
        <v>108</v>
      </c>
      <c r="P200" s="1579" t="s">
        <v>81</v>
      </c>
      <c r="Q200" s="1581"/>
    </row>
    <row r="201" spans="2:17" x14ac:dyDescent="0.25">
      <c r="B201" s="1659" t="s">
        <v>132</v>
      </c>
      <c r="C201" s="1823" t="s">
        <v>867</v>
      </c>
      <c r="D201" s="1824" t="s">
        <v>4665</v>
      </c>
      <c r="E201" s="1719">
        <v>34994467</v>
      </c>
      <c r="F201" s="1659" t="s">
        <v>782</v>
      </c>
      <c r="G201" s="1659" t="s">
        <v>4588</v>
      </c>
      <c r="H201" s="1712">
        <v>36869</v>
      </c>
      <c r="I201" s="1577"/>
      <c r="J201" s="923" t="s">
        <v>419</v>
      </c>
      <c r="K201" s="923" t="s">
        <v>4666</v>
      </c>
      <c r="L201" s="1577"/>
      <c r="M201" s="1566" t="s">
        <v>20</v>
      </c>
      <c r="N201" s="1577" t="s">
        <v>19</v>
      </c>
      <c r="O201" s="1566" t="s">
        <v>19</v>
      </c>
      <c r="P201" s="1725" t="s">
        <v>4667</v>
      </c>
      <c r="Q201" s="1726"/>
    </row>
    <row r="202" spans="2:17" x14ac:dyDescent="0.25">
      <c r="B202" s="1660"/>
      <c r="C202" s="1816"/>
      <c r="D202" s="2018"/>
      <c r="E202" s="1720"/>
      <c r="F202" s="1660"/>
      <c r="G202" s="1660"/>
      <c r="H202" s="1731"/>
      <c r="I202" s="2019"/>
      <c r="J202" s="1659" t="s">
        <v>451</v>
      </c>
      <c r="K202" s="1662" t="s">
        <v>4668</v>
      </c>
      <c r="L202" s="2019"/>
      <c r="M202" s="1602"/>
      <c r="N202" s="2019"/>
      <c r="O202" s="1602"/>
      <c r="P202" s="1727"/>
      <c r="Q202" s="1728"/>
    </row>
    <row r="203" spans="2:17" x14ac:dyDescent="0.25">
      <c r="B203" s="1661"/>
      <c r="C203" s="1817"/>
      <c r="D203" s="1825"/>
      <c r="E203" s="1721"/>
      <c r="F203" s="1661"/>
      <c r="G203" s="1661"/>
      <c r="H203" s="1713"/>
      <c r="I203" s="1578"/>
      <c r="J203" s="1661"/>
      <c r="K203" s="1664"/>
      <c r="L203" s="1578"/>
      <c r="M203" s="1567"/>
      <c r="N203" s="1578"/>
      <c r="O203" s="1567"/>
      <c r="P203" s="1729"/>
      <c r="Q203" s="1730"/>
    </row>
    <row r="204" spans="2:17" ht="30" x14ac:dyDescent="0.25">
      <c r="B204" s="937" t="s">
        <v>132</v>
      </c>
      <c r="C204" s="1284" t="s">
        <v>867</v>
      </c>
      <c r="D204" s="807" t="s">
        <v>4669</v>
      </c>
      <c r="E204" s="807">
        <v>34998074</v>
      </c>
      <c r="F204" s="808" t="s">
        <v>1577</v>
      </c>
      <c r="G204" s="900" t="s">
        <v>130</v>
      </c>
      <c r="H204" s="934">
        <v>35462</v>
      </c>
      <c r="I204" s="903"/>
      <c r="J204" s="900" t="s">
        <v>4670</v>
      </c>
      <c r="K204" s="901" t="s">
        <v>4671</v>
      </c>
      <c r="L204" s="903"/>
      <c r="M204" s="878" t="s">
        <v>19</v>
      </c>
      <c r="N204" s="856" t="s">
        <v>20</v>
      </c>
      <c r="O204" s="856" t="s">
        <v>20</v>
      </c>
      <c r="P204" s="1714" t="s">
        <v>4672</v>
      </c>
      <c r="Q204" s="1715"/>
    </row>
    <row r="205" spans="2:17" x14ac:dyDescent="0.25">
      <c r="B205" s="1826" t="s">
        <v>132</v>
      </c>
      <c r="C205" s="2012" t="s">
        <v>867</v>
      </c>
      <c r="D205" s="2013" t="s">
        <v>4673</v>
      </c>
      <c r="E205" s="2014">
        <v>50891172</v>
      </c>
      <c r="F205" s="2017" t="s">
        <v>4674</v>
      </c>
      <c r="G205" s="1826" t="s">
        <v>130</v>
      </c>
      <c r="H205" s="1819">
        <v>35395</v>
      </c>
      <c r="I205" s="1665"/>
      <c r="J205" s="1826" t="s">
        <v>4675</v>
      </c>
      <c r="K205" s="1849" t="s">
        <v>4676</v>
      </c>
      <c r="L205" s="1665"/>
      <c r="M205" s="1566" t="s">
        <v>20</v>
      </c>
      <c r="N205" s="1566" t="s">
        <v>19</v>
      </c>
      <c r="O205" s="1566" t="s">
        <v>20</v>
      </c>
      <c r="P205" s="1725" t="s">
        <v>4677</v>
      </c>
      <c r="Q205" s="1726"/>
    </row>
    <row r="206" spans="2:17" x14ac:dyDescent="0.25">
      <c r="B206" s="1826"/>
      <c r="C206" s="2012"/>
      <c r="D206" s="2013"/>
      <c r="E206" s="2015"/>
      <c r="F206" s="2017"/>
      <c r="G206" s="1826"/>
      <c r="H206" s="1819"/>
      <c r="I206" s="1666"/>
      <c r="J206" s="1826"/>
      <c r="K206" s="1849"/>
      <c r="L206" s="1667"/>
      <c r="M206" s="1602"/>
      <c r="N206" s="1602"/>
      <c r="O206" s="1602"/>
      <c r="P206" s="1727"/>
      <c r="Q206" s="1728"/>
    </row>
    <row r="207" spans="2:17" x14ac:dyDescent="0.25">
      <c r="B207" s="900" t="s">
        <v>132</v>
      </c>
      <c r="C207" s="2012"/>
      <c r="D207" s="2013"/>
      <c r="E207" s="2016"/>
      <c r="F207" s="2017"/>
      <c r="G207" s="1826"/>
      <c r="H207" s="1819"/>
      <c r="I207" s="1667"/>
      <c r="J207" s="909" t="s">
        <v>4678</v>
      </c>
      <c r="K207" s="901" t="s">
        <v>4679</v>
      </c>
      <c r="L207" s="903"/>
      <c r="M207" s="1567"/>
      <c r="N207" s="1567"/>
      <c r="O207" s="1567"/>
      <c r="P207" s="1729"/>
      <c r="Q207" s="1730"/>
    </row>
    <row r="208" spans="2:17" ht="30" x14ac:dyDescent="0.25">
      <c r="B208" s="937" t="s">
        <v>132</v>
      </c>
      <c r="C208" s="1284" t="s">
        <v>867</v>
      </c>
      <c r="D208" s="974" t="s">
        <v>4680</v>
      </c>
      <c r="E208" s="807">
        <v>1068657665</v>
      </c>
      <c r="F208" s="974" t="s">
        <v>702</v>
      </c>
      <c r="G208" s="900" t="s">
        <v>318</v>
      </c>
      <c r="H208" s="905">
        <v>40459</v>
      </c>
      <c r="I208" s="903"/>
      <c r="J208" s="909"/>
      <c r="K208" s="901"/>
      <c r="L208" s="903"/>
      <c r="M208" s="878" t="s">
        <v>19</v>
      </c>
      <c r="N208" s="856" t="s">
        <v>20</v>
      </c>
      <c r="O208" s="856" t="s">
        <v>20</v>
      </c>
      <c r="P208" s="1714" t="s">
        <v>4681</v>
      </c>
      <c r="Q208" s="1715"/>
    </row>
    <row r="209" spans="2:17" ht="30" x14ac:dyDescent="0.25">
      <c r="B209" s="937" t="s">
        <v>3058</v>
      </c>
      <c r="C209" s="1284" t="s">
        <v>867</v>
      </c>
      <c r="D209" s="936" t="s">
        <v>4682</v>
      </c>
      <c r="E209" s="191">
        <v>78689014</v>
      </c>
      <c r="F209" s="900" t="s">
        <v>3003</v>
      </c>
      <c r="G209" s="900" t="s">
        <v>136</v>
      </c>
      <c r="H209" s="934">
        <v>34845</v>
      </c>
      <c r="I209" s="903"/>
      <c r="J209" s="900" t="s">
        <v>136</v>
      </c>
      <c r="K209" s="901" t="s">
        <v>4683</v>
      </c>
      <c r="L209" s="903"/>
      <c r="M209" s="878" t="s">
        <v>19</v>
      </c>
      <c r="N209" s="856" t="s">
        <v>20</v>
      </c>
      <c r="O209" s="856" t="s">
        <v>20</v>
      </c>
      <c r="P209" s="1714" t="s">
        <v>4684</v>
      </c>
      <c r="Q209" s="1715"/>
    </row>
    <row r="210" spans="2:17" x14ac:dyDescent="0.25">
      <c r="I210" s="903"/>
      <c r="J210" s="909" t="s">
        <v>4685</v>
      </c>
      <c r="K210" s="901" t="s">
        <v>4686</v>
      </c>
      <c r="L210" s="903"/>
      <c r="M210" s="878"/>
      <c r="N210" s="856"/>
      <c r="O210" s="856"/>
      <c r="P210" s="1714"/>
      <c r="Q210" s="1715"/>
    </row>
    <row r="211" spans="2:17" x14ac:dyDescent="0.25">
      <c r="B211" s="937" t="s">
        <v>3058</v>
      </c>
      <c r="C211" s="1284" t="s">
        <v>867</v>
      </c>
      <c r="D211" s="936" t="s">
        <v>4687</v>
      </c>
      <c r="E211" s="191">
        <v>42208238</v>
      </c>
      <c r="F211" s="937" t="s">
        <v>2608</v>
      </c>
      <c r="G211" s="937" t="s">
        <v>130</v>
      </c>
      <c r="H211" s="934">
        <v>34243</v>
      </c>
      <c r="I211" s="903"/>
      <c r="J211" s="909" t="s">
        <v>271</v>
      </c>
      <c r="K211" s="901" t="s">
        <v>4688</v>
      </c>
      <c r="L211" s="903"/>
      <c r="M211" s="878" t="s">
        <v>20</v>
      </c>
      <c r="N211" s="856" t="s">
        <v>19</v>
      </c>
      <c r="O211" s="856" t="s">
        <v>19</v>
      </c>
      <c r="P211" s="1714" t="s">
        <v>4689</v>
      </c>
      <c r="Q211" s="1715"/>
    </row>
    <row r="212" spans="2:17" ht="75" x14ac:dyDescent="0.25">
      <c r="B212" s="937" t="s">
        <v>3058</v>
      </c>
      <c r="C212" s="1284" t="s">
        <v>867</v>
      </c>
      <c r="D212" s="936" t="s">
        <v>4690</v>
      </c>
      <c r="E212" s="191">
        <v>50911274</v>
      </c>
      <c r="F212" s="900" t="s">
        <v>4691</v>
      </c>
      <c r="G212" s="900" t="s">
        <v>136</v>
      </c>
      <c r="H212" s="934">
        <v>38184</v>
      </c>
      <c r="I212" s="903"/>
      <c r="J212" s="900" t="s">
        <v>284</v>
      </c>
      <c r="K212" s="901" t="s">
        <v>4692</v>
      </c>
      <c r="L212" s="903"/>
      <c r="M212" s="878" t="s">
        <v>19</v>
      </c>
      <c r="N212" s="856" t="s">
        <v>19</v>
      </c>
      <c r="O212" s="856" t="s">
        <v>19</v>
      </c>
      <c r="P212" s="910"/>
      <c r="Q212" s="911"/>
    </row>
    <row r="213" spans="2:17" ht="60" x14ac:dyDescent="0.25">
      <c r="B213" s="937" t="s">
        <v>3058</v>
      </c>
      <c r="C213" s="1284" t="s">
        <v>867</v>
      </c>
      <c r="D213" s="936" t="s">
        <v>4693</v>
      </c>
      <c r="E213" s="191">
        <v>37931815</v>
      </c>
      <c r="F213" s="900" t="s">
        <v>4694</v>
      </c>
      <c r="G213" s="900" t="s">
        <v>2386</v>
      </c>
      <c r="H213" s="934">
        <v>34831</v>
      </c>
      <c r="I213" s="903"/>
      <c r="J213" s="900" t="s">
        <v>4695</v>
      </c>
      <c r="K213" s="901"/>
      <c r="L213" s="903"/>
      <c r="M213" s="878" t="s">
        <v>20</v>
      </c>
      <c r="N213" s="856" t="s">
        <v>20</v>
      </c>
      <c r="O213" s="856" t="s">
        <v>20</v>
      </c>
      <c r="P213" s="1714" t="s">
        <v>4696</v>
      </c>
      <c r="Q213" s="1715"/>
    </row>
    <row r="214" spans="2:17" x14ac:dyDescent="0.25">
      <c r="B214" s="2004" t="s">
        <v>3063</v>
      </c>
      <c r="C214" s="2006" t="s">
        <v>2716</v>
      </c>
      <c r="D214" s="2007" t="s">
        <v>4697</v>
      </c>
      <c r="E214" s="2008">
        <v>15043904</v>
      </c>
      <c r="F214" s="1826" t="s">
        <v>446</v>
      </c>
      <c r="G214" s="2000" t="s">
        <v>130</v>
      </c>
      <c r="H214" s="2001"/>
      <c r="I214" s="1818"/>
      <c r="J214" s="1826"/>
      <c r="K214" s="1849"/>
      <c r="L214" s="1818"/>
      <c r="M214" s="1789" t="s">
        <v>19</v>
      </c>
      <c r="N214" s="1773" t="s">
        <v>19</v>
      </c>
      <c r="O214" s="1773" t="s">
        <v>19</v>
      </c>
      <c r="P214" s="1725"/>
      <c r="Q214" s="1726"/>
    </row>
    <row r="215" spans="2:17" x14ac:dyDescent="0.25">
      <c r="B215" s="2004"/>
      <c r="C215" s="2006"/>
      <c r="D215" s="2007"/>
      <c r="E215" s="2009"/>
      <c r="F215" s="1826"/>
      <c r="G215" s="2000"/>
      <c r="H215" s="2002"/>
      <c r="I215" s="1818"/>
      <c r="J215" s="1826"/>
      <c r="K215" s="1849"/>
      <c r="L215" s="1818"/>
      <c r="M215" s="2011"/>
      <c r="N215" s="1773"/>
      <c r="O215" s="1773"/>
      <c r="P215" s="1727"/>
      <c r="Q215" s="1728"/>
    </row>
    <row r="216" spans="2:17" x14ac:dyDescent="0.25">
      <c r="B216" s="2004"/>
      <c r="C216" s="2006"/>
      <c r="D216" s="2007"/>
      <c r="E216" s="2009"/>
      <c r="F216" s="1826"/>
      <c r="G216" s="2000"/>
      <c r="H216" s="2002"/>
      <c r="I216" s="1818"/>
      <c r="J216" s="1826"/>
      <c r="K216" s="1849"/>
      <c r="L216" s="1818"/>
      <c r="M216" s="2011"/>
      <c r="N216" s="1773"/>
      <c r="O216" s="1773"/>
      <c r="P216" s="1727"/>
      <c r="Q216" s="1728"/>
    </row>
    <row r="217" spans="2:17" x14ac:dyDescent="0.25">
      <c r="B217" s="2004"/>
      <c r="C217" s="2006"/>
      <c r="D217" s="2007"/>
      <c r="E217" s="2009"/>
      <c r="F217" s="1826"/>
      <c r="G217" s="2000"/>
      <c r="H217" s="2002"/>
      <c r="I217" s="1818"/>
      <c r="J217" s="1826"/>
      <c r="K217" s="1849"/>
      <c r="L217" s="1818"/>
      <c r="M217" s="2011"/>
      <c r="N217" s="1773"/>
      <c r="O217" s="1773"/>
      <c r="P217" s="1727"/>
      <c r="Q217" s="1728"/>
    </row>
    <row r="218" spans="2:17" ht="15.75" thickBot="1" x14ac:dyDescent="0.3">
      <c r="B218" s="2005"/>
      <c r="C218" s="2006"/>
      <c r="D218" s="2007"/>
      <c r="E218" s="2010"/>
      <c r="F218" s="1826"/>
      <c r="G218" s="2000"/>
      <c r="H218" s="2003"/>
      <c r="I218" s="1818"/>
      <c r="J218" s="1826"/>
      <c r="K218" s="1849"/>
      <c r="L218" s="1818"/>
      <c r="M218" s="1790"/>
      <c r="N218" s="1773"/>
      <c r="O218" s="1773"/>
      <c r="P218" s="1727"/>
      <c r="Q218" s="1728"/>
    </row>
    <row r="219" spans="2:17" x14ac:dyDescent="0.25">
      <c r="B219" s="1602"/>
      <c r="C219" s="1566"/>
      <c r="D219" s="1566"/>
      <c r="E219" s="1566"/>
      <c r="F219" s="1566"/>
      <c r="G219" s="1566"/>
      <c r="H219" s="1637"/>
      <c r="I219" s="1566"/>
      <c r="J219" s="1599"/>
      <c r="K219" s="1599"/>
      <c r="L219" s="1566"/>
      <c r="M219" s="1566"/>
      <c r="N219" s="1566"/>
      <c r="O219" s="1629"/>
      <c r="P219" s="1725"/>
      <c r="Q219" s="1726"/>
    </row>
    <row r="220" spans="2:17" x14ac:dyDescent="0.25">
      <c r="B220" s="1602"/>
      <c r="C220" s="1602"/>
      <c r="D220" s="1602"/>
      <c r="E220" s="1602"/>
      <c r="F220" s="1602"/>
      <c r="G220" s="1602"/>
      <c r="H220" s="1732"/>
      <c r="I220" s="1602"/>
      <c r="J220" s="1600"/>
      <c r="K220" s="1600"/>
      <c r="L220" s="1602"/>
      <c r="M220" s="1602"/>
      <c r="N220" s="1602"/>
      <c r="O220" s="1724"/>
      <c r="P220" s="1727"/>
      <c r="Q220" s="1728"/>
    </row>
    <row r="221" spans="2:17" x14ac:dyDescent="0.25">
      <c r="B221" s="1567"/>
      <c r="C221" s="1567"/>
      <c r="D221" s="1567"/>
      <c r="E221" s="1567"/>
      <c r="F221" s="1567"/>
      <c r="G221" s="1567"/>
      <c r="H221" s="1638"/>
      <c r="I221" s="1567"/>
      <c r="J221" s="1601"/>
      <c r="K221" s="1601"/>
      <c r="L221" s="1567"/>
      <c r="M221" s="1567"/>
      <c r="N221" s="1567"/>
      <c r="O221" s="1631"/>
      <c r="P221" s="1729"/>
      <c r="Q221" s="1730"/>
    </row>
    <row r="223" spans="2:17" ht="15.75" thickBot="1" x14ac:dyDescent="0.3"/>
    <row r="224" spans="2:17" ht="30" x14ac:dyDescent="0.25">
      <c r="B224" s="55" t="s">
        <v>18</v>
      </c>
      <c r="C224" s="55" t="s">
        <v>175</v>
      </c>
      <c r="D224" s="923" t="s">
        <v>176</v>
      </c>
      <c r="E224" s="55" t="s">
        <v>28</v>
      </c>
      <c r="F224" s="200" t="s">
        <v>177</v>
      </c>
      <c r="G224" s="201"/>
    </row>
    <row r="225" spans="2:9" ht="84" x14ac:dyDescent="0.2">
      <c r="B225" s="1734" t="s">
        <v>178</v>
      </c>
      <c r="C225" s="202" t="s">
        <v>179</v>
      </c>
      <c r="D225" s="878">
        <v>25</v>
      </c>
      <c r="E225" s="878">
        <v>0</v>
      </c>
      <c r="F225" s="1735">
        <f>+E225+E226+E227</f>
        <v>10</v>
      </c>
      <c r="G225" s="203"/>
      <c r="I225" s="1" t="e">
        <f>B216:H216+C222</f>
        <v>#VALUE!</v>
      </c>
    </row>
    <row r="226" spans="2:9" ht="48" x14ac:dyDescent="0.2">
      <c r="B226" s="1734"/>
      <c r="C226" s="202" t="s">
        <v>180</v>
      </c>
      <c r="D226" s="880">
        <v>25</v>
      </c>
      <c r="E226" s="878">
        <v>0</v>
      </c>
      <c r="F226" s="1736"/>
      <c r="G226" s="203"/>
    </row>
    <row r="227" spans="2:9" ht="48" x14ac:dyDescent="0.2">
      <c r="B227" s="1734"/>
      <c r="C227" s="202" t="s">
        <v>181</v>
      </c>
      <c r="D227" s="878">
        <v>10</v>
      </c>
      <c r="E227" s="878">
        <v>10</v>
      </c>
      <c r="F227" s="1737"/>
      <c r="G227" s="203"/>
    </row>
    <row r="228" spans="2:9" x14ac:dyDescent="0.25">
      <c r="C228"/>
    </row>
    <row r="231" spans="2:9" x14ac:dyDescent="0.25">
      <c r="B231" s="47" t="s">
        <v>182</v>
      </c>
    </row>
    <row r="234" spans="2:9" x14ac:dyDescent="0.25">
      <c r="B234" s="49" t="s">
        <v>18</v>
      </c>
      <c r="C234" s="49" t="s">
        <v>27</v>
      </c>
      <c r="D234" s="55" t="s">
        <v>28</v>
      </c>
      <c r="E234" s="55" t="s">
        <v>29</v>
      </c>
    </row>
    <row r="235" spans="2:9" ht="28.5" x14ac:dyDescent="0.25">
      <c r="B235" s="56" t="s">
        <v>183</v>
      </c>
      <c r="C235" s="257">
        <v>40</v>
      </c>
      <c r="D235" s="878">
        <f>+E193</f>
        <v>0</v>
      </c>
      <c r="E235" s="1566">
        <f>+D235+D236</f>
        <v>10</v>
      </c>
    </row>
    <row r="236" spans="2:9" ht="42.75" x14ac:dyDescent="0.25">
      <c r="B236" s="56" t="s">
        <v>184</v>
      </c>
      <c r="C236" s="257">
        <v>60</v>
      </c>
      <c r="D236" s="878">
        <f>+F225</f>
        <v>10</v>
      </c>
      <c r="E236" s="1567"/>
    </row>
  </sheetData>
  <sheetProtection sheet="1" objects="1" scenarios="1" formatCells="0" formatColumns="0" formatRows="0" insertColumns="0" insertRows="0" insertHyperlinks="0" deleteColumns="0" deleteRows="0"/>
  <mergeCells count="196">
    <mergeCell ref="B2:P2"/>
    <mergeCell ref="B4:P4"/>
    <mergeCell ref="C6:N6"/>
    <mergeCell ref="C7:N7"/>
    <mergeCell ref="C8:N8"/>
    <mergeCell ref="C9:N9"/>
    <mergeCell ref="C62:N62"/>
    <mergeCell ref="B64:N64"/>
    <mergeCell ref="O67:P67"/>
    <mergeCell ref="O68:P68"/>
    <mergeCell ref="B119:D119"/>
    <mergeCell ref="J120:L120"/>
    <mergeCell ref="P120:Q120"/>
    <mergeCell ref="C10:E10"/>
    <mergeCell ref="B14:C21"/>
    <mergeCell ref="B22:C22"/>
    <mergeCell ref="E38:E39"/>
    <mergeCell ref="M43:N43"/>
    <mergeCell ref="B58:B59"/>
    <mergeCell ref="C58:C59"/>
    <mergeCell ref="D58:E58"/>
    <mergeCell ref="P121:Q122"/>
    <mergeCell ref="B123:B124"/>
    <mergeCell ref="C123:C124"/>
    <mergeCell ref="D123:D124"/>
    <mergeCell ref="E123:E124"/>
    <mergeCell ref="F123:F124"/>
    <mergeCell ref="G123:G124"/>
    <mergeCell ref="H123:H124"/>
    <mergeCell ref="I123:I124"/>
    <mergeCell ref="M123:M124"/>
    <mergeCell ref="N123:N124"/>
    <mergeCell ref="O123:O124"/>
    <mergeCell ref="P123:Q124"/>
    <mergeCell ref="P125:Q125"/>
    <mergeCell ref="B126:B127"/>
    <mergeCell ref="C126:C127"/>
    <mergeCell ref="D126:D127"/>
    <mergeCell ref="E126:E127"/>
    <mergeCell ref="F126:F127"/>
    <mergeCell ref="G126:G127"/>
    <mergeCell ref="O129:O130"/>
    <mergeCell ref="P129:Q130"/>
    <mergeCell ref="P131:Q131"/>
    <mergeCell ref="P126:Q127"/>
    <mergeCell ref="P128:Q128"/>
    <mergeCell ref="B129:B130"/>
    <mergeCell ref="C129:C130"/>
    <mergeCell ref="D129:D130"/>
    <mergeCell ref="E129:E130"/>
    <mergeCell ref="F129:F130"/>
    <mergeCell ref="G129:G130"/>
    <mergeCell ref="H129:H130"/>
    <mergeCell ref="I129:I130"/>
    <mergeCell ref="H126:H127"/>
    <mergeCell ref="I126:I127"/>
    <mergeCell ref="L126:L127"/>
    <mergeCell ref="M126:M127"/>
    <mergeCell ref="N126:N127"/>
    <mergeCell ref="O126:O127"/>
    <mergeCell ref="B132:B133"/>
    <mergeCell ref="C132:C133"/>
    <mergeCell ref="D132:D133"/>
    <mergeCell ref="E132:E133"/>
    <mergeCell ref="F132:F133"/>
    <mergeCell ref="G132:G133"/>
    <mergeCell ref="L129:L130"/>
    <mergeCell ref="M129:M130"/>
    <mergeCell ref="N129:N130"/>
    <mergeCell ref="P134:Q134"/>
    <mergeCell ref="P135:Q135"/>
    <mergeCell ref="P139:Q139"/>
    <mergeCell ref="P142:Q142"/>
    <mergeCell ref="P143:Q143"/>
    <mergeCell ref="P145:Q145"/>
    <mergeCell ref="H132:H133"/>
    <mergeCell ref="I132:I133"/>
    <mergeCell ref="M132:M133"/>
    <mergeCell ref="N132:N133"/>
    <mergeCell ref="O132:O133"/>
    <mergeCell ref="P132:Q133"/>
    <mergeCell ref="P147:Q147"/>
    <mergeCell ref="P148:Q148"/>
    <mergeCell ref="P149:Q149"/>
    <mergeCell ref="P156:Q156"/>
    <mergeCell ref="P159:Q159"/>
    <mergeCell ref="C160:C162"/>
    <mergeCell ref="D160:D162"/>
    <mergeCell ref="E160:E162"/>
    <mergeCell ref="F160:F162"/>
    <mergeCell ref="G160:G162"/>
    <mergeCell ref="N160:N162"/>
    <mergeCell ref="O160:O162"/>
    <mergeCell ref="P160:Q162"/>
    <mergeCell ref="P163:Q163"/>
    <mergeCell ref="C164:C165"/>
    <mergeCell ref="D164:D165"/>
    <mergeCell ref="E164:E165"/>
    <mergeCell ref="F164:F165"/>
    <mergeCell ref="G164:G165"/>
    <mergeCell ref="H164:H165"/>
    <mergeCell ref="H160:H162"/>
    <mergeCell ref="I160:I162"/>
    <mergeCell ref="J160:J162"/>
    <mergeCell ref="K160:K162"/>
    <mergeCell ref="L160:L162"/>
    <mergeCell ref="M160:M162"/>
    <mergeCell ref="O164:O165"/>
    <mergeCell ref="P164:Q164"/>
    <mergeCell ref="P165:Q165"/>
    <mergeCell ref="B168:N168"/>
    <mergeCell ref="D171:E171"/>
    <mergeCell ref="D172:E172"/>
    <mergeCell ref="I164:I165"/>
    <mergeCell ref="J164:J165"/>
    <mergeCell ref="K164:K165"/>
    <mergeCell ref="L164:L165"/>
    <mergeCell ref="M164:M165"/>
    <mergeCell ref="N164:N165"/>
    <mergeCell ref="B201:B203"/>
    <mergeCell ref="C201:C203"/>
    <mergeCell ref="D201:D203"/>
    <mergeCell ref="E201:E203"/>
    <mergeCell ref="F201:F203"/>
    <mergeCell ref="G201:G203"/>
    <mergeCell ref="H201:H203"/>
    <mergeCell ref="I201:I203"/>
    <mergeCell ref="B175:P175"/>
    <mergeCell ref="B178:N178"/>
    <mergeCell ref="P182:P183"/>
    <mergeCell ref="L201:L203"/>
    <mergeCell ref="M201:M203"/>
    <mergeCell ref="N201:N203"/>
    <mergeCell ref="O201:O203"/>
    <mergeCell ref="P201:Q203"/>
    <mergeCell ref="J202:J203"/>
    <mergeCell ref="K202:K203"/>
    <mergeCell ref="J200:L200"/>
    <mergeCell ref="P200:Q200"/>
    <mergeCell ref="Q182:Q183"/>
    <mergeCell ref="E193:E195"/>
    <mergeCell ref="B198:N198"/>
    <mergeCell ref="K205:K206"/>
    <mergeCell ref="L205:L206"/>
    <mergeCell ref="M205:M207"/>
    <mergeCell ref="N205:N207"/>
    <mergeCell ref="O205:O207"/>
    <mergeCell ref="P205:Q207"/>
    <mergeCell ref="P204:Q204"/>
    <mergeCell ref="B205:B206"/>
    <mergeCell ref="C205:C207"/>
    <mergeCell ref="D205:D207"/>
    <mergeCell ref="E205:E207"/>
    <mergeCell ref="F205:F207"/>
    <mergeCell ref="G205:G207"/>
    <mergeCell ref="H205:H207"/>
    <mergeCell ref="I205:I207"/>
    <mergeCell ref="J205:J206"/>
    <mergeCell ref="G214:G218"/>
    <mergeCell ref="H214:H218"/>
    <mergeCell ref="I214:I218"/>
    <mergeCell ref="P208:Q208"/>
    <mergeCell ref="P209:Q209"/>
    <mergeCell ref="P210:Q210"/>
    <mergeCell ref="P211:Q211"/>
    <mergeCell ref="P213:Q213"/>
    <mergeCell ref="B214:B218"/>
    <mergeCell ref="C214:C218"/>
    <mergeCell ref="D214:D218"/>
    <mergeCell ref="E214:E218"/>
    <mergeCell ref="F214:F218"/>
    <mergeCell ref="M214:M218"/>
    <mergeCell ref="N214:N218"/>
    <mergeCell ref="O214:O218"/>
    <mergeCell ref="P214:Q218"/>
    <mergeCell ref="J214:J218"/>
    <mergeCell ref="K214:K218"/>
    <mergeCell ref="L214:L218"/>
    <mergeCell ref="N219:N221"/>
    <mergeCell ref="O219:O221"/>
    <mergeCell ref="P219:Q221"/>
    <mergeCell ref="B225:B227"/>
    <mergeCell ref="F225:F227"/>
    <mergeCell ref="E235:E236"/>
    <mergeCell ref="H219:H221"/>
    <mergeCell ref="I219:I221"/>
    <mergeCell ref="J219:J221"/>
    <mergeCell ref="K219:K221"/>
    <mergeCell ref="L219:L221"/>
    <mergeCell ref="M219:M221"/>
    <mergeCell ref="B219:B221"/>
    <mergeCell ref="C219:C221"/>
    <mergeCell ref="D219:D221"/>
    <mergeCell ref="E219:E221"/>
    <mergeCell ref="F219:F221"/>
    <mergeCell ref="G219:G221"/>
  </mergeCells>
  <dataValidations count="2">
    <dataValidation type="list" allowBlank="1" showInputMessage="1" showErrorMessage="1" sqref="WVE983151 A65647 IS65647 SO65647 ACK65647 AMG65647 AWC65647 BFY65647 BPU65647 BZQ65647 CJM65647 CTI65647 DDE65647 DNA65647 DWW65647 EGS65647 EQO65647 FAK65647 FKG65647 FUC65647 GDY65647 GNU65647 GXQ65647 HHM65647 HRI65647 IBE65647 ILA65647 IUW65647 JES65647 JOO65647 JYK65647 KIG65647 KSC65647 LBY65647 LLU65647 LVQ65647 MFM65647 MPI65647 MZE65647 NJA65647 NSW65647 OCS65647 OMO65647 OWK65647 PGG65647 PQC65647 PZY65647 QJU65647 QTQ65647 RDM65647 RNI65647 RXE65647 SHA65647 SQW65647 TAS65647 TKO65647 TUK65647 UEG65647 UOC65647 UXY65647 VHU65647 VRQ65647 WBM65647 WLI65647 WVE65647 A131183 IS131183 SO131183 ACK131183 AMG131183 AWC131183 BFY131183 BPU131183 BZQ131183 CJM131183 CTI131183 DDE131183 DNA131183 DWW131183 EGS131183 EQO131183 FAK131183 FKG131183 FUC131183 GDY131183 GNU131183 GXQ131183 HHM131183 HRI131183 IBE131183 ILA131183 IUW131183 JES131183 JOO131183 JYK131183 KIG131183 KSC131183 LBY131183 LLU131183 LVQ131183 MFM131183 MPI131183 MZE131183 NJA131183 NSW131183 OCS131183 OMO131183 OWK131183 PGG131183 PQC131183 PZY131183 QJU131183 QTQ131183 RDM131183 RNI131183 RXE131183 SHA131183 SQW131183 TAS131183 TKO131183 TUK131183 UEG131183 UOC131183 UXY131183 VHU131183 VRQ131183 WBM131183 WLI131183 WVE131183 A196719 IS196719 SO196719 ACK196719 AMG196719 AWC196719 BFY196719 BPU196719 BZQ196719 CJM196719 CTI196719 DDE196719 DNA196719 DWW196719 EGS196719 EQO196719 FAK196719 FKG196719 FUC196719 GDY196719 GNU196719 GXQ196719 HHM196719 HRI196719 IBE196719 ILA196719 IUW196719 JES196719 JOO196719 JYK196719 KIG196719 KSC196719 LBY196719 LLU196719 LVQ196719 MFM196719 MPI196719 MZE196719 NJA196719 NSW196719 OCS196719 OMO196719 OWK196719 PGG196719 PQC196719 PZY196719 QJU196719 QTQ196719 RDM196719 RNI196719 RXE196719 SHA196719 SQW196719 TAS196719 TKO196719 TUK196719 UEG196719 UOC196719 UXY196719 VHU196719 VRQ196719 WBM196719 WLI196719 WVE196719 A262255 IS262255 SO262255 ACK262255 AMG262255 AWC262255 BFY262255 BPU262255 BZQ262255 CJM262255 CTI262255 DDE262255 DNA262255 DWW262255 EGS262255 EQO262255 FAK262255 FKG262255 FUC262255 GDY262255 GNU262255 GXQ262255 HHM262255 HRI262255 IBE262255 ILA262255 IUW262255 JES262255 JOO262255 JYK262255 KIG262255 KSC262255 LBY262255 LLU262255 LVQ262255 MFM262255 MPI262255 MZE262255 NJA262255 NSW262255 OCS262255 OMO262255 OWK262255 PGG262255 PQC262255 PZY262255 QJU262255 QTQ262255 RDM262255 RNI262255 RXE262255 SHA262255 SQW262255 TAS262255 TKO262255 TUK262255 UEG262255 UOC262255 UXY262255 VHU262255 VRQ262255 WBM262255 WLI262255 WVE262255 A327791 IS327791 SO327791 ACK327791 AMG327791 AWC327791 BFY327791 BPU327791 BZQ327791 CJM327791 CTI327791 DDE327791 DNA327791 DWW327791 EGS327791 EQO327791 FAK327791 FKG327791 FUC327791 GDY327791 GNU327791 GXQ327791 HHM327791 HRI327791 IBE327791 ILA327791 IUW327791 JES327791 JOO327791 JYK327791 KIG327791 KSC327791 LBY327791 LLU327791 LVQ327791 MFM327791 MPI327791 MZE327791 NJA327791 NSW327791 OCS327791 OMO327791 OWK327791 PGG327791 PQC327791 PZY327791 QJU327791 QTQ327791 RDM327791 RNI327791 RXE327791 SHA327791 SQW327791 TAS327791 TKO327791 TUK327791 UEG327791 UOC327791 UXY327791 VHU327791 VRQ327791 WBM327791 WLI327791 WVE327791 A393327 IS393327 SO393327 ACK393327 AMG393327 AWC393327 BFY393327 BPU393327 BZQ393327 CJM393327 CTI393327 DDE393327 DNA393327 DWW393327 EGS393327 EQO393327 FAK393327 FKG393327 FUC393327 GDY393327 GNU393327 GXQ393327 HHM393327 HRI393327 IBE393327 ILA393327 IUW393327 JES393327 JOO393327 JYK393327 KIG393327 KSC393327 LBY393327 LLU393327 LVQ393327 MFM393327 MPI393327 MZE393327 NJA393327 NSW393327 OCS393327 OMO393327 OWK393327 PGG393327 PQC393327 PZY393327 QJU393327 QTQ393327 RDM393327 RNI393327 RXE393327 SHA393327 SQW393327 TAS393327 TKO393327 TUK393327 UEG393327 UOC393327 UXY393327 VHU393327 VRQ393327 WBM393327 WLI393327 WVE393327 A458863 IS458863 SO458863 ACK458863 AMG458863 AWC458863 BFY458863 BPU458863 BZQ458863 CJM458863 CTI458863 DDE458863 DNA458863 DWW458863 EGS458863 EQO458863 FAK458863 FKG458863 FUC458863 GDY458863 GNU458863 GXQ458863 HHM458863 HRI458863 IBE458863 ILA458863 IUW458863 JES458863 JOO458863 JYK458863 KIG458863 KSC458863 LBY458863 LLU458863 LVQ458863 MFM458863 MPI458863 MZE458863 NJA458863 NSW458863 OCS458863 OMO458863 OWK458863 PGG458863 PQC458863 PZY458863 QJU458863 QTQ458863 RDM458863 RNI458863 RXE458863 SHA458863 SQW458863 TAS458863 TKO458863 TUK458863 UEG458863 UOC458863 UXY458863 VHU458863 VRQ458863 WBM458863 WLI458863 WVE458863 A524399 IS524399 SO524399 ACK524399 AMG524399 AWC524399 BFY524399 BPU524399 BZQ524399 CJM524399 CTI524399 DDE524399 DNA524399 DWW524399 EGS524399 EQO524399 FAK524399 FKG524399 FUC524399 GDY524399 GNU524399 GXQ524399 HHM524399 HRI524399 IBE524399 ILA524399 IUW524399 JES524399 JOO524399 JYK524399 KIG524399 KSC524399 LBY524399 LLU524399 LVQ524399 MFM524399 MPI524399 MZE524399 NJA524399 NSW524399 OCS524399 OMO524399 OWK524399 PGG524399 PQC524399 PZY524399 QJU524399 QTQ524399 RDM524399 RNI524399 RXE524399 SHA524399 SQW524399 TAS524399 TKO524399 TUK524399 UEG524399 UOC524399 UXY524399 VHU524399 VRQ524399 WBM524399 WLI524399 WVE524399 A589935 IS589935 SO589935 ACK589935 AMG589935 AWC589935 BFY589935 BPU589935 BZQ589935 CJM589935 CTI589935 DDE589935 DNA589935 DWW589935 EGS589935 EQO589935 FAK589935 FKG589935 FUC589935 GDY589935 GNU589935 GXQ589935 HHM589935 HRI589935 IBE589935 ILA589935 IUW589935 JES589935 JOO589935 JYK589935 KIG589935 KSC589935 LBY589935 LLU589935 LVQ589935 MFM589935 MPI589935 MZE589935 NJA589935 NSW589935 OCS589935 OMO589935 OWK589935 PGG589935 PQC589935 PZY589935 QJU589935 QTQ589935 RDM589935 RNI589935 RXE589935 SHA589935 SQW589935 TAS589935 TKO589935 TUK589935 UEG589935 UOC589935 UXY589935 VHU589935 VRQ589935 WBM589935 WLI589935 WVE589935 A655471 IS655471 SO655471 ACK655471 AMG655471 AWC655471 BFY655471 BPU655471 BZQ655471 CJM655471 CTI655471 DDE655471 DNA655471 DWW655471 EGS655471 EQO655471 FAK655471 FKG655471 FUC655471 GDY655471 GNU655471 GXQ655471 HHM655471 HRI655471 IBE655471 ILA655471 IUW655471 JES655471 JOO655471 JYK655471 KIG655471 KSC655471 LBY655471 LLU655471 LVQ655471 MFM655471 MPI655471 MZE655471 NJA655471 NSW655471 OCS655471 OMO655471 OWK655471 PGG655471 PQC655471 PZY655471 QJU655471 QTQ655471 RDM655471 RNI655471 RXE655471 SHA655471 SQW655471 TAS655471 TKO655471 TUK655471 UEG655471 UOC655471 UXY655471 VHU655471 VRQ655471 WBM655471 WLI655471 WVE655471 A721007 IS721007 SO721007 ACK721007 AMG721007 AWC721007 BFY721007 BPU721007 BZQ721007 CJM721007 CTI721007 DDE721007 DNA721007 DWW721007 EGS721007 EQO721007 FAK721007 FKG721007 FUC721007 GDY721007 GNU721007 GXQ721007 HHM721007 HRI721007 IBE721007 ILA721007 IUW721007 JES721007 JOO721007 JYK721007 KIG721007 KSC721007 LBY721007 LLU721007 LVQ721007 MFM721007 MPI721007 MZE721007 NJA721007 NSW721007 OCS721007 OMO721007 OWK721007 PGG721007 PQC721007 PZY721007 QJU721007 QTQ721007 RDM721007 RNI721007 RXE721007 SHA721007 SQW721007 TAS721007 TKO721007 TUK721007 UEG721007 UOC721007 UXY721007 VHU721007 VRQ721007 WBM721007 WLI721007 WVE721007 A786543 IS786543 SO786543 ACK786543 AMG786543 AWC786543 BFY786543 BPU786543 BZQ786543 CJM786543 CTI786543 DDE786543 DNA786543 DWW786543 EGS786543 EQO786543 FAK786543 FKG786543 FUC786543 GDY786543 GNU786543 GXQ786543 HHM786543 HRI786543 IBE786543 ILA786543 IUW786543 JES786543 JOO786543 JYK786543 KIG786543 KSC786543 LBY786543 LLU786543 LVQ786543 MFM786543 MPI786543 MZE786543 NJA786543 NSW786543 OCS786543 OMO786543 OWK786543 PGG786543 PQC786543 PZY786543 QJU786543 QTQ786543 RDM786543 RNI786543 RXE786543 SHA786543 SQW786543 TAS786543 TKO786543 TUK786543 UEG786543 UOC786543 UXY786543 VHU786543 VRQ786543 WBM786543 WLI786543 WVE786543 A852079 IS852079 SO852079 ACK852079 AMG852079 AWC852079 BFY852079 BPU852079 BZQ852079 CJM852079 CTI852079 DDE852079 DNA852079 DWW852079 EGS852079 EQO852079 FAK852079 FKG852079 FUC852079 GDY852079 GNU852079 GXQ852079 HHM852079 HRI852079 IBE852079 ILA852079 IUW852079 JES852079 JOO852079 JYK852079 KIG852079 KSC852079 LBY852079 LLU852079 LVQ852079 MFM852079 MPI852079 MZE852079 NJA852079 NSW852079 OCS852079 OMO852079 OWK852079 PGG852079 PQC852079 PZY852079 QJU852079 QTQ852079 RDM852079 RNI852079 RXE852079 SHA852079 SQW852079 TAS852079 TKO852079 TUK852079 UEG852079 UOC852079 UXY852079 VHU852079 VRQ852079 WBM852079 WLI852079 WVE852079 A917615 IS917615 SO917615 ACK917615 AMG917615 AWC917615 BFY917615 BPU917615 BZQ917615 CJM917615 CTI917615 DDE917615 DNA917615 DWW917615 EGS917615 EQO917615 FAK917615 FKG917615 FUC917615 GDY917615 GNU917615 GXQ917615 HHM917615 HRI917615 IBE917615 ILA917615 IUW917615 JES917615 JOO917615 JYK917615 KIG917615 KSC917615 LBY917615 LLU917615 LVQ917615 MFM917615 MPI917615 MZE917615 NJA917615 NSW917615 OCS917615 OMO917615 OWK917615 PGG917615 PQC917615 PZY917615 QJU917615 QTQ917615 RDM917615 RNI917615 RXE917615 SHA917615 SQW917615 TAS917615 TKO917615 TUK917615 UEG917615 UOC917615 UXY917615 VHU917615 VRQ917615 WBM917615 WLI917615 WVE917615 A983151 IS983151 SO983151 ACK983151 AMG983151 AWC983151 BFY983151 BPU983151 BZQ983151 CJM983151 CTI983151 DDE983151 DNA983151 DWW983151 EGS983151 EQO983151 FAK983151 FKG983151 FUC983151 GDY983151 GNU983151 GXQ983151 HHM983151 HRI983151 IBE983151 ILA983151 IUW983151 JES983151 JOO983151 JYK983151 KIG983151 KSC983151 LBY983151 LLU983151 LVQ983151 MFM983151 MPI983151 MZE983151 NJA983151 NSW983151 OCS983151 OMO983151 OWK983151 PGG983151 PQC983151 PZY983151 QJU983151 QTQ983151 RDM983151 RNI983151 RXE983151 SHA983151 SQW983151 TAS983151 TKO983151 TUK983151 UEG983151 UOC983151 UXY983151 VHU983151 VRQ983151 WBM983151 WLI983151 A24:A42 IS24:IS42 SO24:SO42 ACK24:ACK42 AMG24:AMG42 AWC24:AWC42 BFY24:BFY42 BPU24:BPU42 BZQ24:BZQ42 CJM24:CJM42 CTI24:CTI42 DDE24:DDE42 DNA24:DNA42 DWW24:DWW42 EGS24:EGS42 EQO24:EQO42 FAK24:FAK42 FKG24:FKG42 FUC24:FUC42 GDY24:GDY42 GNU24:GNU42 GXQ24:GXQ42 HHM24:HHM42 HRI24:HRI42 IBE24:IBE42 ILA24:ILA42 IUW24:IUW42 JES24:JES42 JOO24:JOO42 JYK24:JYK42 KIG24:KIG42 KSC24:KSC42 LBY24:LBY42 LLU24:LLU42 LVQ24:LVQ42 MFM24:MFM42 MPI24:MPI42 MZE24:MZE42 NJA24:NJA42 NSW24:NSW42 OCS24:OCS42 OMO24:OMO42 OWK24:OWK42 PGG24:PGG42 PQC24:PQC42 PZY24:PZY42 QJU24:QJU42 QTQ24:QTQ42 RDM24:RDM42 RNI24:RNI42 RXE24:RXE42 SHA24:SHA42 SQW24:SQW42 TAS24:TAS42 TKO24:TKO42 TUK24:TUK42 UEG24:UEG42 UOC24:UOC42 UXY24:UXY42 VHU24:VHU42 VRQ24:VRQ42 WBM24:WBM42 WLI24:WLI42 WVE24:WVE42">
      <formula1>"1,2,3,4,5"</formula1>
    </dataValidation>
    <dataValidation type="decimal" allowBlank="1" showInputMessage="1" showErrorMessage="1" sqref="WVH983151 WLL983151 C65648 IV65647 SR65647 ACN65647 AMJ65647 AWF65647 BGB65647 BPX65647 BZT65647 CJP65647 CTL65647 DDH65647 DND65647 DWZ65647 EGV65647 EQR65647 FAN65647 FKJ65647 FUF65647 GEB65647 GNX65647 GXT65647 HHP65647 HRL65647 IBH65647 ILD65647 IUZ65647 JEV65647 JOR65647 JYN65647 KIJ65647 KSF65647 LCB65647 LLX65647 LVT65647 MFP65647 MPL65647 MZH65647 NJD65647 NSZ65647 OCV65647 OMR65647 OWN65647 PGJ65647 PQF65647 QAB65647 QJX65647 QTT65647 RDP65647 RNL65647 RXH65647 SHD65647 SQZ65647 TAV65647 TKR65647 TUN65647 UEJ65647 UOF65647 UYB65647 VHX65647 VRT65647 WBP65647 WLL65647 WVH65647 C131184 IV131183 SR131183 ACN131183 AMJ131183 AWF131183 BGB131183 BPX131183 BZT131183 CJP131183 CTL131183 DDH131183 DND131183 DWZ131183 EGV131183 EQR131183 FAN131183 FKJ131183 FUF131183 GEB131183 GNX131183 GXT131183 HHP131183 HRL131183 IBH131183 ILD131183 IUZ131183 JEV131183 JOR131183 JYN131183 KIJ131183 KSF131183 LCB131183 LLX131183 LVT131183 MFP131183 MPL131183 MZH131183 NJD131183 NSZ131183 OCV131183 OMR131183 OWN131183 PGJ131183 PQF131183 QAB131183 QJX131183 QTT131183 RDP131183 RNL131183 RXH131183 SHD131183 SQZ131183 TAV131183 TKR131183 TUN131183 UEJ131183 UOF131183 UYB131183 VHX131183 VRT131183 WBP131183 WLL131183 WVH131183 C196720 IV196719 SR196719 ACN196719 AMJ196719 AWF196719 BGB196719 BPX196719 BZT196719 CJP196719 CTL196719 DDH196719 DND196719 DWZ196719 EGV196719 EQR196719 FAN196719 FKJ196719 FUF196719 GEB196719 GNX196719 GXT196719 HHP196719 HRL196719 IBH196719 ILD196719 IUZ196719 JEV196719 JOR196719 JYN196719 KIJ196719 KSF196719 LCB196719 LLX196719 LVT196719 MFP196719 MPL196719 MZH196719 NJD196719 NSZ196719 OCV196719 OMR196719 OWN196719 PGJ196719 PQF196719 QAB196719 QJX196719 QTT196719 RDP196719 RNL196719 RXH196719 SHD196719 SQZ196719 TAV196719 TKR196719 TUN196719 UEJ196719 UOF196719 UYB196719 VHX196719 VRT196719 WBP196719 WLL196719 WVH196719 C262256 IV262255 SR262255 ACN262255 AMJ262255 AWF262255 BGB262255 BPX262255 BZT262255 CJP262255 CTL262255 DDH262255 DND262255 DWZ262255 EGV262255 EQR262255 FAN262255 FKJ262255 FUF262255 GEB262255 GNX262255 GXT262255 HHP262255 HRL262255 IBH262255 ILD262255 IUZ262255 JEV262255 JOR262255 JYN262255 KIJ262255 KSF262255 LCB262255 LLX262255 LVT262255 MFP262255 MPL262255 MZH262255 NJD262255 NSZ262255 OCV262255 OMR262255 OWN262255 PGJ262255 PQF262255 QAB262255 QJX262255 QTT262255 RDP262255 RNL262255 RXH262255 SHD262255 SQZ262255 TAV262255 TKR262255 TUN262255 UEJ262255 UOF262255 UYB262255 VHX262255 VRT262255 WBP262255 WLL262255 WVH262255 C327792 IV327791 SR327791 ACN327791 AMJ327791 AWF327791 BGB327791 BPX327791 BZT327791 CJP327791 CTL327791 DDH327791 DND327791 DWZ327791 EGV327791 EQR327791 FAN327791 FKJ327791 FUF327791 GEB327791 GNX327791 GXT327791 HHP327791 HRL327791 IBH327791 ILD327791 IUZ327791 JEV327791 JOR327791 JYN327791 KIJ327791 KSF327791 LCB327791 LLX327791 LVT327791 MFP327791 MPL327791 MZH327791 NJD327791 NSZ327791 OCV327791 OMR327791 OWN327791 PGJ327791 PQF327791 QAB327791 QJX327791 QTT327791 RDP327791 RNL327791 RXH327791 SHD327791 SQZ327791 TAV327791 TKR327791 TUN327791 UEJ327791 UOF327791 UYB327791 VHX327791 VRT327791 WBP327791 WLL327791 WVH327791 C393328 IV393327 SR393327 ACN393327 AMJ393327 AWF393327 BGB393327 BPX393327 BZT393327 CJP393327 CTL393327 DDH393327 DND393327 DWZ393327 EGV393327 EQR393327 FAN393327 FKJ393327 FUF393327 GEB393327 GNX393327 GXT393327 HHP393327 HRL393327 IBH393327 ILD393327 IUZ393327 JEV393327 JOR393327 JYN393327 KIJ393327 KSF393327 LCB393327 LLX393327 LVT393327 MFP393327 MPL393327 MZH393327 NJD393327 NSZ393327 OCV393327 OMR393327 OWN393327 PGJ393327 PQF393327 QAB393327 QJX393327 QTT393327 RDP393327 RNL393327 RXH393327 SHD393327 SQZ393327 TAV393327 TKR393327 TUN393327 UEJ393327 UOF393327 UYB393327 VHX393327 VRT393327 WBP393327 WLL393327 WVH393327 C458864 IV458863 SR458863 ACN458863 AMJ458863 AWF458863 BGB458863 BPX458863 BZT458863 CJP458863 CTL458863 DDH458863 DND458863 DWZ458863 EGV458863 EQR458863 FAN458863 FKJ458863 FUF458863 GEB458863 GNX458863 GXT458863 HHP458863 HRL458863 IBH458863 ILD458863 IUZ458863 JEV458863 JOR458863 JYN458863 KIJ458863 KSF458863 LCB458863 LLX458863 LVT458863 MFP458863 MPL458863 MZH458863 NJD458863 NSZ458863 OCV458863 OMR458863 OWN458863 PGJ458863 PQF458863 QAB458863 QJX458863 QTT458863 RDP458863 RNL458863 RXH458863 SHD458863 SQZ458863 TAV458863 TKR458863 TUN458863 UEJ458863 UOF458863 UYB458863 VHX458863 VRT458863 WBP458863 WLL458863 WVH458863 C524400 IV524399 SR524399 ACN524399 AMJ524399 AWF524399 BGB524399 BPX524399 BZT524399 CJP524399 CTL524399 DDH524399 DND524399 DWZ524399 EGV524399 EQR524399 FAN524399 FKJ524399 FUF524399 GEB524399 GNX524399 GXT524399 HHP524399 HRL524399 IBH524399 ILD524399 IUZ524399 JEV524399 JOR524399 JYN524399 KIJ524399 KSF524399 LCB524399 LLX524399 LVT524399 MFP524399 MPL524399 MZH524399 NJD524399 NSZ524399 OCV524399 OMR524399 OWN524399 PGJ524399 PQF524399 QAB524399 QJX524399 QTT524399 RDP524399 RNL524399 RXH524399 SHD524399 SQZ524399 TAV524399 TKR524399 TUN524399 UEJ524399 UOF524399 UYB524399 VHX524399 VRT524399 WBP524399 WLL524399 WVH524399 C589936 IV589935 SR589935 ACN589935 AMJ589935 AWF589935 BGB589935 BPX589935 BZT589935 CJP589935 CTL589935 DDH589935 DND589935 DWZ589935 EGV589935 EQR589935 FAN589935 FKJ589935 FUF589935 GEB589935 GNX589935 GXT589935 HHP589935 HRL589935 IBH589935 ILD589935 IUZ589935 JEV589935 JOR589935 JYN589935 KIJ589935 KSF589935 LCB589935 LLX589935 LVT589935 MFP589935 MPL589935 MZH589935 NJD589935 NSZ589935 OCV589935 OMR589935 OWN589935 PGJ589935 PQF589935 QAB589935 QJX589935 QTT589935 RDP589935 RNL589935 RXH589935 SHD589935 SQZ589935 TAV589935 TKR589935 TUN589935 UEJ589935 UOF589935 UYB589935 VHX589935 VRT589935 WBP589935 WLL589935 WVH589935 C655472 IV655471 SR655471 ACN655471 AMJ655471 AWF655471 BGB655471 BPX655471 BZT655471 CJP655471 CTL655471 DDH655471 DND655471 DWZ655471 EGV655471 EQR655471 FAN655471 FKJ655471 FUF655471 GEB655471 GNX655471 GXT655471 HHP655471 HRL655471 IBH655471 ILD655471 IUZ655471 JEV655471 JOR655471 JYN655471 KIJ655471 KSF655471 LCB655471 LLX655471 LVT655471 MFP655471 MPL655471 MZH655471 NJD655471 NSZ655471 OCV655471 OMR655471 OWN655471 PGJ655471 PQF655471 QAB655471 QJX655471 QTT655471 RDP655471 RNL655471 RXH655471 SHD655471 SQZ655471 TAV655471 TKR655471 TUN655471 UEJ655471 UOF655471 UYB655471 VHX655471 VRT655471 WBP655471 WLL655471 WVH655471 C721008 IV721007 SR721007 ACN721007 AMJ721007 AWF721007 BGB721007 BPX721007 BZT721007 CJP721007 CTL721007 DDH721007 DND721007 DWZ721007 EGV721007 EQR721007 FAN721007 FKJ721007 FUF721007 GEB721007 GNX721007 GXT721007 HHP721007 HRL721007 IBH721007 ILD721007 IUZ721007 JEV721007 JOR721007 JYN721007 KIJ721007 KSF721007 LCB721007 LLX721007 LVT721007 MFP721007 MPL721007 MZH721007 NJD721007 NSZ721007 OCV721007 OMR721007 OWN721007 PGJ721007 PQF721007 QAB721007 QJX721007 QTT721007 RDP721007 RNL721007 RXH721007 SHD721007 SQZ721007 TAV721007 TKR721007 TUN721007 UEJ721007 UOF721007 UYB721007 VHX721007 VRT721007 WBP721007 WLL721007 WVH721007 C786544 IV786543 SR786543 ACN786543 AMJ786543 AWF786543 BGB786543 BPX786543 BZT786543 CJP786543 CTL786543 DDH786543 DND786543 DWZ786543 EGV786543 EQR786543 FAN786543 FKJ786543 FUF786543 GEB786543 GNX786543 GXT786543 HHP786543 HRL786543 IBH786543 ILD786543 IUZ786543 JEV786543 JOR786543 JYN786543 KIJ786543 KSF786543 LCB786543 LLX786543 LVT786543 MFP786543 MPL786543 MZH786543 NJD786543 NSZ786543 OCV786543 OMR786543 OWN786543 PGJ786543 PQF786543 QAB786543 QJX786543 QTT786543 RDP786543 RNL786543 RXH786543 SHD786543 SQZ786543 TAV786543 TKR786543 TUN786543 UEJ786543 UOF786543 UYB786543 VHX786543 VRT786543 WBP786543 WLL786543 WVH786543 C852080 IV852079 SR852079 ACN852079 AMJ852079 AWF852079 BGB852079 BPX852079 BZT852079 CJP852079 CTL852079 DDH852079 DND852079 DWZ852079 EGV852079 EQR852079 FAN852079 FKJ852079 FUF852079 GEB852079 GNX852079 GXT852079 HHP852079 HRL852079 IBH852079 ILD852079 IUZ852079 JEV852079 JOR852079 JYN852079 KIJ852079 KSF852079 LCB852079 LLX852079 LVT852079 MFP852079 MPL852079 MZH852079 NJD852079 NSZ852079 OCV852079 OMR852079 OWN852079 PGJ852079 PQF852079 QAB852079 QJX852079 QTT852079 RDP852079 RNL852079 RXH852079 SHD852079 SQZ852079 TAV852079 TKR852079 TUN852079 UEJ852079 UOF852079 UYB852079 VHX852079 VRT852079 WBP852079 WLL852079 WVH852079 C917616 IV917615 SR917615 ACN917615 AMJ917615 AWF917615 BGB917615 BPX917615 BZT917615 CJP917615 CTL917615 DDH917615 DND917615 DWZ917615 EGV917615 EQR917615 FAN917615 FKJ917615 FUF917615 GEB917615 GNX917615 GXT917615 HHP917615 HRL917615 IBH917615 ILD917615 IUZ917615 JEV917615 JOR917615 JYN917615 KIJ917615 KSF917615 LCB917615 LLX917615 LVT917615 MFP917615 MPL917615 MZH917615 NJD917615 NSZ917615 OCV917615 OMR917615 OWN917615 PGJ917615 PQF917615 QAB917615 QJX917615 QTT917615 RDP917615 RNL917615 RXH917615 SHD917615 SQZ917615 TAV917615 TKR917615 TUN917615 UEJ917615 UOF917615 UYB917615 VHX917615 VRT917615 WBP917615 WLL917615 WVH917615 C983152 IV983151 SR983151 ACN983151 AMJ983151 AWF983151 BGB983151 BPX983151 BZT983151 CJP983151 CTL983151 DDH983151 DND983151 DWZ983151 EGV983151 EQR983151 FAN983151 FKJ983151 FUF983151 GEB983151 GNX983151 GXT983151 HHP983151 HRL983151 IBH983151 ILD983151 IUZ983151 JEV983151 JOR983151 JYN983151 KIJ983151 KSF983151 LCB983151 LLX983151 LVT983151 MFP983151 MPL983151 MZH983151 NJD983151 NSZ983151 OCV983151 OMR983151 OWN983151 PGJ983151 PQF983151 QAB983151 QJX983151 QTT983151 RDP983151 RNL983151 RXH983151 SHD983151 SQZ983151 TAV983151 TKR983151 TUN983151 UEJ983151 UOF983151 UYB983151 VHX983151 VRT983151 WBP983151 IV24:IV42 SR24:SR42 ACN24:ACN42 AMJ24:AMJ42 AWF24:AWF42 BGB24:BGB42 BPX24:BPX42 BZT24:BZT42 CJP24:CJP42 CTL24:CTL42 DDH24:DDH42 DND24:DND42 DWZ24:DWZ42 EGV24:EGV42 EQR24:EQR42 FAN24:FAN42 FKJ24:FKJ42 FUF24:FUF42 GEB24:GEB42 GNX24:GNX42 GXT24:GXT42 HHP24:HHP42 HRL24:HRL42 IBH24:IBH42 ILD24:ILD42 IUZ24:IUZ42 JEV24:JEV42 JOR24:JOR42 JYN24:JYN42 KIJ24:KIJ42 KSF24:KSF42 LCB24:LCB42 LLX24:LLX42 LVT24:LVT42 MFP24:MFP42 MPL24:MPL42 MZH24:MZH42 NJD24:NJD42 NSZ24:NSZ42 OCV24:OCV42 OMR24:OMR42 OWN24:OWN42 PGJ24:PGJ42 PQF24:PQF42 QAB24:QAB42 QJX24:QJX42 QTT24:QTT42 RDP24:RDP42 RNL24:RNL42 RXH24:RXH42 SHD24:SHD42 SQZ24:SQZ42 TAV24:TAV42 TKR24:TKR42 TUN24:TUN42 UEJ24:UEJ42 UOF24:UOF42 UYB24:UYB42 VHX24:VHX42 VRT24:VRT42 WBP24:WBP42 WLL24:WLL42 WVH24:WVH42">
      <formula1>0</formula1>
      <formula2>1</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92D050"/>
  </sheetPr>
  <dimension ref="A2:Y340"/>
  <sheetViews>
    <sheetView topLeftCell="A100" zoomScale="104" workbookViewId="0">
      <selection activeCell="D25" sqref="D25"/>
    </sheetView>
  </sheetViews>
  <sheetFormatPr baseColWidth="10" defaultRowHeight="15" x14ac:dyDescent="0.25"/>
  <cols>
    <col min="1" max="1" width="3.140625" style="1" bestFit="1" customWidth="1"/>
    <col min="2" max="2" width="102.7109375" style="1" bestFit="1" customWidth="1"/>
    <col min="3" max="3" width="31.140625" style="1" customWidth="1"/>
    <col min="4" max="4" width="26.7109375" style="1" customWidth="1"/>
    <col min="5" max="5" width="25" style="1" customWidth="1"/>
    <col min="6" max="7" width="29.7109375" style="1" customWidth="1"/>
    <col min="8" max="8" width="24.5703125" style="1" customWidth="1"/>
    <col min="9" max="9" width="24" style="1" customWidth="1"/>
    <col min="10" max="10" width="21.7109375" style="1" customWidth="1"/>
    <col min="11" max="11" width="21.5703125" style="1" customWidth="1"/>
    <col min="12" max="12" width="27.42578125" style="1" customWidth="1"/>
    <col min="13" max="13" width="18.7109375" style="1" customWidth="1"/>
    <col min="14" max="14" width="22.140625" style="1" customWidth="1"/>
    <col min="15" max="15" width="87.7109375" style="1" customWidth="1"/>
    <col min="16" max="16" width="86.42578125" style="1" customWidth="1"/>
    <col min="17" max="21" width="6.42578125" style="1" customWidth="1"/>
    <col min="22" max="250" width="11.42578125" style="1"/>
    <col min="251" max="251" width="1" style="1" customWidth="1"/>
    <col min="252" max="252" width="4.28515625" style="1" customWidth="1"/>
    <col min="253" max="253" width="34.7109375" style="1" customWidth="1"/>
    <col min="254" max="254" width="0" style="1" hidden="1" customWidth="1"/>
    <col min="255" max="255" width="20" style="1" customWidth="1"/>
    <col min="256" max="256" width="20.85546875" style="1" customWidth="1"/>
    <col min="257" max="257" width="25" style="1" customWidth="1"/>
    <col min="258" max="258" width="18.7109375" style="1" customWidth="1"/>
    <col min="259" max="259" width="29.7109375" style="1" customWidth="1"/>
    <col min="260" max="260" width="13.42578125" style="1" customWidth="1"/>
    <col min="261" max="261" width="13.85546875" style="1" customWidth="1"/>
    <col min="262" max="266" width="16.5703125" style="1" customWidth="1"/>
    <col min="267" max="267" width="20.5703125" style="1" customWidth="1"/>
    <col min="268" max="268" width="21.140625" style="1" customWidth="1"/>
    <col min="269" max="269" width="9.5703125" style="1" customWidth="1"/>
    <col min="270" max="270" width="0.42578125" style="1" customWidth="1"/>
    <col min="271" max="277" width="6.42578125" style="1" customWidth="1"/>
    <col min="278" max="506" width="11.42578125" style="1"/>
    <col min="507" max="507" width="1" style="1" customWidth="1"/>
    <col min="508" max="508" width="4.28515625" style="1" customWidth="1"/>
    <col min="509" max="509" width="34.7109375" style="1" customWidth="1"/>
    <col min="510" max="510" width="0" style="1" hidden="1" customWidth="1"/>
    <col min="511" max="511" width="20" style="1" customWidth="1"/>
    <col min="512" max="512" width="20.85546875" style="1" customWidth="1"/>
    <col min="513" max="513" width="25" style="1" customWidth="1"/>
    <col min="514" max="514" width="18.7109375" style="1" customWidth="1"/>
    <col min="515" max="515" width="29.7109375" style="1" customWidth="1"/>
    <col min="516" max="516" width="13.42578125" style="1" customWidth="1"/>
    <col min="517" max="517" width="13.85546875" style="1" customWidth="1"/>
    <col min="518" max="522" width="16.5703125" style="1" customWidth="1"/>
    <col min="523" max="523" width="20.5703125" style="1" customWidth="1"/>
    <col min="524" max="524" width="21.140625" style="1" customWidth="1"/>
    <col min="525" max="525" width="9.5703125" style="1" customWidth="1"/>
    <col min="526" max="526" width="0.42578125" style="1" customWidth="1"/>
    <col min="527" max="533" width="6.42578125" style="1" customWidth="1"/>
    <col min="534" max="762" width="11.42578125" style="1"/>
    <col min="763" max="763" width="1" style="1" customWidth="1"/>
    <col min="764" max="764" width="4.28515625" style="1" customWidth="1"/>
    <col min="765" max="765" width="34.7109375" style="1" customWidth="1"/>
    <col min="766" max="766" width="0" style="1" hidden="1" customWidth="1"/>
    <col min="767" max="767" width="20" style="1" customWidth="1"/>
    <col min="768" max="768" width="20.85546875" style="1" customWidth="1"/>
    <col min="769" max="769" width="25" style="1" customWidth="1"/>
    <col min="770" max="770" width="18.7109375" style="1" customWidth="1"/>
    <col min="771" max="771" width="29.7109375" style="1" customWidth="1"/>
    <col min="772" max="772" width="13.42578125" style="1" customWidth="1"/>
    <col min="773" max="773" width="13.85546875" style="1" customWidth="1"/>
    <col min="774" max="778" width="16.5703125" style="1" customWidth="1"/>
    <col min="779" max="779" width="20.5703125" style="1" customWidth="1"/>
    <col min="780" max="780" width="21.140625" style="1" customWidth="1"/>
    <col min="781" max="781" width="9.5703125" style="1" customWidth="1"/>
    <col min="782" max="782" width="0.42578125" style="1" customWidth="1"/>
    <col min="783" max="789" width="6.42578125" style="1" customWidth="1"/>
    <col min="790" max="1018" width="11.42578125" style="1"/>
    <col min="1019" max="1019" width="1" style="1" customWidth="1"/>
    <col min="1020" max="1020" width="4.28515625" style="1" customWidth="1"/>
    <col min="1021" max="1021" width="34.7109375" style="1" customWidth="1"/>
    <col min="1022" max="1022" width="0" style="1" hidden="1" customWidth="1"/>
    <col min="1023" max="1023" width="20" style="1" customWidth="1"/>
    <col min="1024" max="1024" width="20.85546875" style="1" customWidth="1"/>
    <col min="1025" max="1025" width="25" style="1" customWidth="1"/>
    <col min="1026" max="1026" width="18.7109375" style="1" customWidth="1"/>
    <col min="1027" max="1027" width="29.7109375" style="1" customWidth="1"/>
    <col min="1028" max="1028" width="13.42578125" style="1" customWidth="1"/>
    <col min="1029" max="1029" width="13.85546875" style="1" customWidth="1"/>
    <col min="1030" max="1034" width="16.5703125" style="1" customWidth="1"/>
    <col min="1035" max="1035" width="20.5703125" style="1" customWidth="1"/>
    <col min="1036" max="1036" width="21.140625" style="1" customWidth="1"/>
    <col min="1037" max="1037" width="9.5703125" style="1" customWidth="1"/>
    <col min="1038" max="1038" width="0.42578125" style="1" customWidth="1"/>
    <col min="1039" max="1045" width="6.42578125" style="1" customWidth="1"/>
    <col min="1046" max="1274" width="11.42578125" style="1"/>
    <col min="1275" max="1275" width="1" style="1" customWidth="1"/>
    <col min="1276" max="1276" width="4.28515625" style="1" customWidth="1"/>
    <col min="1277" max="1277" width="34.7109375" style="1" customWidth="1"/>
    <col min="1278" max="1278" width="0" style="1" hidden="1" customWidth="1"/>
    <col min="1279" max="1279" width="20" style="1" customWidth="1"/>
    <col min="1280" max="1280" width="20.85546875" style="1" customWidth="1"/>
    <col min="1281" max="1281" width="25" style="1" customWidth="1"/>
    <col min="1282" max="1282" width="18.7109375" style="1" customWidth="1"/>
    <col min="1283" max="1283" width="29.7109375" style="1" customWidth="1"/>
    <col min="1284" max="1284" width="13.42578125" style="1" customWidth="1"/>
    <col min="1285" max="1285" width="13.85546875" style="1" customWidth="1"/>
    <col min="1286" max="1290" width="16.5703125" style="1" customWidth="1"/>
    <col min="1291" max="1291" width="20.5703125" style="1" customWidth="1"/>
    <col min="1292" max="1292" width="21.140625" style="1" customWidth="1"/>
    <col min="1293" max="1293" width="9.5703125" style="1" customWidth="1"/>
    <col min="1294" max="1294" width="0.42578125" style="1" customWidth="1"/>
    <col min="1295" max="1301" width="6.42578125" style="1" customWidth="1"/>
    <col min="1302" max="1530" width="11.42578125" style="1"/>
    <col min="1531" max="1531" width="1" style="1" customWidth="1"/>
    <col min="1532" max="1532" width="4.28515625" style="1" customWidth="1"/>
    <col min="1533" max="1533" width="34.7109375" style="1" customWidth="1"/>
    <col min="1534" max="1534" width="0" style="1" hidden="1" customWidth="1"/>
    <col min="1535" max="1535" width="20" style="1" customWidth="1"/>
    <col min="1536" max="1536" width="20.85546875" style="1" customWidth="1"/>
    <col min="1537" max="1537" width="25" style="1" customWidth="1"/>
    <col min="1538" max="1538" width="18.7109375" style="1" customWidth="1"/>
    <col min="1539" max="1539" width="29.7109375" style="1" customWidth="1"/>
    <col min="1540" max="1540" width="13.42578125" style="1" customWidth="1"/>
    <col min="1541" max="1541" width="13.85546875" style="1" customWidth="1"/>
    <col min="1542" max="1546" width="16.5703125" style="1" customWidth="1"/>
    <col min="1547" max="1547" width="20.5703125" style="1" customWidth="1"/>
    <col min="1548" max="1548" width="21.140625" style="1" customWidth="1"/>
    <col min="1549" max="1549" width="9.5703125" style="1" customWidth="1"/>
    <col min="1550" max="1550" width="0.42578125" style="1" customWidth="1"/>
    <col min="1551" max="1557" width="6.42578125" style="1" customWidth="1"/>
    <col min="1558" max="1786" width="11.42578125" style="1"/>
    <col min="1787" max="1787" width="1" style="1" customWidth="1"/>
    <col min="1788" max="1788" width="4.28515625" style="1" customWidth="1"/>
    <col min="1789" max="1789" width="34.7109375" style="1" customWidth="1"/>
    <col min="1790" max="1790" width="0" style="1" hidden="1" customWidth="1"/>
    <col min="1791" max="1791" width="20" style="1" customWidth="1"/>
    <col min="1792" max="1792" width="20.85546875" style="1" customWidth="1"/>
    <col min="1793" max="1793" width="25" style="1" customWidth="1"/>
    <col min="1794" max="1794" width="18.7109375" style="1" customWidth="1"/>
    <col min="1795" max="1795" width="29.7109375" style="1" customWidth="1"/>
    <col min="1796" max="1796" width="13.42578125" style="1" customWidth="1"/>
    <col min="1797" max="1797" width="13.85546875" style="1" customWidth="1"/>
    <col min="1798" max="1802" width="16.5703125" style="1" customWidth="1"/>
    <col min="1803" max="1803" width="20.5703125" style="1" customWidth="1"/>
    <col min="1804" max="1804" width="21.140625" style="1" customWidth="1"/>
    <col min="1805" max="1805" width="9.5703125" style="1" customWidth="1"/>
    <col min="1806" max="1806" width="0.42578125" style="1" customWidth="1"/>
    <col min="1807" max="1813" width="6.42578125" style="1" customWidth="1"/>
    <col min="1814" max="2042" width="11.42578125" style="1"/>
    <col min="2043" max="2043" width="1" style="1" customWidth="1"/>
    <col min="2044" max="2044" width="4.28515625" style="1" customWidth="1"/>
    <col min="2045" max="2045" width="34.7109375" style="1" customWidth="1"/>
    <col min="2046" max="2046" width="0" style="1" hidden="1" customWidth="1"/>
    <col min="2047" max="2047" width="20" style="1" customWidth="1"/>
    <col min="2048" max="2048" width="20.85546875" style="1" customWidth="1"/>
    <col min="2049" max="2049" width="25" style="1" customWidth="1"/>
    <col min="2050" max="2050" width="18.7109375" style="1" customWidth="1"/>
    <col min="2051" max="2051" width="29.7109375" style="1" customWidth="1"/>
    <col min="2052" max="2052" width="13.42578125" style="1" customWidth="1"/>
    <col min="2053" max="2053" width="13.85546875" style="1" customWidth="1"/>
    <col min="2054" max="2058" width="16.5703125" style="1" customWidth="1"/>
    <col min="2059" max="2059" width="20.5703125" style="1" customWidth="1"/>
    <col min="2060" max="2060" width="21.140625" style="1" customWidth="1"/>
    <col min="2061" max="2061" width="9.5703125" style="1" customWidth="1"/>
    <col min="2062" max="2062" width="0.42578125" style="1" customWidth="1"/>
    <col min="2063" max="2069" width="6.42578125" style="1" customWidth="1"/>
    <col min="2070" max="2298" width="11.42578125" style="1"/>
    <col min="2299" max="2299" width="1" style="1" customWidth="1"/>
    <col min="2300" max="2300" width="4.28515625" style="1" customWidth="1"/>
    <col min="2301" max="2301" width="34.7109375" style="1" customWidth="1"/>
    <col min="2302" max="2302" width="0" style="1" hidden="1" customWidth="1"/>
    <col min="2303" max="2303" width="20" style="1" customWidth="1"/>
    <col min="2304" max="2304" width="20.85546875" style="1" customWidth="1"/>
    <col min="2305" max="2305" width="25" style="1" customWidth="1"/>
    <col min="2306" max="2306" width="18.7109375" style="1" customWidth="1"/>
    <col min="2307" max="2307" width="29.7109375" style="1" customWidth="1"/>
    <col min="2308" max="2308" width="13.42578125" style="1" customWidth="1"/>
    <col min="2309" max="2309" width="13.85546875" style="1" customWidth="1"/>
    <col min="2310" max="2314" width="16.5703125" style="1" customWidth="1"/>
    <col min="2315" max="2315" width="20.5703125" style="1" customWidth="1"/>
    <col min="2316" max="2316" width="21.140625" style="1" customWidth="1"/>
    <col min="2317" max="2317" width="9.5703125" style="1" customWidth="1"/>
    <col min="2318" max="2318" width="0.42578125" style="1" customWidth="1"/>
    <col min="2319" max="2325" width="6.42578125" style="1" customWidth="1"/>
    <col min="2326" max="2554" width="11.42578125" style="1"/>
    <col min="2555" max="2555" width="1" style="1" customWidth="1"/>
    <col min="2556" max="2556" width="4.28515625" style="1" customWidth="1"/>
    <col min="2557" max="2557" width="34.7109375" style="1" customWidth="1"/>
    <col min="2558" max="2558" width="0" style="1" hidden="1" customWidth="1"/>
    <col min="2559" max="2559" width="20" style="1" customWidth="1"/>
    <col min="2560" max="2560" width="20.85546875" style="1" customWidth="1"/>
    <col min="2561" max="2561" width="25" style="1" customWidth="1"/>
    <col min="2562" max="2562" width="18.7109375" style="1" customWidth="1"/>
    <col min="2563" max="2563" width="29.7109375" style="1" customWidth="1"/>
    <col min="2564" max="2564" width="13.42578125" style="1" customWidth="1"/>
    <col min="2565" max="2565" width="13.85546875" style="1" customWidth="1"/>
    <col min="2566" max="2570" width="16.5703125" style="1" customWidth="1"/>
    <col min="2571" max="2571" width="20.5703125" style="1" customWidth="1"/>
    <col min="2572" max="2572" width="21.140625" style="1" customWidth="1"/>
    <col min="2573" max="2573" width="9.5703125" style="1" customWidth="1"/>
    <col min="2574" max="2574" width="0.42578125" style="1" customWidth="1"/>
    <col min="2575" max="2581" width="6.42578125" style="1" customWidth="1"/>
    <col min="2582" max="2810" width="11.42578125" style="1"/>
    <col min="2811" max="2811" width="1" style="1" customWidth="1"/>
    <col min="2812" max="2812" width="4.28515625" style="1" customWidth="1"/>
    <col min="2813" max="2813" width="34.7109375" style="1" customWidth="1"/>
    <col min="2814" max="2814" width="0" style="1" hidden="1" customWidth="1"/>
    <col min="2815" max="2815" width="20" style="1" customWidth="1"/>
    <col min="2816" max="2816" width="20.85546875" style="1" customWidth="1"/>
    <col min="2817" max="2817" width="25" style="1" customWidth="1"/>
    <col min="2818" max="2818" width="18.7109375" style="1" customWidth="1"/>
    <col min="2819" max="2819" width="29.7109375" style="1" customWidth="1"/>
    <col min="2820" max="2820" width="13.42578125" style="1" customWidth="1"/>
    <col min="2821" max="2821" width="13.85546875" style="1" customWidth="1"/>
    <col min="2822" max="2826" width="16.5703125" style="1" customWidth="1"/>
    <col min="2827" max="2827" width="20.5703125" style="1" customWidth="1"/>
    <col min="2828" max="2828" width="21.140625" style="1" customWidth="1"/>
    <col min="2829" max="2829" width="9.5703125" style="1" customWidth="1"/>
    <col min="2830" max="2830" width="0.42578125" style="1" customWidth="1"/>
    <col min="2831" max="2837" width="6.42578125" style="1" customWidth="1"/>
    <col min="2838" max="3066" width="11.42578125" style="1"/>
    <col min="3067" max="3067" width="1" style="1" customWidth="1"/>
    <col min="3068" max="3068" width="4.28515625" style="1" customWidth="1"/>
    <col min="3069" max="3069" width="34.7109375" style="1" customWidth="1"/>
    <col min="3070" max="3070" width="0" style="1" hidden="1" customWidth="1"/>
    <col min="3071" max="3071" width="20" style="1" customWidth="1"/>
    <col min="3072" max="3072" width="20.85546875" style="1" customWidth="1"/>
    <col min="3073" max="3073" width="25" style="1" customWidth="1"/>
    <col min="3074" max="3074" width="18.7109375" style="1" customWidth="1"/>
    <col min="3075" max="3075" width="29.7109375" style="1" customWidth="1"/>
    <col min="3076" max="3076" width="13.42578125" style="1" customWidth="1"/>
    <col min="3077" max="3077" width="13.85546875" style="1" customWidth="1"/>
    <col min="3078" max="3082" width="16.5703125" style="1" customWidth="1"/>
    <col min="3083" max="3083" width="20.5703125" style="1" customWidth="1"/>
    <col min="3084" max="3084" width="21.140625" style="1" customWidth="1"/>
    <col min="3085" max="3085" width="9.5703125" style="1" customWidth="1"/>
    <col min="3086" max="3086" width="0.42578125" style="1" customWidth="1"/>
    <col min="3087" max="3093" width="6.42578125" style="1" customWidth="1"/>
    <col min="3094" max="3322" width="11.42578125" style="1"/>
    <col min="3323" max="3323" width="1" style="1" customWidth="1"/>
    <col min="3324" max="3324" width="4.28515625" style="1" customWidth="1"/>
    <col min="3325" max="3325" width="34.7109375" style="1" customWidth="1"/>
    <col min="3326" max="3326" width="0" style="1" hidden="1" customWidth="1"/>
    <col min="3327" max="3327" width="20" style="1" customWidth="1"/>
    <col min="3328" max="3328" width="20.85546875" style="1" customWidth="1"/>
    <col min="3329" max="3329" width="25" style="1" customWidth="1"/>
    <col min="3330" max="3330" width="18.7109375" style="1" customWidth="1"/>
    <col min="3331" max="3331" width="29.7109375" style="1" customWidth="1"/>
    <col min="3332" max="3332" width="13.42578125" style="1" customWidth="1"/>
    <col min="3333" max="3333" width="13.85546875" style="1" customWidth="1"/>
    <col min="3334" max="3338" width="16.5703125" style="1" customWidth="1"/>
    <col min="3339" max="3339" width="20.5703125" style="1" customWidth="1"/>
    <col min="3340" max="3340" width="21.140625" style="1" customWidth="1"/>
    <col min="3341" max="3341" width="9.5703125" style="1" customWidth="1"/>
    <col min="3342" max="3342" width="0.42578125" style="1" customWidth="1"/>
    <col min="3343" max="3349" width="6.42578125" style="1" customWidth="1"/>
    <col min="3350" max="3578" width="11.42578125" style="1"/>
    <col min="3579" max="3579" width="1" style="1" customWidth="1"/>
    <col min="3580" max="3580" width="4.28515625" style="1" customWidth="1"/>
    <col min="3581" max="3581" width="34.7109375" style="1" customWidth="1"/>
    <col min="3582" max="3582" width="0" style="1" hidden="1" customWidth="1"/>
    <col min="3583" max="3583" width="20" style="1" customWidth="1"/>
    <col min="3584" max="3584" width="20.85546875" style="1" customWidth="1"/>
    <col min="3585" max="3585" width="25" style="1" customWidth="1"/>
    <col min="3586" max="3586" width="18.7109375" style="1" customWidth="1"/>
    <col min="3587" max="3587" width="29.7109375" style="1" customWidth="1"/>
    <col min="3588" max="3588" width="13.42578125" style="1" customWidth="1"/>
    <col min="3589" max="3589" width="13.85546875" style="1" customWidth="1"/>
    <col min="3590" max="3594" width="16.5703125" style="1" customWidth="1"/>
    <col min="3595" max="3595" width="20.5703125" style="1" customWidth="1"/>
    <col min="3596" max="3596" width="21.140625" style="1" customWidth="1"/>
    <col min="3597" max="3597" width="9.5703125" style="1" customWidth="1"/>
    <col min="3598" max="3598" width="0.42578125" style="1" customWidth="1"/>
    <col min="3599" max="3605" width="6.42578125" style="1" customWidth="1"/>
    <col min="3606" max="3834" width="11.42578125" style="1"/>
    <col min="3835" max="3835" width="1" style="1" customWidth="1"/>
    <col min="3836" max="3836" width="4.28515625" style="1" customWidth="1"/>
    <col min="3837" max="3837" width="34.7109375" style="1" customWidth="1"/>
    <col min="3838" max="3838" width="0" style="1" hidden="1" customWidth="1"/>
    <col min="3839" max="3839" width="20" style="1" customWidth="1"/>
    <col min="3840" max="3840" width="20.85546875" style="1" customWidth="1"/>
    <col min="3841" max="3841" width="25" style="1" customWidth="1"/>
    <col min="3842" max="3842" width="18.7109375" style="1" customWidth="1"/>
    <col min="3843" max="3843" width="29.7109375" style="1" customWidth="1"/>
    <col min="3844" max="3844" width="13.42578125" style="1" customWidth="1"/>
    <col min="3845" max="3845" width="13.85546875" style="1" customWidth="1"/>
    <col min="3846" max="3850" width="16.5703125" style="1" customWidth="1"/>
    <col min="3851" max="3851" width="20.5703125" style="1" customWidth="1"/>
    <col min="3852" max="3852" width="21.140625" style="1" customWidth="1"/>
    <col min="3853" max="3853" width="9.5703125" style="1" customWidth="1"/>
    <col min="3854" max="3854" width="0.42578125" style="1" customWidth="1"/>
    <col min="3855" max="3861" width="6.42578125" style="1" customWidth="1"/>
    <col min="3862" max="4090" width="11.42578125" style="1"/>
    <col min="4091" max="4091" width="1" style="1" customWidth="1"/>
    <col min="4092" max="4092" width="4.28515625" style="1" customWidth="1"/>
    <col min="4093" max="4093" width="34.7109375" style="1" customWidth="1"/>
    <col min="4094" max="4094" width="0" style="1" hidden="1" customWidth="1"/>
    <col min="4095" max="4095" width="20" style="1" customWidth="1"/>
    <col min="4096" max="4096" width="20.85546875" style="1" customWidth="1"/>
    <col min="4097" max="4097" width="25" style="1" customWidth="1"/>
    <col min="4098" max="4098" width="18.7109375" style="1" customWidth="1"/>
    <col min="4099" max="4099" width="29.7109375" style="1" customWidth="1"/>
    <col min="4100" max="4100" width="13.42578125" style="1" customWidth="1"/>
    <col min="4101" max="4101" width="13.85546875" style="1" customWidth="1"/>
    <col min="4102" max="4106" width="16.5703125" style="1" customWidth="1"/>
    <col min="4107" max="4107" width="20.5703125" style="1" customWidth="1"/>
    <col min="4108" max="4108" width="21.140625" style="1" customWidth="1"/>
    <col min="4109" max="4109" width="9.5703125" style="1" customWidth="1"/>
    <col min="4110" max="4110" width="0.42578125" style="1" customWidth="1"/>
    <col min="4111" max="4117" width="6.42578125" style="1" customWidth="1"/>
    <col min="4118" max="4346" width="11.42578125" style="1"/>
    <col min="4347" max="4347" width="1" style="1" customWidth="1"/>
    <col min="4348" max="4348" width="4.28515625" style="1" customWidth="1"/>
    <col min="4349" max="4349" width="34.7109375" style="1" customWidth="1"/>
    <col min="4350" max="4350" width="0" style="1" hidden="1" customWidth="1"/>
    <col min="4351" max="4351" width="20" style="1" customWidth="1"/>
    <col min="4352" max="4352" width="20.85546875" style="1" customWidth="1"/>
    <col min="4353" max="4353" width="25" style="1" customWidth="1"/>
    <col min="4354" max="4354" width="18.7109375" style="1" customWidth="1"/>
    <col min="4355" max="4355" width="29.7109375" style="1" customWidth="1"/>
    <col min="4356" max="4356" width="13.42578125" style="1" customWidth="1"/>
    <col min="4357" max="4357" width="13.85546875" style="1" customWidth="1"/>
    <col min="4358" max="4362" width="16.5703125" style="1" customWidth="1"/>
    <col min="4363" max="4363" width="20.5703125" style="1" customWidth="1"/>
    <col min="4364" max="4364" width="21.140625" style="1" customWidth="1"/>
    <col min="4365" max="4365" width="9.5703125" style="1" customWidth="1"/>
    <col min="4366" max="4366" width="0.42578125" style="1" customWidth="1"/>
    <col min="4367" max="4373" width="6.42578125" style="1" customWidth="1"/>
    <col min="4374" max="4602" width="11.42578125" style="1"/>
    <col min="4603" max="4603" width="1" style="1" customWidth="1"/>
    <col min="4604" max="4604" width="4.28515625" style="1" customWidth="1"/>
    <col min="4605" max="4605" width="34.7109375" style="1" customWidth="1"/>
    <col min="4606" max="4606" width="0" style="1" hidden="1" customWidth="1"/>
    <col min="4607" max="4607" width="20" style="1" customWidth="1"/>
    <col min="4608" max="4608" width="20.85546875" style="1" customWidth="1"/>
    <col min="4609" max="4609" width="25" style="1" customWidth="1"/>
    <col min="4610" max="4610" width="18.7109375" style="1" customWidth="1"/>
    <col min="4611" max="4611" width="29.7109375" style="1" customWidth="1"/>
    <col min="4612" max="4612" width="13.42578125" style="1" customWidth="1"/>
    <col min="4613" max="4613" width="13.85546875" style="1" customWidth="1"/>
    <col min="4614" max="4618" width="16.5703125" style="1" customWidth="1"/>
    <col min="4619" max="4619" width="20.5703125" style="1" customWidth="1"/>
    <col min="4620" max="4620" width="21.140625" style="1" customWidth="1"/>
    <col min="4621" max="4621" width="9.5703125" style="1" customWidth="1"/>
    <col min="4622" max="4622" width="0.42578125" style="1" customWidth="1"/>
    <col min="4623" max="4629" width="6.42578125" style="1" customWidth="1"/>
    <col min="4630" max="4858" width="11.42578125" style="1"/>
    <col min="4859" max="4859" width="1" style="1" customWidth="1"/>
    <col min="4860" max="4860" width="4.28515625" style="1" customWidth="1"/>
    <col min="4861" max="4861" width="34.7109375" style="1" customWidth="1"/>
    <col min="4862" max="4862" width="0" style="1" hidden="1" customWidth="1"/>
    <col min="4863" max="4863" width="20" style="1" customWidth="1"/>
    <col min="4864" max="4864" width="20.85546875" style="1" customWidth="1"/>
    <col min="4865" max="4865" width="25" style="1" customWidth="1"/>
    <col min="4866" max="4866" width="18.7109375" style="1" customWidth="1"/>
    <col min="4867" max="4867" width="29.7109375" style="1" customWidth="1"/>
    <col min="4868" max="4868" width="13.42578125" style="1" customWidth="1"/>
    <col min="4869" max="4869" width="13.85546875" style="1" customWidth="1"/>
    <col min="4870" max="4874" width="16.5703125" style="1" customWidth="1"/>
    <col min="4875" max="4875" width="20.5703125" style="1" customWidth="1"/>
    <col min="4876" max="4876" width="21.140625" style="1" customWidth="1"/>
    <col min="4877" max="4877" width="9.5703125" style="1" customWidth="1"/>
    <col min="4878" max="4878" width="0.42578125" style="1" customWidth="1"/>
    <col min="4879" max="4885" width="6.42578125" style="1" customWidth="1"/>
    <col min="4886" max="5114" width="11.42578125" style="1"/>
    <col min="5115" max="5115" width="1" style="1" customWidth="1"/>
    <col min="5116" max="5116" width="4.28515625" style="1" customWidth="1"/>
    <col min="5117" max="5117" width="34.7109375" style="1" customWidth="1"/>
    <col min="5118" max="5118" width="0" style="1" hidden="1" customWidth="1"/>
    <col min="5119" max="5119" width="20" style="1" customWidth="1"/>
    <col min="5120" max="5120" width="20.85546875" style="1" customWidth="1"/>
    <col min="5121" max="5121" width="25" style="1" customWidth="1"/>
    <col min="5122" max="5122" width="18.7109375" style="1" customWidth="1"/>
    <col min="5123" max="5123" width="29.7109375" style="1" customWidth="1"/>
    <col min="5124" max="5124" width="13.42578125" style="1" customWidth="1"/>
    <col min="5125" max="5125" width="13.85546875" style="1" customWidth="1"/>
    <col min="5126" max="5130" width="16.5703125" style="1" customWidth="1"/>
    <col min="5131" max="5131" width="20.5703125" style="1" customWidth="1"/>
    <col min="5132" max="5132" width="21.140625" style="1" customWidth="1"/>
    <col min="5133" max="5133" width="9.5703125" style="1" customWidth="1"/>
    <col min="5134" max="5134" width="0.42578125" style="1" customWidth="1"/>
    <col min="5135" max="5141" width="6.42578125" style="1" customWidth="1"/>
    <col min="5142" max="5370" width="11.42578125" style="1"/>
    <col min="5371" max="5371" width="1" style="1" customWidth="1"/>
    <col min="5372" max="5372" width="4.28515625" style="1" customWidth="1"/>
    <col min="5373" max="5373" width="34.7109375" style="1" customWidth="1"/>
    <col min="5374" max="5374" width="0" style="1" hidden="1" customWidth="1"/>
    <col min="5375" max="5375" width="20" style="1" customWidth="1"/>
    <col min="5376" max="5376" width="20.85546875" style="1" customWidth="1"/>
    <col min="5377" max="5377" width="25" style="1" customWidth="1"/>
    <col min="5378" max="5378" width="18.7109375" style="1" customWidth="1"/>
    <col min="5379" max="5379" width="29.7109375" style="1" customWidth="1"/>
    <col min="5380" max="5380" width="13.42578125" style="1" customWidth="1"/>
    <col min="5381" max="5381" width="13.85546875" style="1" customWidth="1"/>
    <col min="5382" max="5386" width="16.5703125" style="1" customWidth="1"/>
    <col min="5387" max="5387" width="20.5703125" style="1" customWidth="1"/>
    <col min="5388" max="5388" width="21.140625" style="1" customWidth="1"/>
    <col min="5389" max="5389" width="9.5703125" style="1" customWidth="1"/>
    <col min="5390" max="5390" width="0.42578125" style="1" customWidth="1"/>
    <col min="5391" max="5397" width="6.42578125" style="1" customWidth="1"/>
    <col min="5398" max="5626" width="11.42578125" style="1"/>
    <col min="5627" max="5627" width="1" style="1" customWidth="1"/>
    <col min="5628" max="5628" width="4.28515625" style="1" customWidth="1"/>
    <col min="5629" max="5629" width="34.7109375" style="1" customWidth="1"/>
    <col min="5630" max="5630" width="0" style="1" hidden="1" customWidth="1"/>
    <col min="5631" max="5631" width="20" style="1" customWidth="1"/>
    <col min="5632" max="5632" width="20.85546875" style="1" customWidth="1"/>
    <col min="5633" max="5633" width="25" style="1" customWidth="1"/>
    <col min="5634" max="5634" width="18.7109375" style="1" customWidth="1"/>
    <col min="5635" max="5635" width="29.7109375" style="1" customWidth="1"/>
    <col min="5636" max="5636" width="13.42578125" style="1" customWidth="1"/>
    <col min="5637" max="5637" width="13.85546875" style="1" customWidth="1"/>
    <col min="5638" max="5642" width="16.5703125" style="1" customWidth="1"/>
    <col min="5643" max="5643" width="20.5703125" style="1" customWidth="1"/>
    <col min="5644" max="5644" width="21.140625" style="1" customWidth="1"/>
    <col min="5645" max="5645" width="9.5703125" style="1" customWidth="1"/>
    <col min="5646" max="5646" width="0.42578125" style="1" customWidth="1"/>
    <col min="5647" max="5653" width="6.42578125" style="1" customWidth="1"/>
    <col min="5654" max="5882" width="11.42578125" style="1"/>
    <col min="5883" max="5883" width="1" style="1" customWidth="1"/>
    <col min="5884" max="5884" width="4.28515625" style="1" customWidth="1"/>
    <col min="5885" max="5885" width="34.7109375" style="1" customWidth="1"/>
    <col min="5886" max="5886" width="0" style="1" hidden="1" customWidth="1"/>
    <col min="5887" max="5887" width="20" style="1" customWidth="1"/>
    <col min="5888" max="5888" width="20.85546875" style="1" customWidth="1"/>
    <col min="5889" max="5889" width="25" style="1" customWidth="1"/>
    <col min="5890" max="5890" width="18.7109375" style="1" customWidth="1"/>
    <col min="5891" max="5891" width="29.7109375" style="1" customWidth="1"/>
    <col min="5892" max="5892" width="13.42578125" style="1" customWidth="1"/>
    <col min="5893" max="5893" width="13.85546875" style="1" customWidth="1"/>
    <col min="5894" max="5898" width="16.5703125" style="1" customWidth="1"/>
    <col min="5899" max="5899" width="20.5703125" style="1" customWidth="1"/>
    <col min="5900" max="5900" width="21.140625" style="1" customWidth="1"/>
    <col min="5901" max="5901" width="9.5703125" style="1" customWidth="1"/>
    <col min="5902" max="5902" width="0.42578125" style="1" customWidth="1"/>
    <col min="5903" max="5909" width="6.42578125" style="1" customWidth="1"/>
    <col min="5910" max="6138" width="11.42578125" style="1"/>
    <col min="6139" max="6139" width="1" style="1" customWidth="1"/>
    <col min="6140" max="6140" width="4.28515625" style="1" customWidth="1"/>
    <col min="6141" max="6141" width="34.7109375" style="1" customWidth="1"/>
    <col min="6142" max="6142" width="0" style="1" hidden="1" customWidth="1"/>
    <col min="6143" max="6143" width="20" style="1" customWidth="1"/>
    <col min="6144" max="6144" width="20.85546875" style="1" customWidth="1"/>
    <col min="6145" max="6145" width="25" style="1" customWidth="1"/>
    <col min="6146" max="6146" width="18.7109375" style="1" customWidth="1"/>
    <col min="6147" max="6147" width="29.7109375" style="1" customWidth="1"/>
    <col min="6148" max="6148" width="13.42578125" style="1" customWidth="1"/>
    <col min="6149" max="6149" width="13.85546875" style="1" customWidth="1"/>
    <col min="6150" max="6154" width="16.5703125" style="1" customWidth="1"/>
    <col min="6155" max="6155" width="20.5703125" style="1" customWidth="1"/>
    <col min="6156" max="6156" width="21.140625" style="1" customWidth="1"/>
    <col min="6157" max="6157" width="9.5703125" style="1" customWidth="1"/>
    <col min="6158" max="6158" width="0.42578125" style="1" customWidth="1"/>
    <col min="6159" max="6165" width="6.42578125" style="1" customWidth="1"/>
    <col min="6166" max="6394" width="11.42578125" style="1"/>
    <col min="6395" max="6395" width="1" style="1" customWidth="1"/>
    <col min="6396" max="6396" width="4.28515625" style="1" customWidth="1"/>
    <col min="6397" max="6397" width="34.7109375" style="1" customWidth="1"/>
    <col min="6398" max="6398" width="0" style="1" hidden="1" customWidth="1"/>
    <col min="6399" max="6399" width="20" style="1" customWidth="1"/>
    <col min="6400" max="6400" width="20.85546875" style="1" customWidth="1"/>
    <col min="6401" max="6401" width="25" style="1" customWidth="1"/>
    <col min="6402" max="6402" width="18.7109375" style="1" customWidth="1"/>
    <col min="6403" max="6403" width="29.7109375" style="1" customWidth="1"/>
    <col min="6404" max="6404" width="13.42578125" style="1" customWidth="1"/>
    <col min="6405" max="6405" width="13.85546875" style="1" customWidth="1"/>
    <col min="6406" max="6410" width="16.5703125" style="1" customWidth="1"/>
    <col min="6411" max="6411" width="20.5703125" style="1" customWidth="1"/>
    <col min="6412" max="6412" width="21.140625" style="1" customWidth="1"/>
    <col min="6413" max="6413" width="9.5703125" style="1" customWidth="1"/>
    <col min="6414" max="6414" width="0.42578125" style="1" customWidth="1"/>
    <col min="6415" max="6421" width="6.42578125" style="1" customWidth="1"/>
    <col min="6422" max="6650" width="11.42578125" style="1"/>
    <col min="6651" max="6651" width="1" style="1" customWidth="1"/>
    <col min="6652" max="6652" width="4.28515625" style="1" customWidth="1"/>
    <col min="6653" max="6653" width="34.7109375" style="1" customWidth="1"/>
    <col min="6654" max="6654" width="0" style="1" hidden="1" customWidth="1"/>
    <col min="6655" max="6655" width="20" style="1" customWidth="1"/>
    <col min="6656" max="6656" width="20.85546875" style="1" customWidth="1"/>
    <col min="6657" max="6657" width="25" style="1" customWidth="1"/>
    <col min="6658" max="6658" width="18.7109375" style="1" customWidth="1"/>
    <col min="6659" max="6659" width="29.7109375" style="1" customWidth="1"/>
    <col min="6660" max="6660" width="13.42578125" style="1" customWidth="1"/>
    <col min="6661" max="6661" width="13.85546875" style="1" customWidth="1"/>
    <col min="6662" max="6666" width="16.5703125" style="1" customWidth="1"/>
    <col min="6667" max="6667" width="20.5703125" style="1" customWidth="1"/>
    <col min="6668" max="6668" width="21.140625" style="1" customWidth="1"/>
    <col min="6669" max="6669" width="9.5703125" style="1" customWidth="1"/>
    <col min="6670" max="6670" width="0.42578125" style="1" customWidth="1"/>
    <col min="6671" max="6677" width="6.42578125" style="1" customWidth="1"/>
    <col min="6678" max="6906" width="11.42578125" style="1"/>
    <col min="6907" max="6907" width="1" style="1" customWidth="1"/>
    <col min="6908" max="6908" width="4.28515625" style="1" customWidth="1"/>
    <col min="6909" max="6909" width="34.7109375" style="1" customWidth="1"/>
    <col min="6910" max="6910" width="0" style="1" hidden="1" customWidth="1"/>
    <col min="6911" max="6911" width="20" style="1" customWidth="1"/>
    <col min="6912" max="6912" width="20.85546875" style="1" customWidth="1"/>
    <col min="6913" max="6913" width="25" style="1" customWidth="1"/>
    <col min="6914" max="6914" width="18.7109375" style="1" customWidth="1"/>
    <col min="6915" max="6915" width="29.7109375" style="1" customWidth="1"/>
    <col min="6916" max="6916" width="13.42578125" style="1" customWidth="1"/>
    <col min="6917" max="6917" width="13.85546875" style="1" customWidth="1"/>
    <col min="6918" max="6922" width="16.5703125" style="1" customWidth="1"/>
    <col min="6923" max="6923" width="20.5703125" style="1" customWidth="1"/>
    <col min="6924" max="6924" width="21.140625" style="1" customWidth="1"/>
    <col min="6925" max="6925" width="9.5703125" style="1" customWidth="1"/>
    <col min="6926" max="6926" width="0.42578125" style="1" customWidth="1"/>
    <col min="6927" max="6933" width="6.42578125" style="1" customWidth="1"/>
    <col min="6934" max="7162" width="11.42578125" style="1"/>
    <col min="7163" max="7163" width="1" style="1" customWidth="1"/>
    <col min="7164" max="7164" width="4.28515625" style="1" customWidth="1"/>
    <col min="7165" max="7165" width="34.7109375" style="1" customWidth="1"/>
    <col min="7166" max="7166" width="0" style="1" hidden="1" customWidth="1"/>
    <col min="7167" max="7167" width="20" style="1" customWidth="1"/>
    <col min="7168" max="7168" width="20.85546875" style="1" customWidth="1"/>
    <col min="7169" max="7169" width="25" style="1" customWidth="1"/>
    <col min="7170" max="7170" width="18.7109375" style="1" customWidth="1"/>
    <col min="7171" max="7171" width="29.7109375" style="1" customWidth="1"/>
    <col min="7172" max="7172" width="13.42578125" style="1" customWidth="1"/>
    <col min="7173" max="7173" width="13.85546875" style="1" customWidth="1"/>
    <col min="7174" max="7178" width="16.5703125" style="1" customWidth="1"/>
    <col min="7179" max="7179" width="20.5703125" style="1" customWidth="1"/>
    <col min="7180" max="7180" width="21.140625" style="1" customWidth="1"/>
    <col min="7181" max="7181" width="9.5703125" style="1" customWidth="1"/>
    <col min="7182" max="7182" width="0.42578125" style="1" customWidth="1"/>
    <col min="7183" max="7189" width="6.42578125" style="1" customWidth="1"/>
    <col min="7190" max="7418" width="11.42578125" style="1"/>
    <col min="7419" max="7419" width="1" style="1" customWidth="1"/>
    <col min="7420" max="7420" width="4.28515625" style="1" customWidth="1"/>
    <col min="7421" max="7421" width="34.7109375" style="1" customWidth="1"/>
    <col min="7422" max="7422" width="0" style="1" hidden="1" customWidth="1"/>
    <col min="7423" max="7423" width="20" style="1" customWidth="1"/>
    <col min="7424" max="7424" width="20.85546875" style="1" customWidth="1"/>
    <col min="7425" max="7425" width="25" style="1" customWidth="1"/>
    <col min="7426" max="7426" width="18.7109375" style="1" customWidth="1"/>
    <col min="7427" max="7427" width="29.7109375" style="1" customWidth="1"/>
    <col min="7428" max="7428" width="13.42578125" style="1" customWidth="1"/>
    <col min="7429" max="7429" width="13.85546875" style="1" customWidth="1"/>
    <col min="7430" max="7434" width="16.5703125" style="1" customWidth="1"/>
    <col min="7435" max="7435" width="20.5703125" style="1" customWidth="1"/>
    <col min="7436" max="7436" width="21.140625" style="1" customWidth="1"/>
    <col min="7437" max="7437" width="9.5703125" style="1" customWidth="1"/>
    <col min="7438" max="7438" width="0.42578125" style="1" customWidth="1"/>
    <col min="7439" max="7445" width="6.42578125" style="1" customWidth="1"/>
    <col min="7446" max="7674" width="11.42578125" style="1"/>
    <col min="7675" max="7675" width="1" style="1" customWidth="1"/>
    <col min="7676" max="7676" width="4.28515625" style="1" customWidth="1"/>
    <col min="7677" max="7677" width="34.7109375" style="1" customWidth="1"/>
    <col min="7678" max="7678" width="0" style="1" hidden="1" customWidth="1"/>
    <col min="7679" max="7679" width="20" style="1" customWidth="1"/>
    <col min="7680" max="7680" width="20.85546875" style="1" customWidth="1"/>
    <col min="7681" max="7681" width="25" style="1" customWidth="1"/>
    <col min="7682" max="7682" width="18.7109375" style="1" customWidth="1"/>
    <col min="7683" max="7683" width="29.7109375" style="1" customWidth="1"/>
    <col min="7684" max="7684" width="13.42578125" style="1" customWidth="1"/>
    <col min="7685" max="7685" width="13.85546875" style="1" customWidth="1"/>
    <col min="7686" max="7690" width="16.5703125" style="1" customWidth="1"/>
    <col min="7691" max="7691" width="20.5703125" style="1" customWidth="1"/>
    <col min="7692" max="7692" width="21.140625" style="1" customWidth="1"/>
    <col min="7693" max="7693" width="9.5703125" style="1" customWidth="1"/>
    <col min="7694" max="7694" width="0.42578125" style="1" customWidth="1"/>
    <col min="7695" max="7701" width="6.42578125" style="1" customWidth="1"/>
    <col min="7702" max="7930" width="11.42578125" style="1"/>
    <col min="7931" max="7931" width="1" style="1" customWidth="1"/>
    <col min="7932" max="7932" width="4.28515625" style="1" customWidth="1"/>
    <col min="7933" max="7933" width="34.7109375" style="1" customWidth="1"/>
    <col min="7934" max="7934" width="0" style="1" hidden="1" customWidth="1"/>
    <col min="7935" max="7935" width="20" style="1" customWidth="1"/>
    <col min="7936" max="7936" width="20.85546875" style="1" customWidth="1"/>
    <col min="7937" max="7937" width="25" style="1" customWidth="1"/>
    <col min="7938" max="7938" width="18.7109375" style="1" customWidth="1"/>
    <col min="7939" max="7939" width="29.7109375" style="1" customWidth="1"/>
    <col min="7940" max="7940" width="13.42578125" style="1" customWidth="1"/>
    <col min="7941" max="7941" width="13.85546875" style="1" customWidth="1"/>
    <col min="7942" max="7946" width="16.5703125" style="1" customWidth="1"/>
    <col min="7947" max="7947" width="20.5703125" style="1" customWidth="1"/>
    <col min="7948" max="7948" width="21.140625" style="1" customWidth="1"/>
    <col min="7949" max="7949" width="9.5703125" style="1" customWidth="1"/>
    <col min="7950" max="7950" width="0.42578125" style="1" customWidth="1"/>
    <col min="7951" max="7957" width="6.42578125" style="1" customWidth="1"/>
    <col min="7958" max="8186" width="11.42578125" style="1"/>
    <col min="8187" max="8187" width="1" style="1" customWidth="1"/>
    <col min="8188" max="8188" width="4.28515625" style="1" customWidth="1"/>
    <col min="8189" max="8189" width="34.7109375" style="1" customWidth="1"/>
    <col min="8190" max="8190" width="0" style="1" hidden="1" customWidth="1"/>
    <col min="8191" max="8191" width="20" style="1" customWidth="1"/>
    <col min="8192" max="8192" width="20.85546875" style="1" customWidth="1"/>
    <col min="8193" max="8193" width="25" style="1" customWidth="1"/>
    <col min="8194" max="8194" width="18.7109375" style="1" customWidth="1"/>
    <col min="8195" max="8195" width="29.7109375" style="1" customWidth="1"/>
    <col min="8196" max="8196" width="13.42578125" style="1" customWidth="1"/>
    <col min="8197" max="8197" width="13.85546875" style="1" customWidth="1"/>
    <col min="8198" max="8202" width="16.5703125" style="1" customWidth="1"/>
    <col min="8203" max="8203" width="20.5703125" style="1" customWidth="1"/>
    <col min="8204" max="8204" width="21.140625" style="1" customWidth="1"/>
    <col min="8205" max="8205" width="9.5703125" style="1" customWidth="1"/>
    <col min="8206" max="8206" width="0.42578125" style="1" customWidth="1"/>
    <col min="8207" max="8213" width="6.42578125" style="1" customWidth="1"/>
    <col min="8214" max="8442" width="11.42578125" style="1"/>
    <col min="8443" max="8443" width="1" style="1" customWidth="1"/>
    <col min="8444" max="8444" width="4.28515625" style="1" customWidth="1"/>
    <col min="8445" max="8445" width="34.7109375" style="1" customWidth="1"/>
    <col min="8446" max="8446" width="0" style="1" hidden="1" customWidth="1"/>
    <col min="8447" max="8447" width="20" style="1" customWidth="1"/>
    <col min="8448" max="8448" width="20.85546875" style="1" customWidth="1"/>
    <col min="8449" max="8449" width="25" style="1" customWidth="1"/>
    <col min="8450" max="8450" width="18.7109375" style="1" customWidth="1"/>
    <col min="8451" max="8451" width="29.7109375" style="1" customWidth="1"/>
    <col min="8452" max="8452" width="13.42578125" style="1" customWidth="1"/>
    <col min="8453" max="8453" width="13.85546875" style="1" customWidth="1"/>
    <col min="8454" max="8458" width="16.5703125" style="1" customWidth="1"/>
    <col min="8459" max="8459" width="20.5703125" style="1" customWidth="1"/>
    <col min="8460" max="8460" width="21.140625" style="1" customWidth="1"/>
    <col min="8461" max="8461" width="9.5703125" style="1" customWidth="1"/>
    <col min="8462" max="8462" width="0.42578125" style="1" customWidth="1"/>
    <col min="8463" max="8469" width="6.42578125" style="1" customWidth="1"/>
    <col min="8470" max="8698" width="11.42578125" style="1"/>
    <col min="8699" max="8699" width="1" style="1" customWidth="1"/>
    <col min="8700" max="8700" width="4.28515625" style="1" customWidth="1"/>
    <col min="8701" max="8701" width="34.7109375" style="1" customWidth="1"/>
    <col min="8702" max="8702" width="0" style="1" hidden="1" customWidth="1"/>
    <col min="8703" max="8703" width="20" style="1" customWidth="1"/>
    <col min="8704" max="8704" width="20.85546875" style="1" customWidth="1"/>
    <col min="8705" max="8705" width="25" style="1" customWidth="1"/>
    <col min="8706" max="8706" width="18.7109375" style="1" customWidth="1"/>
    <col min="8707" max="8707" width="29.7109375" style="1" customWidth="1"/>
    <col min="8708" max="8708" width="13.42578125" style="1" customWidth="1"/>
    <col min="8709" max="8709" width="13.85546875" style="1" customWidth="1"/>
    <col min="8710" max="8714" width="16.5703125" style="1" customWidth="1"/>
    <col min="8715" max="8715" width="20.5703125" style="1" customWidth="1"/>
    <col min="8716" max="8716" width="21.140625" style="1" customWidth="1"/>
    <col min="8717" max="8717" width="9.5703125" style="1" customWidth="1"/>
    <col min="8718" max="8718" width="0.42578125" style="1" customWidth="1"/>
    <col min="8719" max="8725" width="6.42578125" style="1" customWidth="1"/>
    <col min="8726" max="8954" width="11.42578125" style="1"/>
    <col min="8955" max="8955" width="1" style="1" customWidth="1"/>
    <col min="8956" max="8956" width="4.28515625" style="1" customWidth="1"/>
    <col min="8957" max="8957" width="34.7109375" style="1" customWidth="1"/>
    <col min="8958" max="8958" width="0" style="1" hidden="1" customWidth="1"/>
    <col min="8959" max="8959" width="20" style="1" customWidth="1"/>
    <col min="8960" max="8960" width="20.85546875" style="1" customWidth="1"/>
    <col min="8961" max="8961" width="25" style="1" customWidth="1"/>
    <col min="8962" max="8962" width="18.7109375" style="1" customWidth="1"/>
    <col min="8963" max="8963" width="29.7109375" style="1" customWidth="1"/>
    <col min="8964" max="8964" width="13.42578125" style="1" customWidth="1"/>
    <col min="8965" max="8965" width="13.85546875" style="1" customWidth="1"/>
    <col min="8966" max="8970" width="16.5703125" style="1" customWidth="1"/>
    <col min="8971" max="8971" width="20.5703125" style="1" customWidth="1"/>
    <col min="8972" max="8972" width="21.140625" style="1" customWidth="1"/>
    <col min="8973" max="8973" width="9.5703125" style="1" customWidth="1"/>
    <col min="8974" max="8974" width="0.42578125" style="1" customWidth="1"/>
    <col min="8975" max="8981" width="6.42578125" style="1" customWidth="1"/>
    <col min="8982" max="9210" width="11.42578125" style="1"/>
    <col min="9211" max="9211" width="1" style="1" customWidth="1"/>
    <col min="9212" max="9212" width="4.28515625" style="1" customWidth="1"/>
    <col min="9213" max="9213" width="34.7109375" style="1" customWidth="1"/>
    <col min="9214" max="9214" width="0" style="1" hidden="1" customWidth="1"/>
    <col min="9215" max="9215" width="20" style="1" customWidth="1"/>
    <col min="9216" max="9216" width="20.85546875" style="1" customWidth="1"/>
    <col min="9217" max="9217" width="25" style="1" customWidth="1"/>
    <col min="9218" max="9218" width="18.7109375" style="1" customWidth="1"/>
    <col min="9219" max="9219" width="29.7109375" style="1" customWidth="1"/>
    <col min="9220" max="9220" width="13.42578125" style="1" customWidth="1"/>
    <col min="9221" max="9221" width="13.85546875" style="1" customWidth="1"/>
    <col min="9222" max="9226" width="16.5703125" style="1" customWidth="1"/>
    <col min="9227" max="9227" width="20.5703125" style="1" customWidth="1"/>
    <col min="9228" max="9228" width="21.140625" style="1" customWidth="1"/>
    <col min="9229" max="9229" width="9.5703125" style="1" customWidth="1"/>
    <col min="9230" max="9230" width="0.42578125" style="1" customWidth="1"/>
    <col min="9231" max="9237" width="6.42578125" style="1" customWidth="1"/>
    <col min="9238" max="9466" width="11.42578125" style="1"/>
    <col min="9467" max="9467" width="1" style="1" customWidth="1"/>
    <col min="9468" max="9468" width="4.28515625" style="1" customWidth="1"/>
    <col min="9469" max="9469" width="34.7109375" style="1" customWidth="1"/>
    <col min="9470" max="9470" width="0" style="1" hidden="1" customWidth="1"/>
    <col min="9471" max="9471" width="20" style="1" customWidth="1"/>
    <col min="9472" max="9472" width="20.85546875" style="1" customWidth="1"/>
    <col min="9473" max="9473" width="25" style="1" customWidth="1"/>
    <col min="9474" max="9474" width="18.7109375" style="1" customWidth="1"/>
    <col min="9475" max="9475" width="29.7109375" style="1" customWidth="1"/>
    <col min="9476" max="9476" width="13.42578125" style="1" customWidth="1"/>
    <col min="9477" max="9477" width="13.85546875" style="1" customWidth="1"/>
    <col min="9478" max="9482" width="16.5703125" style="1" customWidth="1"/>
    <col min="9483" max="9483" width="20.5703125" style="1" customWidth="1"/>
    <col min="9484" max="9484" width="21.140625" style="1" customWidth="1"/>
    <col min="9485" max="9485" width="9.5703125" style="1" customWidth="1"/>
    <col min="9486" max="9486" width="0.42578125" style="1" customWidth="1"/>
    <col min="9487" max="9493" width="6.42578125" style="1" customWidth="1"/>
    <col min="9494" max="9722" width="11.42578125" style="1"/>
    <col min="9723" max="9723" width="1" style="1" customWidth="1"/>
    <col min="9724" max="9724" width="4.28515625" style="1" customWidth="1"/>
    <col min="9725" max="9725" width="34.7109375" style="1" customWidth="1"/>
    <col min="9726" max="9726" width="0" style="1" hidden="1" customWidth="1"/>
    <col min="9727" max="9727" width="20" style="1" customWidth="1"/>
    <col min="9728" max="9728" width="20.85546875" style="1" customWidth="1"/>
    <col min="9729" max="9729" width="25" style="1" customWidth="1"/>
    <col min="9730" max="9730" width="18.7109375" style="1" customWidth="1"/>
    <col min="9731" max="9731" width="29.7109375" style="1" customWidth="1"/>
    <col min="9732" max="9732" width="13.42578125" style="1" customWidth="1"/>
    <col min="9733" max="9733" width="13.85546875" style="1" customWidth="1"/>
    <col min="9734" max="9738" width="16.5703125" style="1" customWidth="1"/>
    <col min="9739" max="9739" width="20.5703125" style="1" customWidth="1"/>
    <col min="9740" max="9740" width="21.140625" style="1" customWidth="1"/>
    <col min="9741" max="9741" width="9.5703125" style="1" customWidth="1"/>
    <col min="9742" max="9742" width="0.42578125" style="1" customWidth="1"/>
    <col min="9743" max="9749" width="6.42578125" style="1" customWidth="1"/>
    <col min="9750" max="9978" width="11.42578125" style="1"/>
    <col min="9979" max="9979" width="1" style="1" customWidth="1"/>
    <col min="9980" max="9980" width="4.28515625" style="1" customWidth="1"/>
    <col min="9981" max="9981" width="34.7109375" style="1" customWidth="1"/>
    <col min="9982" max="9982" width="0" style="1" hidden="1" customWidth="1"/>
    <col min="9983" max="9983" width="20" style="1" customWidth="1"/>
    <col min="9984" max="9984" width="20.85546875" style="1" customWidth="1"/>
    <col min="9985" max="9985" width="25" style="1" customWidth="1"/>
    <col min="9986" max="9986" width="18.7109375" style="1" customWidth="1"/>
    <col min="9987" max="9987" width="29.7109375" style="1" customWidth="1"/>
    <col min="9988" max="9988" width="13.42578125" style="1" customWidth="1"/>
    <col min="9989" max="9989" width="13.85546875" style="1" customWidth="1"/>
    <col min="9990" max="9994" width="16.5703125" style="1" customWidth="1"/>
    <col min="9995" max="9995" width="20.5703125" style="1" customWidth="1"/>
    <col min="9996" max="9996" width="21.140625" style="1" customWidth="1"/>
    <col min="9997" max="9997" width="9.5703125" style="1" customWidth="1"/>
    <col min="9998" max="9998" width="0.42578125" style="1" customWidth="1"/>
    <col min="9999" max="10005" width="6.42578125" style="1" customWidth="1"/>
    <col min="10006" max="10234" width="11.42578125" style="1"/>
    <col min="10235" max="10235" width="1" style="1" customWidth="1"/>
    <col min="10236" max="10236" width="4.28515625" style="1" customWidth="1"/>
    <col min="10237" max="10237" width="34.7109375" style="1" customWidth="1"/>
    <col min="10238" max="10238" width="0" style="1" hidden="1" customWidth="1"/>
    <col min="10239" max="10239" width="20" style="1" customWidth="1"/>
    <col min="10240" max="10240" width="20.85546875" style="1" customWidth="1"/>
    <col min="10241" max="10241" width="25" style="1" customWidth="1"/>
    <col min="10242" max="10242" width="18.7109375" style="1" customWidth="1"/>
    <col min="10243" max="10243" width="29.7109375" style="1" customWidth="1"/>
    <col min="10244" max="10244" width="13.42578125" style="1" customWidth="1"/>
    <col min="10245" max="10245" width="13.85546875" style="1" customWidth="1"/>
    <col min="10246" max="10250" width="16.5703125" style="1" customWidth="1"/>
    <col min="10251" max="10251" width="20.5703125" style="1" customWidth="1"/>
    <col min="10252" max="10252" width="21.140625" style="1" customWidth="1"/>
    <col min="10253" max="10253" width="9.5703125" style="1" customWidth="1"/>
    <col min="10254" max="10254" width="0.42578125" style="1" customWidth="1"/>
    <col min="10255" max="10261" width="6.42578125" style="1" customWidth="1"/>
    <col min="10262" max="10490" width="11.42578125" style="1"/>
    <col min="10491" max="10491" width="1" style="1" customWidth="1"/>
    <col min="10492" max="10492" width="4.28515625" style="1" customWidth="1"/>
    <col min="10493" max="10493" width="34.7109375" style="1" customWidth="1"/>
    <col min="10494" max="10494" width="0" style="1" hidden="1" customWidth="1"/>
    <col min="10495" max="10495" width="20" style="1" customWidth="1"/>
    <col min="10496" max="10496" width="20.85546875" style="1" customWidth="1"/>
    <col min="10497" max="10497" width="25" style="1" customWidth="1"/>
    <col min="10498" max="10498" width="18.7109375" style="1" customWidth="1"/>
    <col min="10499" max="10499" width="29.7109375" style="1" customWidth="1"/>
    <col min="10500" max="10500" width="13.42578125" style="1" customWidth="1"/>
    <col min="10501" max="10501" width="13.85546875" style="1" customWidth="1"/>
    <col min="10502" max="10506" width="16.5703125" style="1" customWidth="1"/>
    <col min="10507" max="10507" width="20.5703125" style="1" customWidth="1"/>
    <col min="10508" max="10508" width="21.140625" style="1" customWidth="1"/>
    <col min="10509" max="10509" width="9.5703125" style="1" customWidth="1"/>
    <col min="10510" max="10510" width="0.42578125" style="1" customWidth="1"/>
    <col min="10511" max="10517" width="6.42578125" style="1" customWidth="1"/>
    <col min="10518" max="10746" width="11.42578125" style="1"/>
    <col min="10747" max="10747" width="1" style="1" customWidth="1"/>
    <col min="10748" max="10748" width="4.28515625" style="1" customWidth="1"/>
    <col min="10749" max="10749" width="34.7109375" style="1" customWidth="1"/>
    <col min="10750" max="10750" width="0" style="1" hidden="1" customWidth="1"/>
    <col min="10751" max="10751" width="20" style="1" customWidth="1"/>
    <col min="10752" max="10752" width="20.85546875" style="1" customWidth="1"/>
    <col min="10753" max="10753" width="25" style="1" customWidth="1"/>
    <col min="10754" max="10754" width="18.7109375" style="1" customWidth="1"/>
    <col min="10755" max="10755" width="29.7109375" style="1" customWidth="1"/>
    <col min="10756" max="10756" width="13.42578125" style="1" customWidth="1"/>
    <col min="10757" max="10757" width="13.85546875" style="1" customWidth="1"/>
    <col min="10758" max="10762" width="16.5703125" style="1" customWidth="1"/>
    <col min="10763" max="10763" width="20.5703125" style="1" customWidth="1"/>
    <col min="10764" max="10764" width="21.140625" style="1" customWidth="1"/>
    <col min="10765" max="10765" width="9.5703125" style="1" customWidth="1"/>
    <col min="10766" max="10766" width="0.42578125" style="1" customWidth="1"/>
    <col min="10767" max="10773" width="6.42578125" style="1" customWidth="1"/>
    <col min="10774" max="11002" width="11.42578125" style="1"/>
    <col min="11003" max="11003" width="1" style="1" customWidth="1"/>
    <col min="11004" max="11004" width="4.28515625" style="1" customWidth="1"/>
    <col min="11005" max="11005" width="34.7109375" style="1" customWidth="1"/>
    <col min="11006" max="11006" width="0" style="1" hidden="1" customWidth="1"/>
    <col min="11007" max="11007" width="20" style="1" customWidth="1"/>
    <col min="11008" max="11008" width="20.85546875" style="1" customWidth="1"/>
    <col min="11009" max="11009" width="25" style="1" customWidth="1"/>
    <col min="11010" max="11010" width="18.7109375" style="1" customWidth="1"/>
    <col min="11011" max="11011" width="29.7109375" style="1" customWidth="1"/>
    <col min="11012" max="11012" width="13.42578125" style="1" customWidth="1"/>
    <col min="11013" max="11013" width="13.85546875" style="1" customWidth="1"/>
    <col min="11014" max="11018" width="16.5703125" style="1" customWidth="1"/>
    <col min="11019" max="11019" width="20.5703125" style="1" customWidth="1"/>
    <col min="11020" max="11020" width="21.140625" style="1" customWidth="1"/>
    <col min="11021" max="11021" width="9.5703125" style="1" customWidth="1"/>
    <col min="11022" max="11022" width="0.42578125" style="1" customWidth="1"/>
    <col min="11023" max="11029" width="6.42578125" style="1" customWidth="1"/>
    <col min="11030" max="11258" width="11.42578125" style="1"/>
    <col min="11259" max="11259" width="1" style="1" customWidth="1"/>
    <col min="11260" max="11260" width="4.28515625" style="1" customWidth="1"/>
    <col min="11261" max="11261" width="34.7109375" style="1" customWidth="1"/>
    <col min="11262" max="11262" width="0" style="1" hidden="1" customWidth="1"/>
    <col min="11263" max="11263" width="20" style="1" customWidth="1"/>
    <col min="11264" max="11264" width="20.85546875" style="1" customWidth="1"/>
    <col min="11265" max="11265" width="25" style="1" customWidth="1"/>
    <col min="11266" max="11266" width="18.7109375" style="1" customWidth="1"/>
    <col min="11267" max="11267" width="29.7109375" style="1" customWidth="1"/>
    <col min="11268" max="11268" width="13.42578125" style="1" customWidth="1"/>
    <col min="11269" max="11269" width="13.85546875" style="1" customWidth="1"/>
    <col min="11270" max="11274" width="16.5703125" style="1" customWidth="1"/>
    <col min="11275" max="11275" width="20.5703125" style="1" customWidth="1"/>
    <col min="11276" max="11276" width="21.140625" style="1" customWidth="1"/>
    <col min="11277" max="11277" width="9.5703125" style="1" customWidth="1"/>
    <col min="11278" max="11278" width="0.42578125" style="1" customWidth="1"/>
    <col min="11279" max="11285" width="6.42578125" style="1" customWidth="1"/>
    <col min="11286" max="11514" width="11.42578125" style="1"/>
    <col min="11515" max="11515" width="1" style="1" customWidth="1"/>
    <col min="11516" max="11516" width="4.28515625" style="1" customWidth="1"/>
    <col min="11517" max="11517" width="34.7109375" style="1" customWidth="1"/>
    <col min="11518" max="11518" width="0" style="1" hidden="1" customWidth="1"/>
    <col min="11519" max="11519" width="20" style="1" customWidth="1"/>
    <col min="11520" max="11520" width="20.85546875" style="1" customWidth="1"/>
    <col min="11521" max="11521" width="25" style="1" customWidth="1"/>
    <col min="11522" max="11522" width="18.7109375" style="1" customWidth="1"/>
    <col min="11523" max="11523" width="29.7109375" style="1" customWidth="1"/>
    <col min="11524" max="11524" width="13.42578125" style="1" customWidth="1"/>
    <col min="11525" max="11525" width="13.85546875" style="1" customWidth="1"/>
    <col min="11526" max="11530" width="16.5703125" style="1" customWidth="1"/>
    <col min="11531" max="11531" width="20.5703125" style="1" customWidth="1"/>
    <col min="11532" max="11532" width="21.140625" style="1" customWidth="1"/>
    <col min="11533" max="11533" width="9.5703125" style="1" customWidth="1"/>
    <col min="11534" max="11534" width="0.42578125" style="1" customWidth="1"/>
    <col min="11535" max="11541" width="6.42578125" style="1" customWidth="1"/>
    <col min="11542" max="11770" width="11.42578125" style="1"/>
    <col min="11771" max="11771" width="1" style="1" customWidth="1"/>
    <col min="11772" max="11772" width="4.28515625" style="1" customWidth="1"/>
    <col min="11773" max="11773" width="34.7109375" style="1" customWidth="1"/>
    <col min="11774" max="11774" width="0" style="1" hidden="1" customWidth="1"/>
    <col min="11775" max="11775" width="20" style="1" customWidth="1"/>
    <col min="11776" max="11776" width="20.85546875" style="1" customWidth="1"/>
    <col min="11777" max="11777" width="25" style="1" customWidth="1"/>
    <col min="11778" max="11778" width="18.7109375" style="1" customWidth="1"/>
    <col min="11779" max="11779" width="29.7109375" style="1" customWidth="1"/>
    <col min="11780" max="11780" width="13.42578125" style="1" customWidth="1"/>
    <col min="11781" max="11781" width="13.85546875" style="1" customWidth="1"/>
    <col min="11782" max="11786" width="16.5703125" style="1" customWidth="1"/>
    <col min="11787" max="11787" width="20.5703125" style="1" customWidth="1"/>
    <col min="11788" max="11788" width="21.140625" style="1" customWidth="1"/>
    <col min="11789" max="11789" width="9.5703125" style="1" customWidth="1"/>
    <col min="11790" max="11790" width="0.42578125" style="1" customWidth="1"/>
    <col min="11791" max="11797" width="6.42578125" style="1" customWidth="1"/>
    <col min="11798" max="12026" width="11.42578125" style="1"/>
    <col min="12027" max="12027" width="1" style="1" customWidth="1"/>
    <col min="12028" max="12028" width="4.28515625" style="1" customWidth="1"/>
    <col min="12029" max="12029" width="34.7109375" style="1" customWidth="1"/>
    <col min="12030" max="12030" width="0" style="1" hidden="1" customWidth="1"/>
    <col min="12031" max="12031" width="20" style="1" customWidth="1"/>
    <col min="12032" max="12032" width="20.85546875" style="1" customWidth="1"/>
    <col min="12033" max="12033" width="25" style="1" customWidth="1"/>
    <col min="12034" max="12034" width="18.7109375" style="1" customWidth="1"/>
    <col min="12035" max="12035" width="29.7109375" style="1" customWidth="1"/>
    <col min="12036" max="12036" width="13.42578125" style="1" customWidth="1"/>
    <col min="12037" max="12037" width="13.85546875" style="1" customWidth="1"/>
    <col min="12038" max="12042" width="16.5703125" style="1" customWidth="1"/>
    <col min="12043" max="12043" width="20.5703125" style="1" customWidth="1"/>
    <col min="12044" max="12044" width="21.140625" style="1" customWidth="1"/>
    <col min="12045" max="12045" width="9.5703125" style="1" customWidth="1"/>
    <col min="12046" max="12046" width="0.42578125" style="1" customWidth="1"/>
    <col min="12047" max="12053" width="6.42578125" style="1" customWidth="1"/>
    <col min="12054" max="12282" width="11.42578125" style="1"/>
    <col min="12283" max="12283" width="1" style="1" customWidth="1"/>
    <col min="12284" max="12284" width="4.28515625" style="1" customWidth="1"/>
    <col min="12285" max="12285" width="34.7109375" style="1" customWidth="1"/>
    <col min="12286" max="12286" width="0" style="1" hidden="1" customWidth="1"/>
    <col min="12287" max="12287" width="20" style="1" customWidth="1"/>
    <col min="12288" max="12288" width="20.85546875" style="1" customWidth="1"/>
    <col min="12289" max="12289" width="25" style="1" customWidth="1"/>
    <col min="12290" max="12290" width="18.7109375" style="1" customWidth="1"/>
    <col min="12291" max="12291" width="29.7109375" style="1" customWidth="1"/>
    <col min="12292" max="12292" width="13.42578125" style="1" customWidth="1"/>
    <col min="12293" max="12293" width="13.85546875" style="1" customWidth="1"/>
    <col min="12294" max="12298" width="16.5703125" style="1" customWidth="1"/>
    <col min="12299" max="12299" width="20.5703125" style="1" customWidth="1"/>
    <col min="12300" max="12300" width="21.140625" style="1" customWidth="1"/>
    <col min="12301" max="12301" width="9.5703125" style="1" customWidth="1"/>
    <col min="12302" max="12302" width="0.42578125" style="1" customWidth="1"/>
    <col min="12303" max="12309" width="6.42578125" style="1" customWidth="1"/>
    <col min="12310" max="12538" width="11.42578125" style="1"/>
    <col min="12539" max="12539" width="1" style="1" customWidth="1"/>
    <col min="12540" max="12540" width="4.28515625" style="1" customWidth="1"/>
    <col min="12541" max="12541" width="34.7109375" style="1" customWidth="1"/>
    <col min="12542" max="12542" width="0" style="1" hidden="1" customWidth="1"/>
    <col min="12543" max="12543" width="20" style="1" customWidth="1"/>
    <col min="12544" max="12544" width="20.85546875" style="1" customWidth="1"/>
    <col min="12545" max="12545" width="25" style="1" customWidth="1"/>
    <col min="12546" max="12546" width="18.7109375" style="1" customWidth="1"/>
    <col min="12547" max="12547" width="29.7109375" style="1" customWidth="1"/>
    <col min="12548" max="12548" width="13.42578125" style="1" customWidth="1"/>
    <col min="12549" max="12549" width="13.85546875" style="1" customWidth="1"/>
    <col min="12550" max="12554" width="16.5703125" style="1" customWidth="1"/>
    <col min="12555" max="12555" width="20.5703125" style="1" customWidth="1"/>
    <col min="12556" max="12556" width="21.140625" style="1" customWidth="1"/>
    <col min="12557" max="12557" width="9.5703125" style="1" customWidth="1"/>
    <col min="12558" max="12558" width="0.42578125" style="1" customWidth="1"/>
    <col min="12559" max="12565" width="6.42578125" style="1" customWidth="1"/>
    <col min="12566" max="12794" width="11.42578125" style="1"/>
    <col min="12795" max="12795" width="1" style="1" customWidth="1"/>
    <col min="12796" max="12796" width="4.28515625" style="1" customWidth="1"/>
    <col min="12797" max="12797" width="34.7109375" style="1" customWidth="1"/>
    <col min="12798" max="12798" width="0" style="1" hidden="1" customWidth="1"/>
    <col min="12799" max="12799" width="20" style="1" customWidth="1"/>
    <col min="12800" max="12800" width="20.85546875" style="1" customWidth="1"/>
    <col min="12801" max="12801" width="25" style="1" customWidth="1"/>
    <col min="12802" max="12802" width="18.7109375" style="1" customWidth="1"/>
    <col min="12803" max="12803" width="29.7109375" style="1" customWidth="1"/>
    <col min="12804" max="12804" width="13.42578125" style="1" customWidth="1"/>
    <col min="12805" max="12805" width="13.85546875" style="1" customWidth="1"/>
    <col min="12806" max="12810" width="16.5703125" style="1" customWidth="1"/>
    <col min="12811" max="12811" width="20.5703125" style="1" customWidth="1"/>
    <col min="12812" max="12812" width="21.140625" style="1" customWidth="1"/>
    <col min="12813" max="12813" width="9.5703125" style="1" customWidth="1"/>
    <col min="12814" max="12814" width="0.42578125" style="1" customWidth="1"/>
    <col min="12815" max="12821" width="6.42578125" style="1" customWidth="1"/>
    <col min="12822" max="13050" width="11.42578125" style="1"/>
    <col min="13051" max="13051" width="1" style="1" customWidth="1"/>
    <col min="13052" max="13052" width="4.28515625" style="1" customWidth="1"/>
    <col min="13053" max="13053" width="34.7109375" style="1" customWidth="1"/>
    <col min="13054" max="13054" width="0" style="1" hidden="1" customWidth="1"/>
    <col min="13055" max="13055" width="20" style="1" customWidth="1"/>
    <col min="13056" max="13056" width="20.85546875" style="1" customWidth="1"/>
    <col min="13057" max="13057" width="25" style="1" customWidth="1"/>
    <col min="13058" max="13058" width="18.7109375" style="1" customWidth="1"/>
    <col min="13059" max="13059" width="29.7109375" style="1" customWidth="1"/>
    <col min="13060" max="13060" width="13.42578125" style="1" customWidth="1"/>
    <col min="13061" max="13061" width="13.85546875" style="1" customWidth="1"/>
    <col min="13062" max="13066" width="16.5703125" style="1" customWidth="1"/>
    <col min="13067" max="13067" width="20.5703125" style="1" customWidth="1"/>
    <col min="13068" max="13068" width="21.140625" style="1" customWidth="1"/>
    <col min="13069" max="13069" width="9.5703125" style="1" customWidth="1"/>
    <col min="13070" max="13070" width="0.42578125" style="1" customWidth="1"/>
    <col min="13071" max="13077" width="6.42578125" style="1" customWidth="1"/>
    <col min="13078" max="13306" width="11.42578125" style="1"/>
    <col min="13307" max="13307" width="1" style="1" customWidth="1"/>
    <col min="13308" max="13308" width="4.28515625" style="1" customWidth="1"/>
    <col min="13309" max="13309" width="34.7109375" style="1" customWidth="1"/>
    <col min="13310" max="13310" width="0" style="1" hidden="1" customWidth="1"/>
    <col min="13311" max="13311" width="20" style="1" customWidth="1"/>
    <col min="13312" max="13312" width="20.85546875" style="1" customWidth="1"/>
    <col min="13313" max="13313" width="25" style="1" customWidth="1"/>
    <col min="13314" max="13314" width="18.7109375" style="1" customWidth="1"/>
    <col min="13315" max="13315" width="29.7109375" style="1" customWidth="1"/>
    <col min="13316" max="13316" width="13.42578125" style="1" customWidth="1"/>
    <col min="13317" max="13317" width="13.85546875" style="1" customWidth="1"/>
    <col min="13318" max="13322" width="16.5703125" style="1" customWidth="1"/>
    <col min="13323" max="13323" width="20.5703125" style="1" customWidth="1"/>
    <col min="13324" max="13324" width="21.140625" style="1" customWidth="1"/>
    <col min="13325" max="13325" width="9.5703125" style="1" customWidth="1"/>
    <col min="13326" max="13326" width="0.42578125" style="1" customWidth="1"/>
    <col min="13327" max="13333" width="6.42578125" style="1" customWidth="1"/>
    <col min="13334" max="13562" width="11.42578125" style="1"/>
    <col min="13563" max="13563" width="1" style="1" customWidth="1"/>
    <col min="13564" max="13564" width="4.28515625" style="1" customWidth="1"/>
    <col min="13565" max="13565" width="34.7109375" style="1" customWidth="1"/>
    <col min="13566" max="13566" width="0" style="1" hidden="1" customWidth="1"/>
    <col min="13567" max="13567" width="20" style="1" customWidth="1"/>
    <col min="13568" max="13568" width="20.85546875" style="1" customWidth="1"/>
    <col min="13569" max="13569" width="25" style="1" customWidth="1"/>
    <col min="13570" max="13570" width="18.7109375" style="1" customWidth="1"/>
    <col min="13571" max="13571" width="29.7109375" style="1" customWidth="1"/>
    <col min="13572" max="13572" width="13.42578125" style="1" customWidth="1"/>
    <col min="13573" max="13573" width="13.85546875" style="1" customWidth="1"/>
    <col min="13574" max="13578" width="16.5703125" style="1" customWidth="1"/>
    <col min="13579" max="13579" width="20.5703125" style="1" customWidth="1"/>
    <col min="13580" max="13580" width="21.140625" style="1" customWidth="1"/>
    <col min="13581" max="13581" width="9.5703125" style="1" customWidth="1"/>
    <col min="13582" max="13582" width="0.42578125" style="1" customWidth="1"/>
    <col min="13583" max="13589" width="6.42578125" style="1" customWidth="1"/>
    <col min="13590" max="13818" width="11.42578125" style="1"/>
    <col min="13819" max="13819" width="1" style="1" customWidth="1"/>
    <col min="13820" max="13820" width="4.28515625" style="1" customWidth="1"/>
    <col min="13821" max="13821" width="34.7109375" style="1" customWidth="1"/>
    <col min="13822" max="13822" width="0" style="1" hidden="1" customWidth="1"/>
    <col min="13823" max="13823" width="20" style="1" customWidth="1"/>
    <col min="13824" max="13824" width="20.85546875" style="1" customWidth="1"/>
    <col min="13825" max="13825" width="25" style="1" customWidth="1"/>
    <col min="13826" max="13826" width="18.7109375" style="1" customWidth="1"/>
    <col min="13827" max="13827" width="29.7109375" style="1" customWidth="1"/>
    <col min="13828" max="13828" width="13.42578125" style="1" customWidth="1"/>
    <col min="13829" max="13829" width="13.85546875" style="1" customWidth="1"/>
    <col min="13830" max="13834" width="16.5703125" style="1" customWidth="1"/>
    <col min="13835" max="13835" width="20.5703125" style="1" customWidth="1"/>
    <col min="13836" max="13836" width="21.140625" style="1" customWidth="1"/>
    <col min="13837" max="13837" width="9.5703125" style="1" customWidth="1"/>
    <col min="13838" max="13838" width="0.42578125" style="1" customWidth="1"/>
    <col min="13839" max="13845" width="6.42578125" style="1" customWidth="1"/>
    <col min="13846" max="14074" width="11.42578125" style="1"/>
    <col min="14075" max="14075" width="1" style="1" customWidth="1"/>
    <col min="14076" max="14076" width="4.28515625" style="1" customWidth="1"/>
    <col min="14077" max="14077" width="34.7109375" style="1" customWidth="1"/>
    <col min="14078" max="14078" width="0" style="1" hidden="1" customWidth="1"/>
    <col min="14079" max="14079" width="20" style="1" customWidth="1"/>
    <col min="14080" max="14080" width="20.85546875" style="1" customWidth="1"/>
    <col min="14081" max="14081" width="25" style="1" customWidth="1"/>
    <col min="14082" max="14082" width="18.7109375" style="1" customWidth="1"/>
    <col min="14083" max="14083" width="29.7109375" style="1" customWidth="1"/>
    <col min="14084" max="14084" width="13.42578125" style="1" customWidth="1"/>
    <col min="14085" max="14085" width="13.85546875" style="1" customWidth="1"/>
    <col min="14086" max="14090" width="16.5703125" style="1" customWidth="1"/>
    <col min="14091" max="14091" width="20.5703125" style="1" customWidth="1"/>
    <col min="14092" max="14092" width="21.140625" style="1" customWidth="1"/>
    <col min="14093" max="14093" width="9.5703125" style="1" customWidth="1"/>
    <col min="14094" max="14094" width="0.42578125" style="1" customWidth="1"/>
    <col min="14095" max="14101" width="6.42578125" style="1" customWidth="1"/>
    <col min="14102" max="14330" width="11.42578125" style="1"/>
    <col min="14331" max="14331" width="1" style="1" customWidth="1"/>
    <col min="14332" max="14332" width="4.28515625" style="1" customWidth="1"/>
    <col min="14333" max="14333" width="34.7109375" style="1" customWidth="1"/>
    <col min="14334" max="14334" width="0" style="1" hidden="1" customWidth="1"/>
    <col min="14335" max="14335" width="20" style="1" customWidth="1"/>
    <col min="14336" max="14336" width="20.85546875" style="1" customWidth="1"/>
    <col min="14337" max="14337" width="25" style="1" customWidth="1"/>
    <col min="14338" max="14338" width="18.7109375" style="1" customWidth="1"/>
    <col min="14339" max="14339" width="29.7109375" style="1" customWidth="1"/>
    <col min="14340" max="14340" width="13.42578125" style="1" customWidth="1"/>
    <col min="14341" max="14341" width="13.85546875" style="1" customWidth="1"/>
    <col min="14342" max="14346" width="16.5703125" style="1" customWidth="1"/>
    <col min="14347" max="14347" width="20.5703125" style="1" customWidth="1"/>
    <col min="14348" max="14348" width="21.140625" style="1" customWidth="1"/>
    <col min="14349" max="14349" width="9.5703125" style="1" customWidth="1"/>
    <col min="14350" max="14350" width="0.42578125" style="1" customWidth="1"/>
    <col min="14351" max="14357" width="6.42578125" style="1" customWidth="1"/>
    <col min="14358" max="14586" width="11.42578125" style="1"/>
    <col min="14587" max="14587" width="1" style="1" customWidth="1"/>
    <col min="14588" max="14588" width="4.28515625" style="1" customWidth="1"/>
    <col min="14589" max="14589" width="34.7109375" style="1" customWidth="1"/>
    <col min="14590" max="14590" width="0" style="1" hidden="1" customWidth="1"/>
    <col min="14591" max="14591" width="20" style="1" customWidth="1"/>
    <col min="14592" max="14592" width="20.85546875" style="1" customWidth="1"/>
    <col min="14593" max="14593" width="25" style="1" customWidth="1"/>
    <col min="14594" max="14594" width="18.7109375" style="1" customWidth="1"/>
    <col min="14595" max="14595" width="29.7109375" style="1" customWidth="1"/>
    <col min="14596" max="14596" width="13.42578125" style="1" customWidth="1"/>
    <col min="14597" max="14597" width="13.85546875" style="1" customWidth="1"/>
    <col min="14598" max="14602" width="16.5703125" style="1" customWidth="1"/>
    <col min="14603" max="14603" width="20.5703125" style="1" customWidth="1"/>
    <col min="14604" max="14604" width="21.140625" style="1" customWidth="1"/>
    <col min="14605" max="14605" width="9.5703125" style="1" customWidth="1"/>
    <col min="14606" max="14606" width="0.42578125" style="1" customWidth="1"/>
    <col min="14607" max="14613" width="6.42578125" style="1" customWidth="1"/>
    <col min="14614" max="14842" width="11.42578125" style="1"/>
    <col min="14843" max="14843" width="1" style="1" customWidth="1"/>
    <col min="14844" max="14844" width="4.28515625" style="1" customWidth="1"/>
    <col min="14845" max="14845" width="34.7109375" style="1" customWidth="1"/>
    <col min="14846" max="14846" width="0" style="1" hidden="1" customWidth="1"/>
    <col min="14847" max="14847" width="20" style="1" customWidth="1"/>
    <col min="14848" max="14848" width="20.85546875" style="1" customWidth="1"/>
    <col min="14849" max="14849" width="25" style="1" customWidth="1"/>
    <col min="14850" max="14850" width="18.7109375" style="1" customWidth="1"/>
    <col min="14851" max="14851" width="29.7109375" style="1" customWidth="1"/>
    <col min="14852" max="14852" width="13.42578125" style="1" customWidth="1"/>
    <col min="14853" max="14853" width="13.85546875" style="1" customWidth="1"/>
    <col min="14854" max="14858" width="16.5703125" style="1" customWidth="1"/>
    <col min="14859" max="14859" width="20.5703125" style="1" customWidth="1"/>
    <col min="14860" max="14860" width="21.140625" style="1" customWidth="1"/>
    <col min="14861" max="14861" width="9.5703125" style="1" customWidth="1"/>
    <col min="14862" max="14862" width="0.42578125" style="1" customWidth="1"/>
    <col min="14863" max="14869" width="6.42578125" style="1" customWidth="1"/>
    <col min="14870" max="15098" width="11.42578125" style="1"/>
    <col min="15099" max="15099" width="1" style="1" customWidth="1"/>
    <col min="15100" max="15100" width="4.28515625" style="1" customWidth="1"/>
    <col min="15101" max="15101" width="34.7109375" style="1" customWidth="1"/>
    <col min="15102" max="15102" width="0" style="1" hidden="1" customWidth="1"/>
    <col min="15103" max="15103" width="20" style="1" customWidth="1"/>
    <col min="15104" max="15104" width="20.85546875" style="1" customWidth="1"/>
    <col min="15105" max="15105" width="25" style="1" customWidth="1"/>
    <col min="15106" max="15106" width="18.7109375" style="1" customWidth="1"/>
    <col min="15107" max="15107" width="29.7109375" style="1" customWidth="1"/>
    <col min="15108" max="15108" width="13.42578125" style="1" customWidth="1"/>
    <col min="15109" max="15109" width="13.85546875" style="1" customWidth="1"/>
    <col min="15110" max="15114" width="16.5703125" style="1" customWidth="1"/>
    <col min="15115" max="15115" width="20.5703125" style="1" customWidth="1"/>
    <col min="15116" max="15116" width="21.140625" style="1" customWidth="1"/>
    <col min="15117" max="15117" width="9.5703125" style="1" customWidth="1"/>
    <col min="15118" max="15118" width="0.42578125" style="1" customWidth="1"/>
    <col min="15119" max="15125" width="6.42578125" style="1" customWidth="1"/>
    <col min="15126" max="15354" width="11.42578125" style="1"/>
    <col min="15355" max="15355" width="1" style="1" customWidth="1"/>
    <col min="15356" max="15356" width="4.28515625" style="1" customWidth="1"/>
    <col min="15357" max="15357" width="34.7109375" style="1" customWidth="1"/>
    <col min="15358" max="15358" width="0" style="1" hidden="1" customWidth="1"/>
    <col min="15359" max="15359" width="20" style="1" customWidth="1"/>
    <col min="15360" max="15360" width="20.85546875" style="1" customWidth="1"/>
    <col min="15361" max="15361" width="25" style="1" customWidth="1"/>
    <col min="15362" max="15362" width="18.7109375" style="1" customWidth="1"/>
    <col min="15363" max="15363" width="29.7109375" style="1" customWidth="1"/>
    <col min="15364" max="15364" width="13.42578125" style="1" customWidth="1"/>
    <col min="15365" max="15365" width="13.85546875" style="1" customWidth="1"/>
    <col min="15366" max="15370" width="16.5703125" style="1" customWidth="1"/>
    <col min="15371" max="15371" width="20.5703125" style="1" customWidth="1"/>
    <col min="15372" max="15372" width="21.140625" style="1" customWidth="1"/>
    <col min="15373" max="15373" width="9.5703125" style="1" customWidth="1"/>
    <col min="15374" max="15374" width="0.42578125" style="1" customWidth="1"/>
    <col min="15375" max="15381" width="6.42578125" style="1" customWidth="1"/>
    <col min="15382" max="15610" width="11.42578125" style="1"/>
    <col min="15611" max="15611" width="1" style="1" customWidth="1"/>
    <col min="15612" max="15612" width="4.28515625" style="1" customWidth="1"/>
    <col min="15613" max="15613" width="34.7109375" style="1" customWidth="1"/>
    <col min="15614" max="15614" width="0" style="1" hidden="1" customWidth="1"/>
    <col min="15615" max="15615" width="20" style="1" customWidth="1"/>
    <col min="15616" max="15616" width="20.85546875" style="1" customWidth="1"/>
    <col min="15617" max="15617" width="25" style="1" customWidth="1"/>
    <col min="15618" max="15618" width="18.7109375" style="1" customWidth="1"/>
    <col min="15619" max="15619" width="29.7109375" style="1" customWidth="1"/>
    <col min="15620" max="15620" width="13.42578125" style="1" customWidth="1"/>
    <col min="15621" max="15621" width="13.85546875" style="1" customWidth="1"/>
    <col min="15622" max="15626" width="16.5703125" style="1" customWidth="1"/>
    <col min="15627" max="15627" width="20.5703125" style="1" customWidth="1"/>
    <col min="15628" max="15628" width="21.140625" style="1" customWidth="1"/>
    <col min="15629" max="15629" width="9.5703125" style="1" customWidth="1"/>
    <col min="15630" max="15630" width="0.42578125" style="1" customWidth="1"/>
    <col min="15631" max="15637" width="6.42578125" style="1" customWidth="1"/>
    <col min="15638" max="15866" width="11.42578125" style="1"/>
    <col min="15867" max="15867" width="1" style="1" customWidth="1"/>
    <col min="15868" max="15868" width="4.28515625" style="1" customWidth="1"/>
    <col min="15869" max="15869" width="34.7109375" style="1" customWidth="1"/>
    <col min="15870" max="15870" width="0" style="1" hidden="1" customWidth="1"/>
    <col min="15871" max="15871" width="20" style="1" customWidth="1"/>
    <col min="15872" max="15872" width="20.85546875" style="1" customWidth="1"/>
    <col min="15873" max="15873" width="25" style="1" customWidth="1"/>
    <col min="15874" max="15874" width="18.7109375" style="1" customWidth="1"/>
    <col min="15875" max="15875" width="29.7109375" style="1" customWidth="1"/>
    <col min="15876" max="15876" width="13.42578125" style="1" customWidth="1"/>
    <col min="15877" max="15877" width="13.85546875" style="1" customWidth="1"/>
    <col min="15878" max="15882" width="16.5703125" style="1" customWidth="1"/>
    <col min="15883" max="15883" width="20.5703125" style="1" customWidth="1"/>
    <col min="15884" max="15884" width="21.140625" style="1" customWidth="1"/>
    <col min="15885" max="15885" width="9.5703125" style="1" customWidth="1"/>
    <col min="15886" max="15886" width="0.42578125" style="1" customWidth="1"/>
    <col min="15887" max="15893" width="6.42578125" style="1" customWidth="1"/>
    <col min="15894" max="16122" width="11.42578125" style="1"/>
    <col min="16123" max="16123" width="1" style="1" customWidth="1"/>
    <col min="16124" max="16124" width="4.28515625" style="1" customWidth="1"/>
    <col min="16125" max="16125" width="34.7109375" style="1" customWidth="1"/>
    <col min="16126" max="16126" width="0" style="1" hidden="1" customWidth="1"/>
    <col min="16127" max="16127" width="20" style="1" customWidth="1"/>
    <col min="16128" max="16128" width="20.85546875" style="1" customWidth="1"/>
    <col min="16129" max="16129" width="25" style="1" customWidth="1"/>
    <col min="16130" max="16130" width="18.7109375" style="1" customWidth="1"/>
    <col min="16131" max="16131" width="29.7109375" style="1" customWidth="1"/>
    <col min="16132" max="16132" width="13.42578125" style="1" customWidth="1"/>
    <col min="16133" max="16133" width="13.85546875" style="1" customWidth="1"/>
    <col min="16134" max="16138" width="16.5703125" style="1" customWidth="1"/>
    <col min="16139" max="16139" width="20.5703125" style="1" customWidth="1"/>
    <col min="16140" max="16140" width="21.140625" style="1" customWidth="1"/>
    <col min="16141" max="16141" width="9.5703125" style="1" customWidth="1"/>
    <col min="16142" max="16142" width="0.42578125" style="1" customWidth="1"/>
    <col min="16143" max="16149" width="6.42578125" style="1" customWidth="1"/>
    <col min="16150" max="16370" width="11.42578125" style="1"/>
    <col min="16371" max="16383" width="11.42578125" style="1" customWidth="1"/>
    <col min="16384" max="16384" width="11.42578125" style="1"/>
  </cols>
  <sheetData>
    <row r="2" spans="2:15" ht="26.25" x14ac:dyDescent="0.25">
      <c r="B2" s="1562" t="s">
        <v>0</v>
      </c>
      <c r="C2" s="1563"/>
      <c r="D2" s="1563"/>
      <c r="E2" s="1563"/>
      <c r="F2" s="1563"/>
      <c r="G2" s="1563"/>
      <c r="H2" s="1563"/>
      <c r="I2" s="1563"/>
      <c r="J2" s="1563"/>
      <c r="K2" s="1563"/>
      <c r="L2" s="1563"/>
      <c r="M2" s="1563"/>
      <c r="N2" s="1563"/>
      <c r="O2" s="1563"/>
    </row>
    <row r="4" spans="2:15" ht="26.25" x14ac:dyDescent="0.25">
      <c r="B4" s="1562" t="s">
        <v>1</v>
      </c>
      <c r="C4" s="1563"/>
      <c r="D4" s="1563"/>
      <c r="E4" s="1563"/>
      <c r="F4" s="1563"/>
      <c r="G4" s="1563"/>
      <c r="H4" s="1563"/>
      <c r="I4" s="1563"/>
      <c r="J4" s="1563"/>
      <c r="K4" s="1563"/>
      <c r="L4" s="1563"/>
      <c r="M4" s="1563"/>
      <c r="N4" s="1563"/>
      <c r="O4" s="1563"/>
    </row>
    <row r="5" spans="2:15" ht="15.75" thickBot="1" x14ac:dyDescent="0.3"/>
    <row r="6" spans="2:15" ht="21.75" thickBot="1" x14ac:dyDescent="0.3">
      <c r="B6" s="4" t="s">
        <v>2</v>
      </c>
      <c r="C6" s="1564" t="s">
        <v>1094</v>
      </c>
      <c r="D6" s="1564"/>
      <c r="E6" s="1564"/>
      <c r="F6" s="1564"/>
      <c r="G6" s="1564"/>
      <c r="H6" s="1564"/>
      <c r="I6" s="1564"/>
      <c r="J6" s="1564"/>
      <c r="K6" s="1564"/>
      <c r="L6" s="1564"/>
      <c r="M6" s="1564"/>
      <c r="N6" s="1565"/>
    </row>
    <row r="7" spans="2:15" ht="16.5" thickBot="1" x14ac:dyDescent="0.3">
      <c r="B7" s="5" t="s">
        <v>4</v>
      </c>
      <c r="C7" s="1564"/>
      <c r="D7" s="1564"/>
      <c r="E7" s="1564"/>
      <c r="F7" s="1564"/>
      <c r="G7" s="1564"/>
      <c r="H7" s="1564"/>
      <c r="I7" s="1564"/>
      <c r="J7" s="1564"/>
      <c r="K7" s="1564"/>
      <c r="L7" s="1564"/>
      <c r="M7" s="1564"/>
      <c r="N7" s="1565"/>
    </row>
    <row r="8" spans="2:15" ht="16.5" thickBot="1" x14ac:dyDescent="0.3">
      <c r="B8" s="5" t="s">
        <v>5</v>
      </c>
      <c r="C8" s="1564"/>
      <c r="D8" s="1564"/>
      <c r="E8" s="1564"/>
      <c r="F8" s="1564"/>
      <c r="G8" s="1564"/>
      <c r="H8" s="1564"/>
      <c r="I8" s="1564"/>
      <c r="J8" s="1564"/>
      <c r="K8" s="1564"/>
      <c r="L8" s="1564"/>
      <c r="M8" s="1564"/>
      <c r="N8" s="1565"/>
    </row>
    <row r="9" spans="2:15" ht="16.5" thickBot="1" x14ac:dyDescent="0.3">
      <c r="B9" s="5" t="s">
        <v>6</v>
      </c>
      <c r="C9" s="1564"/>
      <c r="D9" s="1564"/>
      <c r="E9" s="1564"/>
      <c r="F9" s="1564"/>
      <c r="G9" s="1564"/>
      <c r="H9" s="1564"/>
      <c r="I9" s="1564"/>
      <c r="J9" s="1564"/>
      <c r="K9" s="1564"/>
      <c r="L9" s="1564"/>
      <c r="M9" s="1564"/>
      <c r="N9" s="1565"/>
    </row>
    <row r="10" spans="2:15" ht="16.5" thickBot="1" x14ac:dyDescent="0.3">
      <c r="B10" s="5" t="s">
        <v>7</v>
      </c>
      <c r="C10" s="1572" t="s">
        <v>2759</v>
      </c>
      <c r="D10" s="1572"/>
      <c r="E10" s="1573"/>
      <c r="F10" s="6"/>
      <c r="G10" s="6"/>
      <c r="H10" s="6"/>
      <c r="I10" s="6"/>
      <c r="J10" s="6"/>
      <c r="K10" s="6"/>
      <c r="L10" s="6"/>
      <c r="M10" s="6"/>
      <c r="N10" s="8"/>
    </row>
    <row r="11" spans="2:15" ht="16.5" thickBot="1" x14ac:dyDescent="0.3">
      <c r="B11" s="9" t="s">
        <v>8</v>
      </c>
      <c r="C11" s="324">
        <v>41968</v>
      </c>
      <c r="D11" s="11"/>
      <c r="E11" s="11"/>
      <c r="F11" s="11"/>
      <c r="G11" s="11"/>
      <c r="H11" s="11"/>
      <c r="I11" s="11"/>
      <c r="J11" s="11"/>
      <c r="K11" s="11"/>
      <c r="L11" s="11"/>
      <c r="M11" s="11"/>
      <c r="N11" s="13"/>
    </row>
    <row r="12" spans="2:15" ht="15.75" x14ac:dyDescent="0.25">
      <c r="B12" s="14"/>
      <c r="C12" s="249"/>
      <c r="D12" s="16"/>
      <c r="E12" s="16"/>
      <c r="F12" s="16"/>
      <c r="G12" s="16"/>
      <c r="H12" s="16"/>
      <c r="I12" s="3"/>
      <c r="J12" s="3"/>
      <c r="K12" s="3"/>
      <c r="L12" s="3"/>
      <c r="M12" s="3"/>
      <c r="N12" s="16"/>
    </row>
    <row r="13" spans="2:15" x14ac:dyDescent="0.25">
      <c r="I13" s="3"/>
      <c r="J13" s="3"/>
      <c r="K13" s="3"/>
      <c r="L13" s="3"/>
      <c r="M13" s="3"/>
      <c r="N13" s="17"/>
    </row>
    <row r="14" spans="2:15" x14ac:dyDescent="0.25">
      <c r="B14" s="1574" t="s">
        <v>10</v>
      </c>
      <c r="C14" s="1574"/>
      <c r="D14" s="18" t="s">
        <v>11</v>
      </c>
      <c r="E14" s="18" t="s">
        <v>12</v>
      </c>
      <c r="F14" s="18" t="s">
        <v>13</v>
      </c>
      <c r="G14" s="19"/>
      <c r="I14" s="20"/>
      <c r="J14" s="20"/>
      <c r="K14" s="20"/>
      <c r="L14" s="20"/>
      <c r="M14" s="20"/>
      <c r="N14" s="17"/>
    </row>
    <row r="15" spans="2:15" x14ac:dyDescent="0.25">
      <c r="B15" s="1574"/>
      <c r="C15" s="1574"/>
      <c r="D15" s="18">
        <v>30</v>
      </c>
      <c r="E15" s="358">
        <v>827104352</v>
      </c>
      <c r="F15" s="23">
        <v>304</v>
      </c>
      <c r="G15" s="24"/>
      <c r="I15" s="25"/>
      <c r="J15" s="25"/>
      <c r="K15" s="25"/>
      <c r="L15" s="25"/>
      <c r="M15" s="25"/>
      <c r="N15" s="17"/>
    </row>
    <row r="16" spans="2:15" x14ac:dyDescent="0.25">
      <c r="B16" s="1574"/>
      <c r="C16" s="1574"/>
      <c r="D16" s="18">
        <v>35</v>
      </c>
      <c r="E16" s="358">
        <v>2042789000</v>
      </c>
      <c r="F16" s="23">
        <v>700</v>
      </c>
      <c r="G16" s="24"/>
      <c r="I16" s="25"/>
      <c r="J16" s="25"/>
      <c r="K16" s="25"/>
      <c r="L16" s="25"/>
      <c r="M16" s="25"/>
      <c r="N16" s="17"/>
    </row>
    <row r="17" spans="1:14" x14ac:dyDescent="0.25">
      <c r="B17" s="1574"/>
      <c r="C17" s="1574"/>
      <c r="D17" s="18">
        <v>37</v>
      </c>
      <c r="E17" s="358">
        <v>3539636295</v>
      </c>
      <c r="F17" s="23">
        <v>1695</v>
      </c>
      <c r="G17" s="24"/>
      <c r="I17" s="25"/>
      <c r="J17" s="25"/>
      <c r="K17" s="25"/>
      <c r="L17" s="25"/>
      <c r="M17" s="25"/>
      <c r="N17" s="17"/>
    </row>
    <row r="18" spans="1:14" x14ac:dyDescent="0.25">
      <c r="B18" s="1574"/>
      <c r="C18" s="1574"/>
      <c r="D18" s="18">
        <v>50</v>
      </c>
      <c r="E18" s="359">
        <v>532511655</v>
      </c>
      <c r="F18" s="23">
        <v>255</v>
      </c>
      <c r="G18" s="24"/>
      <c r="H18" s="28"/>
      <c r="I18" s="25"/>
      <c r="J18" s="25"/>
      <c r="K18" s="25"/>
      <c r="L18" s="25"/>
      <c r="M18" s="25"/>
      <c r="N18" s="29"/>
    </row>
    <row r="19" spans="1:14" x14ac:dyDescent="0.25">
      <c r="B19" s="1574"/>
      <c r="C19" s="1574"/>
      <c r="D19" s="18">
        <v>51</v>
      </c>
      <c r="E19" s="359">
        <v>416272914</v>
      </c>
      <c r="F19" s="23">
        <v>153</v>
      </c>
      <c r="G19" s="24"/>
      <c r="H19" s="28"/>
      <c r="I19" s="252"/>
      <c r="J19" s="252"/>
      <c r="K19" s="252"/>
      <c r="L19" s="252"/>
      <c r="M19" s="252"/>
      <c r="N19" s="29"/>
    </row>
    <row r="20" spans="1:14" x14ac:dyDescent="0.25">
      <c r="B20" s="1574"/>
      <c r="C20" s="1574"/>
      <c r="D20" s="18">
        <v>53</v>
      </c>
      <c r="E20" s="359">
        <v>764527378</v>
      </c>
      <c r="F20" s="23">
        <v>281</v>
      </c>
      <c r="G20" s="24"/>
      <c r="H20" s="28"/>
      <c r="I20" s="3"/>
      <c r="J20" s="3"/>
      <c r="K20" s="3"/>
      <c r="L20" s="3"/>
      <c r="M20" s="3"/>
      <c r="N20" s="29"/>
    </row>
    <row r="21" spans="1:14" x14ac:dyDescent="0.25">
      <c r="B21" s="1574"/>
      <c r="C21" s="1574"/>
      <c r="D21" s="18"/>
      <c r="E21" s="359"/>
      <c r="F21" s="23"/>
      <c r="G21" s="24"/>
      <c r="H21" s="28"/>
      <c r="I21" s="3"/>
      <c r="J21" s="3"/>
      <c r="K21" s="3"/>
      <c r="L21" s="3"/>
      <c r="M21" s="3"/>
      <c r="N21" s="29"/>
    </row>
    <row r="22" spans="1:14" ht="15.75" thickBot="1" x14ac:dyDescent="0.3">
      <c r="B22" s="1575" t="s">
        <v>14</v>
      </c>
      <c r="C22" s="1576"/>
      <c r="D22" s="18"/>
      <c r="E22" s="360">
        <f>SUM(E15:E21)</f>
        <v>8122841594</v>
      </c>
      <c r="F22" s="23">
        <f>SUM(F15:F21)</f>
        <v>3388</v>
      </c>
      <c r="G22" s="24"/>
      <c r="H22" s="28"/>
      <c r="I22" s="3"/>
      <c r="J22" s="3"/>
      <c r="K22" s="3"/>
      <c r="L22" s="3"/>
      <c r="M22" s="3"/>
      <c r="N22" s="29"/>
    </row>
    <row r="23" spans="1:14" ht="45.75" thickBot="1" x14ac:dyDescent="0.3">
      <c r="A23" s="32"/>
      <c r="B23" s="33" t="s">
        <v>15</v>
      </c>
      <c r="C23" s="33" t="s">
        <v>16</v>
      </c>
      <c r="E23" s="20"/>
      <c r="F23" s="20"/>
      <c r="G23" s="20"/>
      <c r="H23" s="20"/>
      <c r="I23" s="35"/>
      <c r="J23" s="35"/>
      <c r="K23" s="35"/>
      <c r="L23" s="35"/>
      <c r="M23" s="35"/>
    </row>
    <row r="24" spans="1:14" ht="15.75" thickBot="1" x14ac:dyDescent="0.3">
      <c r="A24" s="37">
        <v>1</v>
      </c>
      <c r="C24" s="253">
        <f>+F22*80/100</f>
        <v>2710.4</v>
      </c>
      <c r="D24" s="39"/>
      <c r="E24" s="326">
        <f>E22</f>
        <v>8122841594</v>
      </c>
      <c r="F24" s="41"/>
      <c r="G24" s="41"/>
      <c r="H24" s="41"/>
      <c r="I24" s="42"/>
      <c r="J24" s="42"/>
      <c r="K24" s="42"/>
      <c r="L24" s="42"/>
      <c r="M24" s="42"/>
    </row>
    <row r="25" spans="1:14" x14ac:dyDescent="0.25">
      <c r="A25" s="44"/>
      <c r="C25" s="255"/>
      <c r="D25" s="25"/>
      <c r="E25" s="46"/>
      <c r="F25" s="41"/>
      <c r="G25" s="41"/>
      <c r="H25" s="41"/>
      <c r="I25" s="42"/>
      <c r="J25" s="42"/>
      <c r="K25" s="42"/>
      <c r="L25" s="42"/>
      <c r="M25" s="42"/>
    </row>
    <row r="26" spans="1:14" x14ac:dyDescent="0.25">
      <c r="A26" s="44"/>
      <c r="C26" s="255"/>
      <c r="D26" s="25"/>
      <c r="E26" s="46"/>
      <c r="F26" s="41"/>
      <c r="G26" s="41"/>
      <c r="H26" s="41"/>
      <c r="I26" s="42"/>
      <c r="J26" s="42"/>
      <c r="K26" s="42"/>
      <c r="L26" s="42"/>
      <c r="M26" s="42"/>
    </row>
    <row r="27" spans="1:14" x14ac:dyDescent="0.25">
      <c r="A27" s="44"/>
      <c r="B27" s="47" t="s">
        <v>1095</v>
      </c>
      <c r="C27"/>
      <c r="D27"/>
      <c r="E27"/>
      <c r="F27"/>
      <c r="G27"/>
      <c r="H27"/>
      <c r="I27" s="3"/>
      <c r="J27" s="3"/>
      <c r="K27" s="3"/>
      <c r="L27" s="3"/>
      <c r="M27" s="3"/>
      <c r="N27" s="17"/>
    </row>
    <row r="28" spans="1:14" x14ac:dyDescent="0.25">
      <c r="A28" s="44"/>
      <c r="B28" s="49" t="s">
        <v>18</v>
      </c>
      <c r="C28" s="49" t="s">
        <v>19</v>
      </c>
      <c r="D28" s="49" t="s">
        <v>20</v>
      </c>
      <c r="E28"/>
      <c r="F28"/>
      <c r="G28"/>
      <c r="H28"/>
      <c r="I28" s="3"/>
      <c r="J28" s="3"/>
      <c r="K28" s="3"/>
      <c r="L28" s="3"/>
      <c r="M28" s="3"/>
      <c r="N28" s="17"/>
    </row>
    <row r="29" spans="1:14" x14ac:dyDescent="0.25">
      <c r="A29" s="44"/>
      <c r="B29" s="51" t="s">
        <v>21</v>
      </c>
      <c r="C29" s="53"/>
      <c r="D29" s="53" t="s">
        <v>22</v>
      </c>
      <c r="E29"/>
      <c r="F29"/>
      <c r="G29"/>
      <c r="H29"/>
      <c r="I29" s="3"/>
      <c r="J29" s="3"/>
      <c r="K29" s="3"/>
      <c r="L29" s="3"/>
      <c r="M29" s="3"/>
      <c r="N29" s="17"/>
    </row>
    <row r="30" spans="1:14" x14ac:dyDescent="0.25">
      <c r="A30" s="44"/>
      <c r="B30" s="51" t="s">
        <v>23</v>
      </c>
      <c r="C30" s="53" t="s">
        <v>22</v>
      </c>
      <c r="D30" s="53"/>
      <c r="E30"/>
      <c r="F30"/>
      <c r="G30"/>
      <c r="H30"/>
      <c r="I30" s="3"/>
      <c r="J30" s="3"/>
      <c r="K30" s="3"/>
      <c r="L30" s="3"/>
      <c r="M30" s="3"/>
      <c r="N30" s="17"/>
    </row>
    <row r="31" spans="1:14" x14ac:dyDescent="0.25">
      <c r="A31" s="44"/>
      <c r="B31" s="51" t="s">
        <v>24</v>
      </c>
      <c r="C31" s="53"/>
      <c r="D31" s="53" t="s">
        <v>22</v>
      </c>
      <c r="E31"/>
      <c r="F31"/>
      <c r="G31"/>
      <c r="H31"/>
      <c r="I31" s="3"/>
      <c r="J31" s="3"/>
      <c r="K31" s="3"/>
      <c r="L31" s="3"/>
      <c r="M31" s="3"/>
      <c r="N31" s="17"/>
    </row>
    <row r="32" spans="1:14" x14ac:dyDescent="0.25">
      <c r="A32" s="44"/>
      <c r="B32" s="51" t="s">
        <v>25</v>
      </c>
      <c r="C32" s="53"/>
      <c r="D32" s="53" t="s">
        <v>22</v>
      </c>
      <c r="E32"/>
      <c r="F32"/>
      <c r="G32"/>
      <c r="H32"/>
      <c r="I32" s="3"/>
      <c r="J32" s="3"/>
      <c r="K32" s="3"/>
      <c r="L32" s="3"/>
      <c r="M32" s="3"/>
      <c r="N32" s="17"/>
    </row>
    <row r="33" spans="1:14" x14ac:dyDescent="0.25">
      <c r="A33" s="44"/>
      <c r="B33"/>
      <c r="C33" s="207"/>
      <c r="D33" s="207"/>
      <c r="E33"/>
      <c r="F33"/>
      <c r="G33"/>
      <c r="H33"/>
      <c r="I33" s="3"/>
      <c r="J33" s="3"/>
      <c r="K33" s="3"/>
      <c r="L33" s="3"/>
      <c r="M33" s="3"/>
      <c r="N33" s="17"/>
    </row>
    <row r="34" spans="1:14" x14ac:dyDescent="0.25">
      <c r="A34" s="44"/>
      <c r="B34" s="47" t="s">
        <v>1096</v>
      </c>
      <c r="C34" s="207"/>
      <c r="D34" s="207"/>
      <c r="E34"/>
      <c r="F34"/>
      <c r="G34"/>
      <c r="H34"/>
      <c r="I34" s="3"/>
      <c r="J34" s="3"/>
      <c r="K34" s="3"/>
      <c r="L34" s="3"/>
      <c r="M34" s="3"/>
      <c r="N34" s="17"/>
    </row>
    <row r="35" spans="1:14" x14ac:dyDescent="0.25">
      <c r="A35" s="44"/>
      <c r="B35" s="49" t="s">
        <v>18</v>
      </c>
      <c r="C35" s="49" t="s">
        <v>19</v>
      </c>
      <c r="D35" s="49" t="s">
        <v>20</v>
      </c>
      <c r="E35"/>
      <c r="F35"/>
      <c r="G35"/>
      <c r="H35"/>
      <c r="I35" s="3"/>
      <c r="J35" s="3"/>
      <c r="K35" s="3"/>
      <c r="L35" s="3"/>
      <c r="M35" s="3"/>
      <c r="N35" s="17"/>
    </row>
    <row r="36" spans="1:14" x14ac:dyDescent="0.25">
      <c r="A36" s="44"/>
      <c r="B36" s="51" t="s">
        <v>21</v>
      </c>
      <c r="C36" s="53"/>
      <c r="D36" s="53" t="s">
        <v>22</v>
      </c>
      <c r="E36"/>
      <c r="F36"/>
      <c r="G36"/>
      <c r="H36"/>
      <c r="I36" s="3"/>
      <c r="J36" s="3"/>
      <c r="K36" s="3"/>
      <c r="L36" s="3"/>
      <c r="M36" s="3"/>
      <c r="N36" s="17"/>
    </row>
    <row r="37" spans="1:14" x14ac:dyDescent="0.25">
      <c r="A37" s="44"/>
      <c r="B37" s="51" t="s">
        <v>23</v>
      </c>
      <c r="C37" s="53" t="s">
        <v>22</v>
      </c>
      <c r="D37" s="53"/>
      <c r="E37"/>
      <c r="F37"/>
      <c r="G37"/>
      <c r="H37"/>
      <c r="I37" s="3"/>
      <c r="J37" s="3"/>
      <c r="K37" s="3"/>
      <c r="L37" s="3"/>
      <c r="M37" s="3"/>
      <c r="N37" s="17"/>
    </row>
    <row r="38" spans="1:14" x14ac:dyDescent="0.25">
      <c r="A38" s="44"/>
      <c r="B38" s="51" t="s">
        <v>24</v>
      </c>
      <c r="C38" s="53" t="s">
        <v>22</v>
      </c>
      <c r="D38" s="53"/>
      <c r="E38"/>
      <c r="F38"/>
      <c r="G38"/>
      <c r="H38"/>
      <c r="I38" s="3"/>
      <c r="J38" s="3"/>
      <c r="K38" s="3"/>
      <c r="L38" s="3"/>
      <c r="M38" s="3"/>
      <c r="N38" s="17"/>
    </row>
    <row r="39" spans="1:14" x14ac:dyDescent="0.25">
      <c r="A39" s="44"/>
      <c r="B39" s="51" t="s">
        <v>25</v>
      </c>
      <c r="C39" s="53"/>
      <c r="D39" s="53" t="s">
        <v>22</v>
      </c>
      <c r="E39"/>
      <c r="F39"/>
      <c r="G39"/>
      <c r="H39"/>
      <c r="I39" s="3"/>
      <c r="J39" s="3"/>
      <c r="K39" s="3"/>
      <c r="L39" s="3"/>
      <c r="M39" s="3"/>
      <c r="N39" s="17"/>
    </row>
    <row r="40" spans="1:14" x14ac:dyDescent="0.25">
      <c r="A40" s="44"/>
      <c r="B40"/>
      <c r="C40" s="207"/>
      <c r="D40" s="207"/>
      <c r="E40"/>
      <c r="F40"/>
      <c r="G40"/>
      <c r="H40"/>
      <c r="I40" s="3"/>
      <c r="J40" s="3"/>
      <c r="K40" s="3"/>
      <c r="L40" s="3"/>
      <c r="M40" s="3"/>
      <c r="N40" s="17"/>
    </row>
    <row r="41" spans="1:14" x14ac:dyDescent="0.25">
      <c r="A41" s="44"/>
      <c r="B41" s="47" t="s">
        <v>1097</v>
      </c>
      <c r="C41" s="207"/>
      <c r="D41" s="207"/>
      <c r="E41"/>
      <c r="F41"/>
      <c r="G41"/>
      <c r="H41"/>
      <c r="I41" s="3"/>
      <c r="J41" s="3"/>
      <c r="K41" s="3"/>
      <c r="L41" s="3"/>
      <c r="M41" s="3"/>
      <c r="N41" s="17"/>
    </row>
    <row r="42" spans="1:14" x14ac:dyDescent="0.25">
      <c r="A42" s="44"/>
      <c r="B42" s="49" t="s">
        <v>18</v>
      </c>
      <c r="C42" s="49" t="s">
        <v>19</v>
      </c>
      <c r="D42" s="49" t="s">
        <v>20</v>
      </c>
      <c r="E42"/>
      <c r="F42"/>
      <c r="G42"/>
      <c r="H42"/>
      <c r="I42" s="3"/>
      <c r="J42" s="3"/>
      <c r="K42" s="3"/>
      <c r="L42" s="3"/>
      <c r="M42" s="3"/>
      <c r="N42" s="17"/>
    </row>
    <row r="43" spans="1:14" x14ac:dyDescent="0.25">
      <c r="A43" s="44"/>
      <c r="B43" s="51" t="s">
        <v>21</v>
      </c>
      <c r="C43" s="53"/>
      <c r="D43" s="53" t="s">
        <v>22</v>
      </c>
      <c r="E43"/>
      <c r="F43"/>
      <c r="G43"/>
      <c r="H43"/>
      <c r="I43" s="3"/>
      <c r="J43" s="3"/>
      <c r="K43" s="3"/>
      <c r="L43" s="3"/>
      <c r="M43" s="3"/>
      <c r="N43" s="17"/>
    </row>
    <row r="44" spans="1:14" x14ac:dyDescent="0.25">
      <c r="A44" s="44"/>
      <c r="B44" s="51" t="s">
        <v>23</v>
      </c>
      <c r="C44" s="53" t="s">
        <v>22</v>
      </c>
      <c r="D44" s="53"/>
      <c r="E44"/>
      <c r="F44"/>
      <c r="G44"/>
      <c r="H44"/>
      <c r="I44" s="3"/>
      <c r="J44" s="3"/>
      <c r="K44" s="3"/>
      <c r="L44" s="3"/>
      <c r="M44" s="3"/>
      <c r="N44" s="17"/>
    </row>
    <row r="45" spans="1:14" x14ac:dyDescent="0.25">
      <c r="A45" s="44"/>
      <c r="B45" s="51" t="s">
        <v>24</v>
      </c>
      <c r="C45" s="53"/>
      <c r="D45" s="53" t="s">
        <v>22</v>
      </c>
      <c r="E45"/>
      <c r="F45"/>
      <c r="G45"/>
      <c r="H45"/>
      <c r="I45" s="3"/>
      <c r="J45" s="3"/>
      <c r="K45" s="3"/>
      <c r="L45" s="3"/>
      <c r="M45" s="3"/>
      <c r="N45" s="17"/>
    </row>
    <row r="46" spans="1:14" x14ac:dyDescent="0.25">
      <c r="A46" s="44"/>
      <c r="B46" s="51" t="s">
        <v>25</v>
      </c>
      <c r="C46" s="53"/>
      <c r="D46" s="53" t="s">
        <v>22</v>
      </c>
      <c r="E46"/>
      <c r="F46"/>
      <c r="G46"/>
      <c r="H46"/>
      <c r="I46" s="3"/>
      <c r="J46" s="3"/>
      <c r="K46" s="3"/>
      <c r="L46" s="3"/>
      <c r="M46" s="3"/>
      <c r="N46" s="17"/>
    </row>
    <row r="47" spans="1:14" x14ac:dyDescent="0.25">
      <c r="A47" s="44"/>
      <c r="B47"/>
      <c r="C47" s="207"/>
      <c r="D47" s="207"/>
      <c r="E47"/>
      <c r="F47"/>
      <c r="G47"/>
      <c r="H47"/>
      <c r="I47" s="3"/>
      <c r="J47" s="3"/>
      <c r="K47" s="3"/>
      <c r="L47" s="3"/>
      <c r="M47" s="3"/>
      <c r="N47" s="17"/>
    </row>
    <row r="48" spans="1:14" x14ac:dyDescent="0.25">
      <c r="A48" s="44"/>
      <c r="B48" s="47" t="s">
        <v>1098</v>
      </c>
      <c r="C48" s="207"/>
      <c r="D48" s="207"/>
      <c r="E48"/>
      <c r="F48"/>
      <c r="G48"/>
      <c r="H48"/>
      <c r="I48" s="3"/>
      <c r="J48" s="3"/>
      <c r="K48" s="3"/>
      <c r="L48" s="3"/>
      <c r="M48" s="3"/>
      <c r="N48" s="17"/>
    </row>
    <row r="49" spans="1:14" x14ac:dyDescent="0.25">
      <c r="A49" s="44"/>
      <c r="B49" s="49" t="s">
        <v>18</v>
      </c>
      <c r="C49" s="49" t="s">
        <v>19</v>
      </c>
      <c r="D49" s="49" t="s">
        <v>20</v>
      </c>
      <c r="E49"/>
      <c r="F49"/>
      <c r="G49"/>
      <c r="H49"/>
      <c r="I49" s="3"/>
      <c r="J49" s="3"/>
      <c r="K49" s="3"/>
      <c r="L49" s="3"/>
      <c r="M49" s="3"/>
      <c r="N49" s="17"/>
    </row>
    <row r="50" spans="1:14" x14ac:dyDescent="0.25">
      <c r="A50" s="44"/>
      <c r="B50" s="51" t="s">
        <v>21</v>
      </c>
      <c r="C50" s="53"/>
      <c r="D50" s="53" t="s">
        <v>22</v>
      </c>
      <c r="E50"/>
      <c r="F50"/>
      <c r="G50"/>
      <c r="H50"/>
      <c r="I50" s="3"/>
      <c r="J50" s="3"/>
      <c r="K50" s="3"/>
      <c r="L50" s="3"/>
      <c r="M50" s="3"/>
      <c r="N50" s="17"/>
    </row>
    <row r="51" spans="1:14" x14ac:dyDescent="0.25">
      <c r="A51" s="44"/>
      <c r="B51" s="51" t="s">
        <v>23</v>
      </c>
      <c r="C51" s="53" t="s">
        <v>22</v>
      </c>
      <c r="D51" s="53"/>
      <c r="E51"/>
      <c r="F51"/>
      <c r="G51"/>
      <c r="H51"/>
      <c r="I51" s="3"/>
      <c r="J51" s="3"/>
      <c r="K51" s="3"/>
      <c r="L51" s="3"/>
      <c r="M51" s="3"/>
      <c r="N51" s="17"/>
    </row>
    <row r="52" spans="1:14" x14ac:dyDescent="0.25">
      <c r="A52" s="44"/>
      <c r="B52" s="51" t="s">
        <v>24</v>
      </c>
      <c r="C52" s="53"/>
      <c r="D52" s="53" t="s">
        <v>22</v>
      </c>
      <c r="E52"/>
      <c r="F52"/>
      <c r="G52"/>
      <c r="H52"/>
      <c r="I52" s="3"/>
      <c r="J52" s="3"/>
      <c r="K52" s="3"/>
      <c r="L52" s="3"/>
      <c r="M52" s="3"/>
      <c r="N52" s="17"/>
    </row>
    <row r="53" spans="1:14" x14ac:dyDescent="0.25">
      <c r="A53" s="44"/>
      <c r="B53" s="51" t="s">
        <v>25</v>
      </c>
      <c r="C53" s="53"/>
      <c r="D53" s="53" t="s">
        <v>22</v>
      </c>
      <c r="E53"/>
      <c r="F53"/>
      <c r="G53"/>
      <c r="H53"/>
      <c r="I53" s="3"/>
      <c r="J53" s="3"/>
      <c r="K53" s="3"/>
      <c r="L53" s="3"/>
      <c r="M53" s="3"/>
      <c r="N53" s="17"/>
    </row>
    <row r="54" spans="1:14" x14ac:dyDescent="0.25">
      <c r="A54" s="44"/>
      <c r="B54"/>
      <c r="C54" s="207"/>
      <c r="D54" s="207"/>
      <c r="E54"/>
      <c r="F54"/>
      <c r="G54"/>
      <c r="H54"/>
      <c r="I54" s="3"/>
      <c r="J54" s="3"/>
      <c r="K54" s="3"/>
      <c r="L54" s="3"/>
      <c r="M54" s="3"/>
      <c r="N54" s="17"/>
    </row>
    <row r="55" spans="1:14" x14ac:dyDescent="0.25">
      <c r="A55" s="44"/>
      <c r="B55"/>
      <c r="C55" s="207"/>
      <c r="D55" s="207"/>
      <c r="E55"/>
      <c r="F55"/>
      <c r="G55"/>
      <c r="H55"/>
      <c r="I55" s="3"/>
      <c r="J55" s="3"/>
      <c r="K55" s="3"/>
      <c r="L55" s="3"/>
      <c r="M55" s="3"/>
      <c r="N55" s="17"/>
    </row>
    <row r="56" spans="1:14" x14ac:dyDescent="0.25">
      <c r="A56" s="44"/>
      <c r="B56" s="47" t="s">
        <v>1099</v>
      </c>
      <c r="C56" s="207"/>
      <c r="D56" s="207"/>
      <c r="E56"/>
      <c r="F56"/>
      <c r="G56"/>
      <c r="H56"/>
      <c r="I56" s="3"/>
      <c r="J56" s="3"/>
      <c r="K56" s="3"/>
      <c r="L56" s="3"/>
      <c r="M56" s="3"/>
      <c r="N56" s="17"/>
    </row>
    <row r="57" spans="1:14" x14ac:dyDescent="0.25">
      <c r="A57" s="44"/>
      <c r="B57" s="49" t="s">
        <v>18</v>
      </c>
      <c r="C57" s="49" t="s">
        <v>19</v>
      </c>
      <c r="D57" s="49" t="s">
        <v>20</v>
      </c>
      <c r="E57"/>
      <c r="F57"/>
      <c r="G57"/>
      <c r="H57"/>
      <c r="I57" s="3"/>
      <c r="J57" s="3"/>
      <c r="K57" s="3"/>
      <c r="L57" s="3"/>
      <c r="M57" s="3"/>
      <c r="N57" s="17"/>
    </row>
    <row r="58" spans="1:14" x14ac:dyDescent="0.25">
      <c r="A58" s="44"/>
      <c r="B58" s="51" t="s">
        <v>21</v>
      </c>
      <c r="C58" s="53"/>
      <c r="D58" s="53" t="s">
        <v>22</v>
      </c>
      <c r="E58"/>
      <c r="F58"/>
      <c r="G58"/>
      <c r="H58"/>
      <c r="I58" s="3"/>
      <c r="J58" s="3"/>
      <c r="K58" s="3"/>
      <c r="L58" s="3"/>
      <c r="M58" s="3"/>
      <c r="N58" s="17"/>
    </row>
    <row r="59" spans="1:14" x14ac:dyDescent="0.25">
      <c r="A59" s="44"/>
      <c r="B59" s="51" t="s">
        <v>23</v>
      </c>
      <c r="C59" s="53" t="s">
        <v>22</v>
      </c>
      <c r="D59" s="53"/>
      <c r="E59"/>
      <c r="F59"/>
      <c r="G59"/>
      <c r="H59"/>
      <c r="I59" s="3"/>
      <c r="J59" s="3"/>
      <c r="K59" s="3"/>
      <c r="L59" s="3"/>
      <c r="M59" s="3"/>
      <c r="N59" s="17"/>
    </row>
    <row r="60" spans="1:14" x14ac:dyDescent="0.25">
      <c r="A60" s="44"/>
      <c r="B60" s="51" t="s">
        <v>24</v>
      </c>
      <c r="C60" s="53"/>
      <c r="D60" s="53" t="s">
        <v>22</v>
      </c>
      <c r="E60"/>
      <c r="F60"/>
      <c r="G60"/>
      <c r="H60"/>
      <c r="I60" s="3"/>
      <c r="J60" s="3"/>
      <c r="K60" s="3"/>
      <c r="L60" s="3"/>
      <c r="M60" s="3"/>
      <c r="N60" s="17"/>
    </row>
    <row r="61" spans="1:14" x14ac:dyDescent="0.25">
      <c r="A61" s="44"/>
      <c r="B61" s="51" t="s">
        <v>25</v>
      </c>
      <c r="C61" s="53" t="s">
        <v>22</v>
      </c>
      <c r="D61" s="53"/>
      <c r="E61"/>
      <c r="F61"/>
      <c r="G61"/>
      <c r="H61"/>
      <c r="I61" s="3"/>
      <c r="J61" s="3"/>
      <c r="K61" s="3"/>
      <c r="L61" s="3"/>
      <c r="M61" s="3"/>
      <c r="N61" s="17"/>
    </row>
    <row r="62" spans="1:14" x14ac:dyDescent="0.25">
      <c r="A62" s="44"/>
      <c r="B62" s="35"/>
      <c r="C62" s="36"/>
      <c r="D62" s="36"/>
      <c r="E62"/>
      <c r="F62"/>
      <c r="G62"/>
      <c r="H62"/>
      <c r="I62" s="3"/>
      <c r="J62" s="3"/>
      <c r="K62" s="3"/>
      <c r="L62" s="3"/>
      <c r="M62" s="3"/>
      <c r="N62" s="17"/>
    </row>
    <row r="63" spans="1:14" x14ac:dyDescent="0.25">
      <c r="A63" s="44"/>
      <c r="B63" s="35"/>
      <c r="C63" s="36"/>
      <c r="D63" s="36"/>
      <c r="E63"/>
      <c r="F63"/>
      <c r="G63"/>
      <c r="H63"/>
      <c r="I63" s="3"/>
      <c r="J63" s="3"/>
      <c r="K63" s="3"/>
      <c r="L63" s="3"/>
      <c r="M63" s="3"/>
      <c r="N63" s="17"/>
    </row>
    <row r="64" spans="1:14" x14ac:dyDescent="0.25">
      <c r="A64" s="44"/>
      <c r="B64" s="47" t="s">
        <v>1100</v>
      </c>
      <c r="C64" s="207"/>
      <c r="D64" s="207"/>
      <c r="E64"/>
      <c r="F64"/>
      <c r="G64"/>
      <c r="H64"/>
      <c r="I64" s="3"/>
      <c r="J64" s="3"/>
      <c r="K64" s="3"/>
      <c r="L64" s="3"/>
      <c r="M64" s="3"/>
      <c r="N64" s="17"/>
    </row>
    <row r="65" spans="1:14" x14ac:dyDescent="0.25">
      <c r="A65" s="44"/>
      <c r="B65" s="49" t="s">
        <v>18</v>
      </c>
      <c r="C65" s="49" t="s">
        <v>19</v>
      </c>
      <c r="D65" s="49" t="s">
        <v>20</v>
      </c>
      <c r="E65"/>
      <c r="F65"/>
      <c r="G65"/>
      <c r="H65"/>
      <c r="I65" s="3"/>
      <c r="J65" s="3"/>
      <c r="K65" s="3"/>
      <c r="L65" s="3"/>
      <c r="M65" s="3"/>
      <c r="N65" s="17"/>
    </row>
    <row r="66" spans="1:14" x14ac:dyDescent="0.25">
      <c r="A66" s="44"/>
      <c r="B66" s="51" t="s">
        <v>21</v>
      </c>
      <c r="C66" s="53"/>
      <c r="D66" s="53" t="s">
        <v>22</v>
      </c>
      <c r="E66"/>
      <c r="F66"/>
      <c r="G66"/>
      <c r="H66"/>
      <c r="I66" s="3"/>
      <c r="J66" s="3"/>
      <c r="K66" s="3"/>
      <c r="L66" s="3"/>
      <c r="M66" s="3"/>
      <c r="N66" s="17"/>
    </row>
    <row r="67" spans="1:14" x14ac:dyDescent="0.25">
      <c r="A67" s="44"/>
      <c r="B67" s="51" t="s">
        <v>23</v>
      </c>
      <c r="C67" s="53" t="s">
        <v>22</v>
      </c>
      <c r="D67" s="53"/>
      <c r="E67"/>
      <c r="F67"/>
      <c r="G67"/>
      <c r="H67"/>
      <c r="I67" s="3"/>
      <c r="J67" s="3"/>
      <c r="K67" s="3"/>
      <c r="L67" s="3"/>
      <c r="M67" s="3"/>
      <c r="N67" s="17"/>
    </row>
    <row r="68" spans="1:14" x14ac:dyDescent="0.25">
      <c r="A68" s="44"/>
      <c r="B68" s="51" t="s">
        <v>24</v>
      </c>
      <c r="C68" s="53"/>
      <c r="D68" s="53" t="s">
        <v>22</v>
      </c>
      <c r="E68"/>
      <c r="F68"/>
      <c r="G68"/>
      <c r="H68"/>
      <c r="I68" s="3"/>
      <c r="J68" s="3"/>
      <c r="K68" s="3"/>
      <c r="L68" s="3"/>
      <c r="M68" s="3"/>
      <c r="N68" s="17"/>
    </row>
    <row r="69" spans="1:14" x14ac:dyDescent="0.25">
      <c r="A69" s="44"/>
      <c r="B69" s="51" t="s">
        <v>25</v>
      </c>
      <c r="C69" s="53"/>
      <c r="D69" s="53" t="s">
        <v>22</v>
      </c>
      <c r="E69"/>
      <c r="F69"/>
      <c r="G69"/>
      <c r="H69"/>
      <c r="I69" s="3"/>
      <c r="J69" s="3"/>
      <c r="K69" s="3"/>
      <c r="L69" s="3"/>
      <c r="M69" s="3"/>
      <c r="N69" s="17"/>
    </row>
    <row r="70" spans="1:14" x14ac:dyDescent="0.25">
      <c r="A70" s="44"/>
      <c r="B70" s="35"/>
      <c r="C70" s="35"/>
      <c r="D70" s="35"/>
      <c r="E70"/>
      <c r="F70"/>
      <c r="G70"/>
      <c r="H70"/>
      <c r="I70" s="3"/>
      <c r="J70" s="3"/>
      <c r="K70" s="3"/>
      <c r="L70" s="3"/>
      <c r="M70" s="3"/>
      <c r="N70" s="17"/>
    </row>
    <row r="71" spans="1:14" x14ac:dyDescent="0.25">
      <c r="A71" s="44"/>
      <c r="B71"/>
      <c r="C71"/>
      <c r="D71"/>
      <c r="E71"/>
      <c r="F71"/>
      <c r="G71"/>
      <c r="H71"/>
      <c r="I71" s="3"/>
      <c r="J71" s="3"/>
      <c r="K71" s="3"/>
      <c r="L71" s="3"/>
      <c r="M71" s="3"/>
      <c r="N71" s="17"/>
    </row>
    <row r="72" spans="1:14" x14ac:dyDescent="0.25">
      <c r="A72" s="44"/>
      <c r="B72"/>
      <c r="C72"/>
      <c r="D72"/>
      <c r="E72"/>
      <c r="F72"/>
      <c r="G72"/>
      <c r="H72"/>
      <c r="I72" s="3"/>
      <c r="J72" s="3"/>
      <c r="K72" s="3"/>
      <c r="L72" s="3"/>
      <c r="M72" s="3"/>
      <c r="N72" s="17"/>
    </row>
    <row r="73" spans="1:14" x14ac:dyDescent="0.25">
      <c r="A73" s="44"/>
      <c r="B73" s="47" t="s">
        <v>1101</v>
      </c>
      <c r="C73"/>
      <c r="D73"/>
      <c r="E73"/>
      <c r="F73"/>
      <c r="G73"/>
      <c r="H73"/>
      <c r="I73" s="3"/>
      <c r="J73" s="3"/>
      <c r="K73" s="3"/>
      <c r="L73" s="3"/>
      <c r="M73" s="3"/>
      <c r="N73" s="17"/>
    </row>
    <row r="74" spans="1:14" x14ac:dyDescent="0.25">
      <c r="A74" s="44"/>
      <c r="B74" s="361" t="s">
        <v>1102</v>
      </c>
      <c r="C74"/>
      <c r="D74"/>
      <c r="E74"/>
      <c r="F74"/>
      <c r="G74"/>
      <c r="H74"/>
      <c r="I74" s="3"/>
      <c r="J74" s="3"/>
      <c r="K74" s="3"/>
      <c r="L74" s="3"/>
      <c r="M74" s="3"/>
      <c r="N74" s="17"/>
    </row>
    <row r="75" spans="1:14" x14ac:dyDescent="0.25">
      <c r="A75" s="44"/>
      <c r="B75" s="49" t="s">
        <v>18</v>
      </c>
      <c r="C75" s="49" t="s">
        <v>27</v>
      </c>
      <c r="D75" s="55" t="s">
        <v>28</v>
      </c>
      <c r="E75" s="55" t="s">
        <v>29</v>
      </c>
      <c r="F75"/>
      <c r="G75"/>
      <c r="H75"/>
      <c r="I75" s="3"/>
      <c r="J75" s="3"/>
      <c r="K75" s="3"/>
      <c r="L75" s="3"/>
      <c r="M75" s="3"/>
      <c r="N75" s="17"/>
    </row>
    <row r="76" spans="1:14" ht="28.5" x14ac:dyDescent="0.25">
      <c r="A76" s="44"/>
      <c r="B76" s="56" t="s">
        <v>30</v>
      </c>
      <c r="C76" s="257">
        <v>40</v>
      </c>
      <c r="D76" s="607">
        <v>20</v>
      </c>
      <c r="E76" s="1566">
        <f>+D76+D77</f>
        <v>30</v>
      </c>
      <c r="F76"/>
      <c r="G76"/>
      <c r="H76"/>
      <c r="I76" s="3"/>
      <c r="J76" s="3"/>
      <c r="K76" s="3"/>
      <c r="L76" s="3"/>
      <c r="M76" s="3"/>
      <c r="N76" s="17"/>
    </row>
    <row r="77" spans="1:14" ht="42.75" x14ac:dyDescent="0.25">
      <c r="A77" s="44"/>
      <c r="B77" s="56" t="s">
        <v>31</v>
      </c>
      <c r="C77" s="257">
        <v>60</v>
      </c>
      <c r="D77" s="607">
        <v>10</v>
      </c>
      <c r="E77" s="1567"/>
      <c r="F77"/>
      <c r="G77"/>
      <c r="H77"/>
      <c r="I77" s="3"/>
      <c r="J77" s="3"/>
      <c r="K77" s="3"/>
      <c r="L77" s="3"/>
      <c r="M77" s="3"/>
      <c r="N77" s="17"/>
    </row>
    <row r="78" spans="1:14" x14ac:dyDescent="0.25">
      <c r="A78" s="44"/>
      <c r="B78"/>
      <c r="C78"/>
      <c r="D78"/>
      <c r="E78"/>
      <c r="F78"/>
      <c r="G78"/>
      <c r="H78"/>
      <c r="I78" s="3"/>
      <c r="J78" s="3"/>
      <c r="K78" s="3"/>
      <c r="L78" s="3"/>
      <c r="M78" s="3"/>
      <c r="N78" s="17"/>
    </row>
    <row r="79" spans="1:14" x14ac:dyDescent="0.25">
      <c r="A79" s="44"/>
      <c r="B79" s="361" t="s">
        <v>1103</v>
      </c>
      <c r="C79"/>
      <c r="D79"/>
      <c r="E79"/>
      <c r="F79"/>
      <c r="G79"/>
      <c r="H79"/>
      <c r="I79" s="3"/>
      <c r="J79" s="3"/>
      <c r="K79" s="3"/>
      <c r="L79" s="3"/>
      <c r="M79" s="3"/>
      <c r="N79" s="17"/>
    </row>
    <row r="80" spans="1:14" x14ac:dyDescent="0.25">
      <c r="A80" s="44"/>
      <c r="B80" s="49" t="s">
        <v>18</v>
      </c>
      <c r="C80" s="49" t="s">
        <v>27</v>
      </c>
      <c r="D80" s="55" t="s">
        <v>28</v>
      </c>
      <c r="E80" s="55" t="s">
        <v>29</v>
      </c>
      <c r="F80"/>
      <c r="G80"/>
      <c r="H80"/>
      <c r="I80" s="3"/>
      <c r="J80" s="3"/>
      <c r="K80" s="3"/>
      <c r="L80" s="3"/>
      <c r="M80" s="3"/>
      <c r="N80" s="17"/>
    </row>
    <row r="81" spans="1:14" ht="28.5" x14ac:dyDescent="0.25">
      <c r="A81" s="44"/>
      <c r="B81" s="56" t="s">
        <v>30</v>
      </c>
      <c r="C81" s="257">
        <v>40</v>
      </c>
      <c r="D81" s="607">
        <v>0</v>
      </c>
      <c r="E81" s="1566">
        <f>+D81+D82</f>
        <v>25</v>
      </c>
      <c r="F81"/>
      <c r="G81"/>
      <c r="H81"/>
      <c r="I81" s="3"/>
      <c r="J81" s="3"/>
      <c r="K81" s="3"/>
      <c r="L81" s="3"/>
      <c r="M81" s="3"/>
      <c r="N81" s="17"/>
    </row>
    <row r="82" spans="1:14" ht="42.75" x14ac:dyDescent="0.25">
      <c r="A82" s="44"/>
      <c r="B82" s="56" t="s">
        <v>31</v>
      </c>
      <c r="C82" s="257">
        <v>60</v>
      </c>
      <c r="D82" s="607">
        <v>25</v>
      </c>
      <c r="E82" s="1567"/>
      <c r="F82"/>
      <c r="G82"/>
      <c r="H82"/>
      <c r="I82" s="3"/>
      <c r="J82" s="3"/>
      <c r="K82" s="3"/>
      <c r="L82" s="3"/>
      <c r="M82" s="3"/>
      <c r="N82" s="17"/>
    </row>
    <row r="83" spans="1:14" x14ac:dyDescent="0.25">
      <c r="A83" s="44"/>
      <c r="B83"/>
      <c r="C83"/>
      <c r="D83"/>
      <c r="E83"/>
      <c r="F83"/>
      <c r="G83"/>
      <c r="H83"/>
      <c r="I83" s="3"/>
      <c r="J83" s="3"/>
      <c r="K83" s="3"/>
      <c r="L83" s="3"/>
      <c r="M83" s="3"/>
      <c r="N83" s="17"/>
    </row>
    <row r="84" spans="1:14" x14ac:dyDescent="0.25">
      <c r="A84" s="44"/>
      <c r="B84" s="361" t="s">
        <v>1104</v>
      </c>
      <c r="C84"/>
      <c r="D84"/>
      <c r="E84"/>
      <c r="F84"/>
      <c r="G84"/>
      <c r="H84"/>
      <c r="I84" s="3"/>
      <c r="J84" s="3"/>
      <c r="K84" s="3"/>
      <c r="L84" s="3"/>
      <c r="M84" s="3"/>
      <c r="N84" s="17"/>
    </row>
    <row r="85" spans="1:14" x14ac:dyDescent="0.25">
      <c r="A85" s="44"/>
      <c r="B85" s="49" t="s">
        <v>18</v>
      </c>
      <c r="C85" s="49" t="s">
        <v>27</v>
      </c>
      <c r="D85" s="55" t="s">
        <v>28</v>
      </c>
      <c r="E85" s="55" t="s">
        <v>29</v>
      </c>
      <c r="F85"/>
      <c r="G85"/>
      <c r="H85"/>
      <c r="I85" s="3"/>
      <c r="J85" s="3"/>
      <c r="K85" s="3"/>
      <c r="L85" s="3"/>
      <c r="M85" s="3"/>
      <c r="N85" s="17"/>
    </row>
    <row r="86" spans="1:14" ht="28.5" x14ac:dyDescent="0.25">
      <c r="A86" s="44"/>
      <c r="B86" s="56" t="s">
        <v>30</v>
      </c>
      <c r="C86" s="257">
        <v>40</v>
      </c>
      <c r="D86" s="607">
        <v>0</v>
      </c>
      <c r="E86" s="1566">
        <f>+D86+D87</f>
        <v>0</v>
      </c>
      <c r="F86"/>
      <c r="G86"/>
      <c r="H86"/>
      <c r="I86" s="3"/>
      <c r="J86" s="3"/>
      <c r="K86" s="3"/>
      <c r="L86" s="3"/>
      <c r="M86" s="3"/>
      <c r="N86" s="17"/>
    </row>
    <row r="87" spans="1:14" ht="42.75" x14ac:dyDescent="0.25">
      <c r="A87" s="44"/>
      <c r="B87" s="56" t="s">
        <v>31</v>
      </c>
      <c r="C87" s="257">
        <v>60</v>
      </c>
      <c r="D87" s="607">
        <f>+F332</f>
        <v>0</v>
      </c>
      <c r="E87" s="1567"/>
      <c r="F87"/>
      <c r="G87"/>
      <c r="H87"/>
      <c r="I87" s="3"/>
      <c r="J87" s="3"/>
      <c r="K87" s="3"/>
      <c r="L87" s="3"/>
      <c r="M87" s="3"/>
      <c r="N87" s="17"/>
    </row>
    <row r="88" spans="1:14" x14ac:dyDescent="0.25">
      <c r="A88" s="44"/>
      <c r="B88"/>
      <c r="C88"/>
      <c r="D88"/>
      <c r="E88"/>
      <c r="F88"/>
      <c r="G88"/>
      <c r="H88"/>
      <c r="I88" s="3"/>
      <c r="J88" s="3"/>
      <c r="K88" s="3"/>
      <c r="L88" s="3"/>
      <c r="M88" s="3"/>
      <c r="N88" s="17"/>
    </row>
    <row r="89" spans="1:14" x14ac:dyDescent="0.25">
      <c r="A89" s="44"/>
      <c r="B89"/>
      <c r="C89"/>
      <c r="D89"/>
      <c r="E89"/>
      <c r="F89"/>
      <c r="G89"/>
      <c r="H89"/>
      <c r="I89" s="3"/>
      <c r="J89" s="3"/>
      <c r="K89" s="3"/>
      <c r="L89" s="3"/>
      <c r="M89" s="3"/>
      <c r="N89" s="17"/>
    </row>
    <row r="90" spans="1:14" x14ac:dyDescent="0.25">
      <c r="A90" s="44"/>
      <c r="B90" s="361" t="s">
        <v>1105</v>
      </c>
      <c r="C90"/>
      <c r="D90"/>
      <c r="E90"/>
      <c r="F90"/>
      <c r="G90"/>
      <c r="H90"/>
      <c r="I90" s="3"/>
      <c r="J90" s="3"/>
      <c r="K90" s="3"/>
      <c r="L90" s="3"/>
      <c r="M90" s="3"/>
      <c r="N90" s="17"/>
    </row>
    <row r="91" spans="1:14" x14ac:dyDescent="0.25">
      <c r="A91" s="44"/>
      <c r="B91" s="49" t="s">
        <v>18</v>
      </c>
      <c r="C91" s="49" t="s">
        <v>27</v>
      </c>
      <c r="D91" s="55" t="s">
        <v>28</v>
      </c>
      <c r="E91" s="55" t="s">
        <v>29</v>
      </c>
      <c r="F91"/>
      <c r="G91"/>
      <c r="H91"/>
      <c r="I91" s="3"/>
      <c r="J91" s="3"/>
      <c r="K91" s="3"/>
      <c r="L91" s="3"/>
      <c r="M91" s="3"/>
      <c r="N91" s="17"/>
    </row>
    <row r="92" spans="1:14" ht="28.5" x14ac:dyDescent="0.25">
      <c r="A92" s="44"/>
      <c r="B92" s="56" t="s">
        <v>30</v>
      </c>
      <c r="C92" s="257">
        <v>40</v>
      </c>
      <c r="D92" s="607">
        <v>0</v>
      </c>
      <c r="E92" s="1566">
        <f>+D92+D93</f>
        <v>10</v>
      </c>
      <c r="F92"/>
      <c r="G92"/>
      <c r="H92"/>
      <c r="I92" s="3"/>
      <c r="J92" s="3"/>
      <c r="K92" s="3"/>
      <c r="L92" s="3"/>
      <c r="M92" s="3"/>
      <c r="N92" s="17"/>
    </row>
    <row r="93" spans="1:14" ht="42.75" x14ac:dyDescent="0.25">
      <c r="A93" s="44"/>
      <c r="B93" s="56" t="s">
        <v>31</v>
      </c>
      <c r="C93" s="257">
        <v>60</v>
      </c>
      <c r="D93" s="607">
        <v>10</v>
      </c>
      <c r="E93" s="1567"/>
      <c r="F93"/>
      <c r="G93"/>
      <c r="H93"/>
      <c r="I93" s="3"/>
      <c r="J93" s="3"/>
      <c r="K93" s="3"/>
      <c r="L93" s="3"/>
      <c r="M93" s="3"/>
      <c r="N93" s="17"/>
    </row>
    <row r="94" spans="1:14" x14ac:dyDescent="0.25">
      <c r="A94" s="44"/>
      <c r="C94" s="255"/>
      <c r="D94" s="25"/>
      <c r="E94" s="46"/>
      <c r="F94" s="41"/>
      <c r="G94" s="41"/>
      <c r="H94" s="41"/>
      <c r="I94" s="42"/>
      <c r="J94" s="42"/>
      <c r="K94" s="42"/>
      <c r="L94" s="42"/>
      <c r="M94" s="42"/>
    </row>
    <row r="95" spans="1:14" x14ac:dyDescent="0.25">
      <c r="A95" s="44"/>
      <c r="B95" s="361" t="s">
        <v>1106</v>
      </c>
      <c r="C95"/>
      <c r="D95"/>
      <c r="E95"/>
      <c r="F95" s="41"/>
      <c r="G95" s="41"/>
      <c r="H95" s="41"/>
      <c r="I95" s="42"/>
      <c r="J95" s="42"/>
      <c r="K95" s="42"/>
      <c r="L95" s="42"/>
      <c r="M95" s="42"/>
    </row>
    <row r="96" spans="1:14" x14ac:dyDescent="0.25">
      <c r="A96" s="44"/>
      <c r="B96" s="49" t="s">
        <v>18</v>
      </c>
      <c r="C96" s="49" t="s">
        <v>27</v>
      </c>
      <c r="D96" s="55" t="s">
        <v>28</v>
      </c>
      <c r="E96" s="55" t="s">
        <v>29</v>
      </c>
      <c r="F96" s="41"/>
      <c r="G96" s="41"/>
      <c r="H96" s="41"/>
      <c r="I96" s="42"/>
      <c r="J96" s="42"/>
      <c r="K96" s="42"/>
      <c r="L96" s="42"/>
      <c r="M96" s="42"/>
    </row>
    <row r="97" spans="1:25" ht="28.5" x14ac:dyDescent="0.25">
      <c r="A97" s="44"/>
      <c r="B97" s="56" t="s">
        <v>30</v>
      </c>
      <c r="C97" s="257">
        <v>40</v>
      </c>
      <c r="D97" s="607">
        <v>0</v>
      </c>
      <c r="E97" s="1566">
        <f>+D97+D98</f>
        <v>10</v>
      </c>
      <c r="F97" s="41"/>
      <c r="G97" s="41"/>
      <c r="H97" s="41"/>
      <c r="I97" s="42"/>
      <c r="J97" s="42"/>
      <c r="K97" s="42"/>
      <c r="L97" s="42"/>
      <c r="M97" s="42"/>
    </row>
    <row r="98" spans="1:25" ht="42.75" x14ac:dyDescent="0.25">
      <c r="A98" s="44"/>
      <c r="B98" s="56" t="s">
        <v>31</v>
      </c>
      <c r="C98" s="257">
        <v>60</v>
      </c>
      <c r="D98" s="607">
        <v>10</v>
      </c>
      <c r="E98" s="1567"/>
      <c r="F98" s="41"/>
      <c r="G98" s="41"/>
      <c r="H98" s="41"/>
      <c r="I98" s="42"/>
      <c r="J98" s="42"/>
      <c r="K98" s="42"/>
      <c r="L98" s="42"/>
      <c r="M98" s="42"/>
    </row>
    <row r="99" spans="1:25" x14ac:dyDescent="0.25">
      <c r="A99" s="44"/>
      <c r="B99" s="208"/>
      <c r="C99" s="258"/>
      <c r="D99" s="36"/>
      <c r="E99" s="36"/>
      <c r="F99" s="41"/>
      <c r="G99" s="41"/>
      <c r="H99" s="41"/>
      <c r="I99" s="42"/>
      <c r="J99" s="42"/>
      <c r="K99" s="42"/>
      <c r="L99" s="42"/>
      <c r="M99" s="42"/>
    </row>
    <row r="100" spans="1:25" x14ac:dyDescent="0.25">
      <c r="A100" s="44"/>
      <c r="B100" s="361" t="s">
        <v>1107</v>
      </c>
      <c r="C100"/>
      <c r="D100"/>
      <c r="E100"/>
      <c r="F100" s="41"/>
      <c r="G100" s="41"/>
      <c r="H100" s="41"/>
      <c r="I100" s="42"/>
      <c r="J100" s="42"/>
      <c r="K100" s="42"/>
      <c r="L100" s="42"/>
      <c r="M100" s="42"/>
    </row>
    <row r="101" spans="1:25" x14ac:dyDescent="0.25">
      <c r="A101" s="44"/>
      <c r="B101" s="49" t="s">
        <v>18</v>
      </c>
      <c r="C101" s="49" t="s">
        <v>27</v>
      </c>
      <c r="D101" s="55" t="s">
        <v>28</v>
      </c>
      <c r="E101" s="55" t="s">
        <v>29</v>
      </c>
      <c r="F101" s="41"/>
      <c r="G101" s="41"/>
      <c r="H101" s="41"/>
      <c r="I101" s="42"/>
      <c r="J101" s="42"/>
      <c r="K101" s="42"/>
      <c r="L101" s="42"/>
      <c r="M101" s="42"/>
    </row>
    <row r="102" spans="1:25" ht="28.5" x14ac:dyDescent="0.25">
      <c r="A102" s="44"/>
      <c r="B102" s="56" t="s">
        <v>30</v>
      </c>
      <c r="C102" s="257">
        <v>40</v>
      </c>
      <c r="D102" s="607">
        <v>0</v>
      </c>
      <c r="E102" s="1566">
        <f>+D102+D103</f>
        <v>35</v>
      </c>
      <c r="F102" s="41"/>
      <c r="G102" s="41"/>
      <c r="H102" s="41"/>
      <c r="I102" s="42"/>
      <c r="J102" s="42"/>
      <c r="K102" s="42"/>
      <c r="L102" s="42"/>
      <c r="M102" s="42"/>
    </row>
    <row r="103" spans="1:25" ht="42.75" x14ac:dyDescent="0.25">
      <c r="A103" s="44"/>
      <c r="B103" s="56" t="s">
        <v>31</v>
      </c>
      <c r="C103" s="257">
        <v>60</v>
      </c>
      <c r="D103" s="607">
        <v>35</v>
      </c>
      <c r="E103" s="1567"/>
      <c r="F103" s="41"/>
      <c r="G103" s="41"/>
      <c r="H103" s="41"/>
      <c r="I103" s="42"/>
      <c r="J103" s="42"/>
      <c r="K103" s="42"/>
      <c r="L103" s="42"/>
      <c r="M103" s="42"/>
    </row>
    <row r="104" spans="1:25" x14ac:dyDescent="0.25">
      <c r="A104" s="44"/>
      <c r="C104" s="255"/>
      <c r="D104" s="25"/>
      <c r="E104" s="46"/>
      <c r="F104" s="41"/>
      <c r="G104" s="41"/>
      <c r="H104" s="41"/>
      <c r="I104" s="42"/>
      <c r="J104" s="42"/>
      <c r="K104" s="42"/>
      <c r="L104" s="42"/>
      <c r="M104" s="42"/>
    </row>
    <row r="105" spans="1:25" x14ac:dyDescent="0.25">
      <c r="A105" s="44"/>
      <c r="C105" s="255"/>
      <c r="D105" s="25"/>
      <c r="E105" s="46"/>
      <c r="F105" s="41"/>
      <c r="G105" s="41"/>
      <c r="H105" s="41"/>
      <c r="I105" s="42"/>
      <c r="J105" s="42"/>
      <c r="K105" s="42"/>
      <c r="L105" s="42"/>
      <c r="M105" s="42"/>
    </row>
    <row r="106" spans="1:25" ht="15.75" thickBot="1" x14ac:dyDescent="0.3">
      <c r="M106" s="1568" t="s">
        <v>32</v>
      </c>
      <c r="N106" s="1568"/>
    </row>
    <row r="107" spans="1:25" x14ac:dyDescent="0.25">
      <c r="B107" s="47" t="s">
        <v>33</v>
      </c>
      <c r="M107" s="58"/>
      <c r="N107" s="58"/>
    </row>
    <row r="108" spans="1:25" ht="15.75" thickBot="1" x14ac:dyDescent="0.3">
      <c r="M108" s="58"/>
      <c r="N108" s="58"/>
    </row>
    <row r="109" spans="1:25" s="3" customFormat="1" ht="60" x14ac:dyDescent="0.25">
      <c r="B109" s="156" t="s">
        <v>34</v>
      </c>
      <c r="C109" s="156" t="s">
        <v>35</v>
      </c>
      <c r="D109" s="156" t="s">
        <v>36</v>
      </c>
      <c r="E109" s="156" t="s">
        <v>37</v>
      </c>
      <c r="F109" s="156" t="s">
        <v>38</v>
      </c>
      <c r="G109" s="156" t="s">
        <v>39</v>
      </c>
      <c r="H109" s="156" t="s">
        <v>40</v>
      </c>
      <c r="I109" s="156" t="s">
        <v>41</v>
      </c>
      <c r="J109" s="156" t="s">
        <v>42</v>
      </c>
      <c r="K109" s="156" t="s">
        <v>43</v>
      </c>
      <c r="L109" s="156" t="s">
        <v>44</v>
      </c>
      <c r="M109" s="158" t="s">
        <v>45</v>
      </c>
      <c r="N109" s="156" t="s">
        <v>46</v>
      </c>
      <c r="O109" s="156" t="s">
        <v>47</v>
      </c>
      <c r="P109" s="159" t="s">
        <v>49</v>
      </c>
    </row>
    <row r="110" spans="1:25" s="76" customFormat="1" ht="118.5" customHeight="1" x14ac:dyDescent="0.25">
      <c r="A110" s="62">
        <v>1</v>
      </c>
      <c r="B110" s="362" t="s">
        <v>1094</v>
      </c>
      <c r="C110" s="363" t="s">
        <v>1094</v>
      </c>
      <c r="D110" s="364" t="s">
        <v>50</v>
      </c>
      <c r="E110" s="364" t="s">
        <v>1108</v>
      </c>
      <c r="F110" s="364" t="s">
        <v>19</v>
      </c>
      <c r="G110" s="365">
        <v>1</v>
      </c>
      <c r="H110" s="366">
        <v>41543</v>
      </c>
      <c r="I110" s="366">
        <v>41988</v>
      </c>
      <c r="J110" s="364" t="s">
        <v>20</v>
      </c>
      <c r="K110" s="367">
        <v>13</v>
      </c>
      <c r="L110" s="367">
        <v>0</v>
      </c>
      <c r="M110" s="368">
        <v>2275</v>
      </c>
      <c r="N110" s="601">
        <f>M110*G110</f>
        <v>2275</v>
      </c>
      <c r="O110" s="369">
        <f>(6348266314/14)*13</f>
        <v>5894818720.1428576</v>
      </c>
      <c r="P110" s="370" t="s">
        <v>1109</v>
      </c>
      <c r="Q110" s="75"/>
      <c r="R110" s="75"/>
      <c r="S110" s="75"/>
      <c r="T110" s="75"/>
      <c r="U110" s="75"/>
      <c r="V110" s="75"/>
      <c r="W110" s="75"/>
      <c r="X110" s="75"/>
      <c r="Y110" s="75"/>
    </row>
    <row r="111" spans="1:25" s="76" customFormat="1" ht="117" customHeight="1" x14ac:dyDescent="0.25">
      <c r="A111" s="62">
        <f>+A110+1</f>
        <v>2</v>
      </c>
      <c r="B111" s="362" t="s">
        <v>1094</v>
      </c>
      <c r="C111" s="363" t="s">
        <v>1094</v>
      </c>
      <c r="D111" s="64" t="s">
        <v>50</v>
      </c>
      <c r="E111" s="65" t="s">
        <v>1110</v>
      </c>
      <c r="F111" s="66" t="s">
        <v>19</v>
      </c>
      <c r="G111" s="365">
        <v>1</v>
      </c>
      <c r="H111" s="371">
        <v>41572</v>
      </c>
      <c r="I111" s="371">
        <v>41943</v>
      </c>
      <c r="J111" s="69" t="s">
        <v>20</v>
      </c>
      <c r="K111" s="372">
        <v>0</v>
      </c>
      <c r="L111" s="372">
        <v>11.2</v>
      </c>
      <c r="M111" s="71">
        <v>657</v>
      </c>
      <c r="N111" s="601">
        <f t="shared" ref="N111:N113" si="0">M111*G111</f>
        <v>657</v>
      </c>
      <c r="O111" s="369">
        <v>1541984380</v>
      </c>
      <c r="P111" s="370" t="s">
        <v>1111</v>
      </c>
      <c r="Q111" s="75"/>
      <c r="R111" s="75"/>
      <c r="S111" s="75"/>
      <c r="T111" s="75"/>
      <c r="U111" s="75"/>
      <c r="V111" s="75"/>
      <c r="W111" s="75"/>
      <c r="X111" s="75"/>
      <c r="Y111" s="75"/>
    </row>
    <row r="112" spans="1:25" s="76" customFormat="1" ht="45" x14ac:dyDescent="0.25">
      <c r="A112" s="62">
        <f>+A111+1</f>
        <v>3</v>
      </c>
      <c r="B112" s="362" t="s">
        <v>1094</v>
      </c>
      <c r="C112" s="363" t="s">
        <v>1094</v>
      </c>
      <c r="D112" s="77" t="s">
        <v>1112</v>
      </c>
      <c r="E112" s="78" t="s">
        <v>1113</v>
      </c>
      <c r="F112" s="79" t="s">
        <v>19</v>
      </c>
      <c r="G112" s="365">
        <v>1</v>
      </c>
      <c r="H112" s="81">
        <v>40210</v>
      </c>
      <c r="I112" s="81">
        <v>40494</v>
      </c>
      <c r="J112" s="82" t="s">
        <v>20</v>
      </c>
      <c r="K112" s="222">
        <v>9.4</v>
      </c>
      <c r="L112" s="222">
        <v>0</v>
      </c>
      <c r="M112" s="84">
        <v>1240</v>
      </c>
      <c r="N112" s="601">
        <f t="shared" si="0"/>
        <v>1240</v>
      </c>
      <c r="O112" s="87">
        <v>1179264694</v>
      </c>
      <c r="P112" s="370"/>
      <c r="Q112" s="75"/>
      <c r="R112" s="75"/>
      <c r="S112" s="75"/>
      <c r="T112" s="75"/>
      <c r="U112" s="75"/>
      <c r="V112" s="75"/>
      <c r="W112" s="75"/>
      <c r="X112" s="75"/>
      <c r="Y112" s="75"/>
    </row>
    <row r="113" spans="1:25" s="76" customFormat="1" ht="81.75" customHeight="1" x14ac:dyDescent="0.25">
      <c r="A113" s="62">
        <f>+A112+1</f>
        <v>4</v>
      </c>
      <c r="B113" s="362" t="s">
        <v>1094</v>
      </c>
      <c r="C113" s="363" t="s">
        <v>1094</v>
      </c>
      <c r="D113" s="77" t="s">
        <v>1114</v>
      </c>
      <c r="E113" s="84">
        <v>2111659</v>
      </c>
      <c r="F113" s="79" t="s">
        <v>19</v>
      </c>
      <c r="G113" s="365">
        <v>1</v>
      </c>
      <c r="H113" s="81">
        <v>40819</v>
      </c>
      <c r="I113" s="81">
        <v>40990</v>
      </c>
      <c r="J113" s="82" t="s">
        <v>20</v>
      </c>
      <c r="K113" s="600"/>
      <c r="L113" s="222"/>
      <c r="M113" s="84">
        <v>1040</v>
      </c>
      <c r="N113" s="601">
        <f t="shared" si="0"/>
        <v>1040</v>
      </c>
      <c r="O113" s="87">
        <v>357651840</v>
      </c>
      <c r="P113" s="370" t="s">
        <v>1115</v>
      </c>
      <c r="Q113" s="75"/>
      <c r="R113" s="75"/>
      <c r="S113" s="75"/>
      <c r="T113" s="75"/>
      <c r="U113" s="75"/>
      <c r="V113" s="75"/>
      <c r="W113" s="75"/>
      <c r="X113" s="75"/>
      <c r="Y113" s="75"/>
    </row>
    <row r="114" spans="1:25" s="76" customFormat="1" x14ac:dyDescent="0.25">
      <c r="A114" s="62"/>
      <c r="B114" s="163" t="s">
        <v>29</v>
      </c>
      <c r="C114" s="79"/>
      <c r="D114" s="77"/>
      <c r="E114" s="84"/>
      <c r="F114" s="79"/>
      <c r="G114" s="79"/>
      <c r="H114" s="81"/>
      <c r="I114" s="81"/>
      <c r="J114" s="82"/>
      <c r="K114" s="92">
        <f>SUM(K110:K113)</f>
        <v>22.4</v>
      </c>
      <c r="L114" s="92">
        <f>SUM(L110:L113)</f>
        <v>11.2</v>
      </c>
      <c r="M114" s="373">
        <v>2932</v>
      </c>
      <c r="N114" s="92">
        <f>SUM(N110:N113)</f>
        <v>5212</v>
      </c>
      <c r="O114" s="85"/>
      <c r="P114" s="88"/>
    </row>
    <row r="115" spans="1:25" s="100" customFormat="1" x14ac:dyDescent="0.25">
      <c r="E115" s="102"/>
    </row>
    <row r="116" spans="1:25" s="100" customFormat="1" x14ac:dyDescent="0.25">
      <c r="B116" s="1569" t="s">
        <v>60</v>
      </c>
      <c r="C116" s="1569" t="s">
        <v>61</v>
      </c>
      <c r="D116" s="1571" t="s">
        <v>62</v>
      </c>
      <c r="E116" s="1571"/>
    </row>
    <row r="117" spans="1:25" s="100" customFormat="1" x14ac:dyDescent="0.25">
      <c r="B117" s="1570"/>
      <c r="C117" s="1570"/>
      <c r="D117" s="104" t="s">
        <v>63</v>
      </c>
      <c r="E117" s="105" t="s">
        <v>64</v>
      </c>
    </row>
    <row r="118" spans="1:25" s="100" customFormat="1" ht="18.75" x14ac:dyDescent="0.25">
      <c r="B118" s="106" t="s">
        <v>65</v>
      </c>
      <c r="C118" s="107">
        <f>+K114</f>
        <v>22.4</v>
      </c>
      <c r="D118" s="109"/>
      <c r="E118" s="108" t="s">
        <v>22</v>
      </c>
      <c r="F118" s="110"/>
      <c r="G118" s="110"/>
      <c r="H118" s="110"/>
      <c r="I118" s="110"/>
      <c r="J118" s="110"/>
      <c r="K118" s="110"/>
      <c r="L118" s="110"/>
      <c r="M118" s="110"/>
    </row>
    <row r="119" spans="1:25" s="100" customFormat="1" x14ac:dyDescent="0.25">
      <c r="B119" s="106" t="s">
        <v>66</v>
      </c>
      <c r="C119" s="107" t="s">
        <v>2760</v>
      </c>
      <c r="D119" s="108" t="s">
        <v>22</v>
      </c>
      <c r="E119" s="109"/>
    </row>
    <row r="120" spans="1:25" s="100" customFormat="1" x14ac:dyDescent="0.25">
      <c r="B120" s="112"/>
      <c r="C120" s="1582"/>
      <c r="D120" s="1582"/>
      <c r="E120" s="1582"/>
      <c r="F120" s="1582"/>
      <c r="G120" s="1582"/>
      <c r="H120" s="1582"/>
      <c r="I120" s="1582"/>
      <c r="J120" s="1582"/>
      <c r="K120" s="1582"/>
      <c r="L120" s="1582"/>
      <c r="M120" s="1582"/>
      <c r="N120" s="1582"/>
    </row>
    <row r="121" spans="1:25" ht="15.75" thickBot="1" x14ac:dyDescent="0.3"/>
    <row r="122" spans="1:25" ht="27" thickBot="1" x14ac:dyDescent="0.3">
      <c r="B122" s="1583" t="s">
        <v>67</v>
      </c>
      <c r="C122" s="1583"/>
      <c r="D122" s="1583"/>
      <c r="E122" s="1583"/>
      <c r="F122" s="1583"/>
      <c r="G122" s="1583"/>
      <c r="H122" s="1583"/>
      <c r="I122" s="1583"/>
      <c r="J122" s="1583"/>
      <c r="K122" s="1583"/>
      <c r="L122" s="1583"/>
      <c r="M122" s="1583"/>
      <c r="N122" s="1583"/>
    </row>
    <row r="125" spans="1:25" ht="90" x14ac:dyDescent="0.25">
      <c r="B125" s="374" t="s">
        <v>68</v>
      </c>
      <c r="C125" s="114" t="s">
        <v>69</v>
      </c>
      <c r="D125" s="114" t="s">
        <v>70</v>
      </c>
      <c r="E125" s="114" t="s">
        <v>71</v>
      </c>
      <c r="F125" s="114" t="s">
        <v>72</v>
      </c>
      <c r="G125" s="114" t="s">
        <v>73</v>
      </c>
      <c r="H125" s="114" t="s">
        <v>74</v>
      </c>
      <c r="I125" s="114" t="s">
        <v>75</v>
      </c>
      <c r="J125" s="114" t="s">
        <v>76</v>
      </c>
      <c r="K125" s="114" t="s">
        <v>77</v>
      </c>
      <c r="L125" s="114" t="s">
        <v>78</v>
      </c>
      <c r="M125" s="115" t="s">
        <v>79</v>
      </c>
      <c r="N125" s="115" t="s">
        <v>80</v>
      </c>
      <c r="O125" s="179" t="s">
        <v>81</v>
      </c>
      <c r="P125" s="114" t="s">
        <v>82</v>
      </c>
    </row>
    <row r="126" spans="1:25" s="375" customFormat="1" ht="45" x14ac:dyDescent="0.25">
      <c r="B126" s="144" t="s">
        <v>1116</v>
      </c>
      <c r="C126" s="144" t="s">
        <v>84</v>
      </c>
      <c r="D126" s="376" t="s">
        <v>1117</v>
      </c>
      <c r="E126" s="376">
        <v>200</v>
      </c>
      <c r="F126" s="376" t="s">
        <v>86</v>
      </c>
      <c r="G126" s="376" t="s">
        <v>19</v>
      </c>
      <c r="H126" s="376" t="s">
        <v>86</v>
      </c>
      <c r="I126" s="376" t="s">
        <v>86</v>
      </c>
      <c r="J126" s="376" t="s">
        <v>19</v>
      </c>
      <c r="K126" s="144" t="s">
        <v>19</v>
      </c>
      <c r="L126" s="144" t="s">
        <v>19</v>
      </c>
      <c r="M126" s="144" t="s">
        <v>19</v>
      </c>
      <c r="N126" s="144" t="s">
        <v>19</v>
      </c>
      <c r="O126" s="377" t="s">
        <v>1118</v>
      </c>
      <c r="P126" s="144" t="s">
        <v>19</v>
      </c>
    </row>
    <row r="127" spans="1:25" s="375" customFormat="1" ht="45" x14ac:dyDescent="0.25">
      <c r="B127" s="144" t="s">
        <v>1119</v>
      </c>
      <c r="C127" s="144" t="s">
        <v>84</v>
      </c>
      <c r="D127" s="376" t="s">
        <v>1120</v>
      </c>
      <c r="E127" s="376">
        <v>200</v>
      </c>
      <c r="F127" s="376" t="s">
        <v>86</v>
      </c>
      <c r="G127" s="376" t="s">
        <v>19</v>
      </c>
      <c r="H127" s="376" t="s">
        <v>86</v>
      </c>
      <c r="I127" s="376" t="s">
        <v>86</v>
      </c>
      <c r="J127" s="376" t="s">
        <v>19</v>
      </c>
      <c r="K127" s="144" t="s">
        <v>19</v>
      </c>
      <c r="L127" s="144" t="s">
        <v>19</v>
      </c>
      <c r="M127" s="144" t="s">
        <v>19</v>
      </c>
      <c r="N127" s="144" t="s">
        <v>19</v>
      </c>
      <c r="O127" s="377" t="s">
        <v>1118</v>
      </c>
      <c r="P127" s="144" t="s">
        <v>19</v>
      </c>
    </row>
    <row r="128" spans="1:25" s="375" customFormat="1" ht="60" x14ac:dyDescent="0.25">
      <c r="B128" s="144" t="s">
        <v>1116</v>
      </c>
      <c r="C128" s="144" t="s">
        <v>84</v>
      </c>
      <c r="D128" s="376" t="s">
        <v>1121</v>
      </c>
      <c r="E128" s="376">
        <v>160</v>
      </c>
      <c r="F128" s="376" t="s">
        <v>86</v>
      </c>
      <c r="G128" s="376" t="s">
        <v>19</v>
      </c>
      <c r="H128" s="376" t="s">
        <v>86</v>
      </c>
      <c r="I128" s="376" t="s">
        <v>86</v>
      </c>
      <c r="J128" s="376" t="s">
        <v>19</v>
      </c>
      <c r="K128" s="144" t="s">
        <v>19</v>
      </c>
      <c r="L128" s="144" t="s">
        <v>19</v>
      </c>
      <c r="M128" s="144" t="s">
        <v>19</v>
      </c>
      <c r="N128" s="144" t="s">
        <v>19</v>
      </c>
      <c r="O128" s="377" t="s">
        <v>1118</v>
      </c>
      <c r="P128" s="144" t="s">
        <v>19</v>
      </c>
    </row>
    <row r="129" spans="2:16" s="375" customFormat="1" ht="30" x14ac:dyDescent="0.25">
      <c r="B129" s="144" t="s">
        <v>1116</v>
      </c>
      <c r="C129" s="144" t="s">
        <v>84</v>
      </c>
      <c r="D129" s="376" t="s">
        <v>1122</v>
      </c>
      <c r="E129" s="376">
        <v>140</v>
      </c>
      <c r="F129" s="376" t="s">
        <v>86</v>
      </c>
      <c r="G129" s="376" t="s">
        <v>19</v>
      </c>
      <c r="H129" s="376" t="s">
        <v>86</v>
      </c>
      <c r="I129" s="376" t="s">
        <v>86</v>
      </c>
      <c r="J129" s="376" t="s">
        <v>19</v>
      </c>
      <c r="K129" s="144" t="s">
        <v>19</v>
      </c>
      <c r="L129" s="144" t="s">
        <v>19</v>
      </c>
      <c r="M129" s="144" t="s">
        <v>19</v>
      </c>
      <c r="N129" s="144" t="s">
        <v>19</v>
      </c>
      <c r="O129" s="377" t="s">
        <v>1118</v>
      </c>
      <c r="P129" s="144" t="s">
        <v>19</v>
      </c>
    </row>
    <row r="130" spans="2:16" s="375" customFormat="1" ht="45" x14ac:dyDescent="0.25">
      <c r="B130" s="144" t="s">
        <v>1123</v>
      </c>
      <c r="C130" s="144" t="s">
        <v>84</v>
      </c>
      <c r="D130" s="376" t="s">
        <v>1124</v>
      </c>
      <c r="E130" s="376">
        <v>91</v>
      </c>
      <c r="F130" s="376" t="s">
        <v>86</v>
      </c>
      <c r="G130" s="376" t="s">
        <v>86</v>
      </c>
      <c r="H130" s="376" t="s">
        <v>19</v>
      </c>
      <c r="I130" s="376" t="s">
        <v>86</v>
      </c>
      <c r="J130" s="376"/>
      <c r="K130" s="144"/>
      <c r="L130" s="144"/>
      <c r="M130" s="144"/>
      <c r="N130" s="144"/>
      <c r="O130" s="377" t="s">
        <v>1125</v>
      </c>
      <c r="P130" s="129" t="s">
        <v>20</v>
      </c>
    </row>
    <row r="131" spans="2:16" s="375" customFormat="1" ht="45" x14ac:dyDescent="0.25">
      <c r="B131" s="144" t="s">
        <v>1123</v>
      </c>
      <c r="C131" s="144" t="s">
        <v>84</v>
      </c>
      <c r="D131" s="376" t="s">
        <v>1126</v>
      </c>
      <c r="E131" s="376">
        <v>39</v>
      </c>
      <c r="F131" s="376" t="s">
        <v>86</v>
      </c>
      <c r="G131" s="376" t="s">
        <v>86</v>
      </c>
      <c r="H131" s="376" t="s">
        <v>19</v>
      </c>
      <c r="I131" s="376" t="s">
        <v>86</v>
      </c>
      <c r="J131" s="376"/>
      <c r="K131" s="144"/>
      <c r="L131" s="144"/>
      <c r="M131" s="144"/>
      <c r="N131" s="144"/>
      <c r="O131" s="377" t="s">
        <v>1125</v>
      </c>
      <c r="P131" s="129" t="s">
        <v>20</v>
      </c>
    </row>
    <row r="132" spans="2:16" s="375" customFormat="1" ht="45" x14ac:dyDescent="0.25">
      <c r="B132" s="144" t="s">
        <v>1123</v>
      </c>
      <c r="C132" s="144" t="s">
        <v>84</v>
      </c>
      <c r="D132" s="376" t="s">
        <v>1124</v>
      </c>
      <c r="E132" s="376">
        <v>84</v>
      </c>
      <c r="F132" s="376" t="s">
        <v>86</v>
      </c>
      <c r="G132" s="376" t="s">
        <v>86</v>
      </c>
      <c r="H132" s="376" t="s">
        <v>19</v>
      </c>
      <c r="I132" s="376" t="s">
        <v>86</v>
      </c>
      <c r="J132" s="376"/>
      <c r="K132" s="144"/>
      <c r="L132" s="144"/>
      <c r="M132" s="144"/>
      <c r="N132" s="144"/>
      <c r="O132" s="377" t="s">
        <v>1125</v>
      </c>
      <c r="P132" s="129" t="s">
        <v>20</v>
      </c>
    </row>
    <row r="133" spans="2:16" s="375" customFormat="1" ht="45" x14ac:dyDescent="0.25">
      <c r="B133" s="144" t="s">
        <v>1123</v>
      </c>
      <c r="C133" s="144" t="s">
        <v>84</v>
      </c>
      <c r="D133" s="376" t="s">
        <v>1127</v>
      </c>
      <c r="E133" s="376">
        <v>90</v>
      </c>
      <c r="F133" s="376" t="s">
        <v>86</v>
      </c>
      <c r="G133" s="376" t="s">
        <v>86</v>
      </c>
      <c r="H133" s="376" t="s">
        <v>19</v>
      </c>
      <c r="I133" s="376" t="s">
        <v>86</v>
      </c>
      <c r="J133" s="376"/>
      <c r="K133" s="144"/>
      <c r="L133" s="144"/>
      <c r="M133" s="144"/>
      <c r="N133" s="144"/>
      <c r="O133" s="377" t="s">
        <v>1125</v>
      </c>
      <c r="P133" s="129" t="s">
        <v>20</v>
      </c>
    </row>
    <row r="134" spans="2:16" s="375" customFormat="1" ht="45" x14ac:dyDescent="0.25">
      <c r="B134" s="144" t="s">
        <v>1128</v>
      </c>
      <c r="C134" s="144" t="s">
        <v>84</v>
      </c>
      <c r="D134" s="376" t="s">
        <v>1129</v>
      </c>
      <c r="E134" s="376">
        <v>68</v>
      </c>
      <c r="F134" s="376" t="s">
        <v>86</v>
      </c>
      <c r="G134" s="376" t="s">
        <v>86</v>
      </c>
      <c r="H134" s="376" t="s">
        <v>19</v>
      </c>
      <c r="I134" s="376" t="s">
        <v>86</v>
      </c>
      <c r="J134" s="376"/>
      <c r="K134" s="144"/>
      <c r="L134" s="144"/>
      <c r="M134" s="144"/>
      <c r="N134" s="144"/>
      <c r="O134" s="377" t="s">
        <v>1125</v>
      </c>
      <c r="P134" s="144" t="s">
        <v>20</v>
      </c>
    </row>
    <row r="135" spans="2:16" s="375" customFormat="1" ht="45" x14ac:dyDescent="0.25">
      <c r="B135" s="144" t="s">
        <v>1128</v>
      </c>
      <c r="C135" s="144" t="s">
        <v>84</v>
      </c>
      <c r="D135" s="376" t="s">
        <v>1130</v>
      </c>
      <c r="E135" s="376">
        <v>118</v>
      </c>
      <c r="F135" s="376" t="s">
        <v>86</v>
      </c>
      <c r="G135" s="376" t="s">
        <v>86</v>
      </c>
      <c r="H135" s="376" t="s">
        <v>19</v>
      </c>
      <c r="I135" s="376" t="s">
        <v>86</v>
      </c>
      <c r="J135" s="376"/>
      <c r="K135" s="144"/>
      <c r="L135" s="144"/>
      <c r="M135" s="144"/>
      <c r="N135" s="144"/>
      <c r="O135" s="377" t="s">
        <v>1125</v>
      </c>
      <c r="P135" s="144" t="s">
        <v>20</v>
      </c>
    </row>
    <row r="136" spans="2:16" s="375" customFormat="1" ht="45" x14ac:dyDescent="0.25">
      <c r="B136" s="144" t="s">
        <v>1128</v>
      </c>
      <c r="C136" s="144" t="s">
        <v>84</v>
      </c>
      <c r="D136" s="376" t="s">
        <v>1131</v>
      </c>
      <c r="E136" s="376">
        <v>95</v>
      </c>
      <c r="F136" s="376" t="s">
        <v>86</v>
      </c>
      <c r="G136" s="376" t="s">
        <v>86</v>
      </c>
      <c r="H136" s="376" t="s">
        <v>19</v>
      </c>
      <c r="I136" s="376" t="s">
        <v>86</v>
      </c>
      <c r="J136" s="376"/>
      <c r="K136" s="144"/>
      <c r="L136" s="144"/>
      <c r="M136" s="144"/>
      <c r="N136" s="144"/>
      <c r="O136" s="377" t="s">
        <v>1125</v>
      </c>
      <c r="P136" s="144" t="s">
        <v>20</v>
      </c>
    </row>
    <row r="137" spans="2:16" s="375" customFormat="1" ht="45" x14ac:dyDescent="0.25">
      <c r="B137" s="144" t="s">
        <v>1132</v>
      </c>
      <c r="C137" s="144" t="s">
        <v>84</v>
      </c>
      <c r="D137" s="376" t="s">
        <v>1133</v>
      </c>
      <c r="E137" s="376">
        <v>153</v>
      </c>
      <c r="F137" s="376" t="s">
        <v>86</v>
      </c>
      <c r="G137" s="376" t="s">
        <v>86</v>
      </c>
      <c r="H137" s="376" t="s">
        <v>19</v>
      </c>
      <c r="I137" s="376" t="s">
        <v>86</v>
      </c>
      <c r="J137" s="376"/>
      <c r="K137" s="144"/>
      <c r="L137" s="144"/>
      <c r="M137" s="144"/>
      <c r="N137" s="144"/>
      <c r="O137" s="377" t="s">
        <v>1125</v>
      </c>
      <c r="P137" s="144" t="s">
        <v>20</v>
      </c>
    </row>
    <row r="138" spans="2:16" s="375" customFormat="1" ht="45" x14ac:dyDescent="0.25">
      <c r="B138" s="144" t="s">
        <v>1134</v>
      </c>
      <c r="C138" s="144" t="s">
        <v>93</v>
      </c>
      <c r="D138" s="376" t="s">
        <v>1135</v>
      </c>
      <c r="E138" s="376">
        <v>120</v>
      </c>
      <c r="F138" s="376" t="s">
        <v>86</v>
      </c>
      <c r="G138" s="376" t="s">
        <v>86</v>
      </c>
      <c r="H138" s="376" t="s">
        <v>86</v>
      </c>
      <c r="I138" s="376" t="s">
        <v>19</v>
      </c>
      <c r="J138" s="376" t="s">
        <v>86</v>
      </c>
      <c r="K138" s="144"/>
      <c r="L138" s="144"/>
      <c r="M138" s="144"/>
      <c r="N138" s="144"/>
      <c r="O138" s="377" t="s">
        <v>1136</v>
      </c>
      <c r="P138" s="144" t="s">
        <v>20</v>
      </c>
    </row>
    <row r="139" spans="2:16" s="375" customFormat="1" ht="60" x14ac:dyDescent="0.25">
      <c r="B139" s="144" t="s">
        <v>1137</v>
      </c>
      <c r="C139" s="144" t="s">
        <v>93</v>
      </c>
      <c r="D139" s="376" t="s">
        <v>1138</v>
      </c>
      <c r="E139" s="376">
        <v>50</v>
      </c>
      <c r="F139" s="376" t="s">
        <v>86</v>
      </c>
      <c r="G139" s="376" t="s">
        <v>86</v>
      </c>
      <c r="H139" s="376" t="s">
        <v>86</v>
      </c>
      <c r="I139" s="376" t="s">
        <v>19</v>
      </c>
      <c r="J139" s="376" t="s">
        <v>86</v>
      </c>
      <c r="K139" s="144"/>
      <c r="L139" s="144"/>
      <c r="M139" s="144"/>
      <c r="N139" s="144"/>
      <c r="O139" s="377" t="s">
        <v>1136</v>
      </c>
      <c r="P139" s="144" t="s">
        <v>20</v>
      </c>
    </row>
    <row r="140" spans="2:16" s="375" customFormat="1" ht="45" x14ac:dyDescent="0.25">
      <c r="B140" s="144" t="s">
        <v>1139</v>
      </c>
      <c r="C140" s="144" t="s">
        <v>93</v>
      </c>
      <c r="D140" s="376" t="s">
        <v>1140</v>
      </c>
      <c r="E140" s="376">
        <v>50</v>
      </c>
      <c r="F140" s="376" t="s">
        <v>86</v>
      </c>
      <c r="G140" s="376" t="s">
        <v>86</v>
      </c>
      <c r="H140" s="376" t="s">
        <v>86</v>
      </c>
      <c r="I140" s="376" t="s">
        <v>19</v>
      </c>
      <c r="J140" s="376" t="s">
        <v>86</v>
      </c>
      <c r="K140" s="144"/>
      <c r="L140" s="144"/>
      <c r="M140" s="144"/>
      <c r="N140" s="144"/>
      <c r="O140" s="377" t="s">
        <v>1136</v>
      </c>
      <c r="P140" s="144" t="s">
        <v>20</v>
      </c>
    </row>
    <row r="141" spans="2:16" s="375" customFormat="1" ht="60" x14ac:dyDescent="0.25">
      <c r="B141" s="144" t="s">
        <v>1134</v>
      </c>
      <c r="C141" s="144" t="s">
        <v>93</v>
      </c>
      <c r="D141" s="376" t="s">
        <v>1141</v>
      </c>
      <c r="E141" s="376">
        <v>50</v>
      </c>
      <c r="F141" s="376" t="s">
        <v>86</v>
      </c>
      <c r="G141" s="376" t="s">
        <v>86</v>
      </c>
      <c r="H141" s="376" t="s">
        <v>86</v>
      </c>
      <c r="I141" s="376" t="s">
        <v>19</v>
      </c>
      <c r="J141" s="376" t="s">
        <v>86</v>
      </c>
      <c r="K141" s="144"/>
      <c r="L141" s="144"/>
      <c r="M141" s="144"/>
      <c r="N141" s="144"/>
      <c r="O141" s="377" t="s">
        <v>1136</v>
      </c>
      <c r="P141" s="144" t="s">
        <v>20</v>
      </c>
    </row>
    <row r="142" spans="2:16" s="375" customFormat="1" ht="45" x14ac:dyDescent="0.25">
      <c r="B142" s="144" t="s">
        <v>1134</v>
      </c>
      <c r="C142" s="144" t="s">
        <v>93</v>
      </c>
      <c r="D142" s="376" t="s">
        <v>1142</v>
      </c>
      <c r="E142" s="376">
        <v>50</v>
      </c>
      <c r="F142" s="376" t="s">
        <v>86</v>
      </c>
      <c r="G142" s="376" t="s">
        <v>86</v>
      </c>
      <c r="H142" s="376" t="s">
        <v>86</v>
      </c>
      <c r="I142" s="376" t="s">
        <v>19</v>
      </c>
      <c r="J142" s="376" t="s">
        <v>86</v>
      </c>
      <c r="K142" s="144"/>
      <c r="L142" s="144"/>
      <c r="M142" s="144"/>
      <c r="N142" s="144"/>
      <c r="O142" s="377" t="s">
        <v>1136</v>
      </c>
      <c r="P142" s="144" t="s">
        <v>20</v>
      </c>
    </row>
    <row r="143" spans="2:16" s="375" customFormat="1" ht="45" x14ac:dyDescent="0.25">
      <c r="B143" s="144" t="s">
        <v>1134</v>
      </c>
      <c r="C143" s="144" t="s">
        <v>93</v>
      </c>
      <c r="D143" s="376" t="s">
        <v>1143</v>
      </c>
      <c r="E143" s="376">
        <v>50</v>
      </c>
      <c r="F143" s="376" t="s">
        <v>86</v>
      </c>
      <c r="G143" s="376" t="s">
        <v>86</v>
      </c>
      <c r="H143" s="376" t="s">
        <v>86</v>
      </c>
      <c r="I143" s="376" t="s">
        <v>19</v>
      </c>
      <c r="J143" s="376" t="s">
        <v>86</v>
      </c>
      <c r="K143" s="144"/>
      <c r="L143" s="144"/>
      <c r="M143" s="144"/>
      <c r="N143" s="144"/>
      <c r="O143" s="377" t="s">
        <v>1136</v>
      </c>
      <c r="P143" s="144" t="s">
        <v>20</v>
      </c>
    </row>
    <row r="144" spans="2:16" s="375" customFormat="1" ht="45" x14ac:dyDescent="0.25">
      <c r="B144" s="144" t="s">
        <v>1134</v>
      </c>
      <c r="C144" s="144" t="s">
        <v>93</v>
      </c>
      <c r="D144" s="376" t="s">
        <v>1144</v>
      </c>
      <c r="E144" s="376">
        <v>50</v>
      </c>
      <c r="F144" s="376" t="s">
        <v>86</v>
      </c>
      <c r="G144" s="376" t="s">
        <v>86</v>
      </c>
      <c r="H144" s="376" t="s">
        <v>86</v>
      </c>
      <c r="I144" s="376" t="s">
        <v>19</v>
      </c>
      <c r="J144" s="376" t="s">
        <v>86</v>
      </c>
      <c r="K144" s="144"/>
      <c r="L144" s="144"/>
      <c r="M144" s="144"/>
      <c r="N144" s="144"/>
      <c r="O144" s="377" t="s">
        <v>1136</v>
      </c>
      <c r="P144" s="144" t="s">
        <v>20</v>
      </c>
    </row>
    <row r="145" spans="2:16" s="375" customFormat="1" ht="45" x14ac:dyDescent="0.25">
      <c r="B145" s="144" t="s">
        <v>1134</v>
      </c>
      <c r="C145" s="144" t="s">
        <v>93</v>
      </c>
      <c r="D145" s="376" t="s">
        <v>1145</v>
      </c>
      <c r="E145" s="376">
        <v>50</v>
      </c>
      <c r="F145" s="376" t="s">
        <v>86</v>
      </c>
      <c r="G145" s="376" t="s">
        <v>86</v>
      </c>
      <c r="H145" s="376" t="s">
        <v>86</v>
      </c>
      <c r="I145" s="376" t="s">
        <v>19</v>
      </c>
      <c r="J145" s="376" t="s">
        <v>86</v>
      </c>
      <c r="K145" s="144"/>
      <c r="L145" s="144"/>
      <c r="M145" s="144"/>
      <c r="N145" s="144"/>
      <c r="O145" s="377" t="s">
        <v>1136</v>
      </c>
      <c r="P145" s="144" t="s">
        <v>20</v>
      </c>
    </row>
    <row r="146" spans="2:16" s="375" customFormat="1" ht="45" x14ac:dyDescent="0.25">
      <c r="B146" s="144" t="s">
        <v>1134</v>
      </c>
      <c r="C146" s="144" t="s">
        <v>93</v>
      </c>
      <c r="D146" s="376" t="s">
        <v>1146</v>
      </c>
      <c r="E146" s="376">
        <v>50</v>
      </c>
      <c r="F146" s="376" t="s">
        <v>86</v>
      </c>
      <c r="G146" s="376" t="s">
        <v>86</v>
      </c>
      <c r="H146" s="376" t="s">
        <v>86</v>
      </c>
      <c r="I146" s="376" t="s">
        <v>19</v>
      </c>
      <c r="J146" s="376" t="s">
        <v>86</v>
      </c>
      <c r="K146" s="144"/>
      <c r="L146" s="144"/>
      <c r="M146" s="144"/>
      <c r="N146" s="144"/>
      <c r="O146" s="377" t="s">
        <v>1136</v>
      </c>
      <c r="P146" s="144" t="s">
        <v>20</v>
      </c>
    </row>
    <row r="147" spans="2:16" s="375" customFormat="1" ht="45" x14ac:dyDescent="0.25">
      <c r="B147" s="144" t="s">
        <v>1134</v>
      </c>
      <c r="C147" s="144" t="s">
        <v>93</v>
      </c>
      <c r="D147" s="376" t="s">
        <v>1147</v>
      </c>
      <c r="E147" s="376">
        <v>50</v>
      </c>
      <c r="F147" s="376" t="s">
        <v>86</v>
      </c>
      <c r="G147" s="376" t="s">
        <v>86</v>
      </c>
      <c r="H147" s="376" t="s">
        <v>86</v>
      </c>
      <c r="I147" s="376" t="s">
        <v>19</v>
      </c>
      <c r="J147" s="376" t="s">
        <v>86</v>
      </c>
      <c r="K147" s="144"/>
      <c r="L147" s="144"/>
      <c r="M147" s="144"/>
      <c r="N147" s="144"/>
      <c r="O147" s="377" t="s">
        <v>1136</v>
      </c>
      <c r="P147" s="144" t="s">
        <v>20</v>
      </c>
    </row>
    <row r="148" spans="2:16" s="375" customFormat="1" ht="45" x14ac:dyDescent="0.25">
      <c r="B148" s="144" t="s">
        <v>1134</v>
      </c>
      <c r="C148" s="144" t="s">
        <v>93</v>
      </c>
      <c r="D148" s="376" t="s">
        <v>1148</v>
      </c>
      <c r="E148" s="376">
        <v>50</v>
      </c>
      <c r="F148" s="376" t="s">
        <v>86</v>
      </c>
      <c r="G148" s="376" t="s">
        <v>86</v>
      </c>
      <c r="H148" s="376" t="s">
        <v>86</v>
      </c>
      <c r="I148" s="376" t="s">
        <v>19</v>
      </c>
      <c r="J148" s="376" t="s">
        <v>86</v>
      </c>
      <c r="K148" s="144"/>
      <c r="L148" s="144"/>
      <c r="M148" s="144"/>
      <c r="N148" s="144"/>
      <c r="O148" s="377" t="s">
        <v>1136</v>
      </c>
      <c r="P148" s="144" t="s">
        <v>20</v>
      </c>
    </row>
    <row r="149" spans="2:16" s="375" customFormat="1" ht="45" x14ac:dyDescent="0.25">
      <c r="B149" s="144" t="s">
        <v>1134</v>
      </c>
      <c r="C149" s="144" t="s">
        <v>93</v>
      </c>
      <c r="D149" s="376" t="s">
        <v>1149</v>
      </c>
      <c r="E149" s="376">
        <v>50</v>
      </c>
      <c r="F149" s="376" t="s">
        <v>86</v>
      </c>
      <c r="G149" s="376" t="s">
        <v>86</v>
      </c>
      <c r="H149" s="376" t="s">
        <v>86</v>
      </c>
      <c r="I149" s="376" t="s">
        <v>19</v>
      </c>
      <c r="J149" s="376" t="s">
        <v>86</v>
      </c>
      <c r="K149" s="144"/>
      <c r="L149" s="144"/>
      <c r="M149" s="144"/>
      <c r="N149" s="144"/>
      <c r="O149" s="377" t="s">
        <v>1136</v>
      </c>
      <c r="P149" s="144" t="s">
        <v>20</v>
      </c>
    </row>
    <row r="150" spans="2:16" s="375" customFormat="1" ht="90" x14ac:dyDescent="0.25">
      <c r="B150" s="144" t="s">
        <v>1134</v>
      </c>
      <c r="C150" s="144" t="s">
        <v>93</v>
      </c>
      <c r="D150" s="376" t="s">
        <v>1150</v>
      </c>
      <c r="E150" s="376">
        <v>50</v>
      </c>
      <c r="F150" s="376" t="s">
        <v>86</v>
      </c>
      <c r="G150" s="376" t="s">
        <v>86</v>
      </c>
      <c r="H150" s="376" t="s">
        <v>86</v>
      </c>
      <c r="I150" s="376" t="s">
        <v>19</v>
      </c>
      <c r="J150" s="376" t="s">
        <v>86</v>
      </c>
      <c r="K150" s="144"/>
      <c r="L150" s="144"/>
      <c r="M150" s="144"/>
      <c r="N150" s="144"/>
      <c r="O150" s="377" t="s">
        <v>1136</v>
      </c>
      <c r="P150" s="144" t="s">
        <v>20</v>
      </c>
    </row>
    <row r="151" spans="2:16" s="375" customFormat="1" ht="60" x14ac:dyDescent="0.25">
      <c r="B151" s="144" t="s">
        <v>1151</v>
      </c>
      <c r="C151" s="144" t="s">
        <v>93</v>
      </c>
      <c r="D151" s="376" t="s">
        <v>1152</v>
      </c>
      <c r="E151" s="376">
        <v>50</v>
      </c>
      <c r="F151" s="376" t="s">
        <v>86</v>
      </c>
      <c r="G151" s="376" t="s">
        <v>86</v>
      </c>
      <c r="H151" s="376" t="s">
        <v>86</v>
      </c>
      <c r="I151" s="376" t="s">
        <v>19</v>
      </c>
      <c r="J151" s="376" t="s">
        <v>86</v>
      </c>
      <c r="K151" s="144"/>
      <c r="L151" s="144"/>
      <c r="M151" s="144"/>
      <c r="N151" s="144"/>
      <c r="O151" s="377" t="s">
        <v>1136</v>
      </c>
      <c r="P151" s="144" t="s">
        <v>20</v>
      </c>
    </row>
    <row r="152" spans="2:16" s="375" customFormat="1" ht="60" x14ac:dyDescent="0.25">
      <c r="B152" s="144" t="s">
        <v>1134</v>
      </c>
      <c r="C152" s="144" t="s">
        <v>93</v>
      </c>
      <c r="D152" s="376" t="s">
        <v>1153</v>
      </c>
      <c r="E152" s="376">
        <v>50</v>
      </c>
      <c r="F152" s="376" t="s">
        <v>86</v>
      </c>
      <c r="G152" s="376" t="s">
        <v>86</v>
      </c>
      <c r="H152" s="376" t="s">
        <v>86</v>
      </c>
      <c r="I152" s="376" t="s">
        <v>19</v>
      </c>
      <c r="J152" s="376" t="s">
        <v>86</v>
      </c>
      <c r="K152" s="144"/>
      <c r="L152" s="144"/>
      <c r="M152" s="144"/>
      <c r="N152" s="144"/>
      <c r="O152" s="377" t="s">
        <v>1136</v>
      </c>
      <c r="P152" s="144" t="s">
        <v>20</v>
      </c>
    </row>
    <row r="153" spans="2:16" s="375" customFormat="1" ht="60" x14ac:dyDescent="0.25">
      <c r="B153" s="144" t="s">
        <v>1134</v>
      </c>
      <c r="C153" s="144" t="s">
        <v>93</v>
      </c>
      <c r="D153" s="376" t="s">
        <v>1154</v>
      </c>
      <c r="E153" s="376">
        <v>50</v>
      </c>
      <c r="F153" s="376" t="s">
        <v>86</v>
      </c>
      <c r="G153" s="376" t="s">
        <v>86</v>
      </c>
      <c r="H153" s="376" t="s">
        <v>86</v>
      </c>
      <c r="I153" s="376" t="s">
        <v>19</v>
      </c>
      <c r="J153" s="376" t="s">
        <v>86</v>
      </c>
      <c r="K153" s="144"/>
      <c r="L153" s="144"/>
      <c r="M153" s="144"/>
      <c r="N153" s="144"/>
      <c r="O153" s="377" t="s">
        <v>1136</v>
      </c>
      <c r="P153" s="144" t="s">
        <v>20</v>
      </c>
    </row>
    <row r="154" spans="2:16" s="375" customFormat="1" ht="45" x14ac:dyDescent="0.25">
      <c r="B154" s="144" t="s">
        <v>1134</v>
      </c>
      <c r="C154" s="144" t="s">
        <v>93</v>
      </c>
      <c r="D154" s="376" t="s">
        <v>1155</v>
      </c>
      <c r="E154" s="376">
        <v>50</v>
      </c>
      <c r="F154" s="376" t="s">
        <v>86</v>
      </c>
      <c r="G154" s="376" t="s">
        <v>86</v>
      </c>
      <c r="H154" s="376" t="s">
        <v>86</v>
      </c>
      <c r="I154" s="376" t="s">
        <v>19</v>
      </c>
      <c r="J154" s="376" t="s">
        <v>86</v>
      </c>
      <c r="K154" s="144"/>
      <c r="L154" s="144"/>
      <c r="M154" s="144"/>
      <c r="N154" s="144"/>
      <c r="O154" s="377" t="s">
        <v>1136</v>
      </c>
      <c r="P154" s="144" t="s">
        <v>20</v>
      </c>
    </row>
    <row r="155" spans="2:16" s="375" customFormat="1" ht="45" x14ac:dyDescent="0.25">
      <c r="B155" s="144" t="s">
        <v>1156</v>
      </c>
      <c r="C155" s="144" t="s">
        <v>93</v>
      </c>
      <c r="D155" s="376" t="s">
        <v>1157</v>
      </c>
      <c r="E155" s="376"/>
      <c r="F155" s="376" t="s">
        <v>86</v>
      </c>
      <c r="G155" s="376" t="s">
        <v>86</v>
      </c>
      <c r="H155" s="376" t="s">
        <v>86</v>
      </c>
      <c r="I155" s="376" t="s">
        <v>19</v>
      </c>
      <c r="J155" s="376" t="s">
        <v>86</v>
      </c>
      <c r="K155" s="144"/>
      <c r="L155" s="144"/>
      <c r="M155" s="144"/>
      <c r="N155" s="144"/>
      <c r="O155" s="377" t="s">
        <v>1136</v>
      </c>
      <c r="P155" s="144" t="s">
        <v>20</v>
      </c>
    </row>
    <row r="156" spans="2:16" s="375" customFormat="1" ht="45" x14ac:dyDescent="0.25">
      <c r="B156" s="144" t="s">
        <v>1134</v>
      </c>
      <c r="C156" s="144" t="s">
        <v>93</v>
      </c>
      <c r="D156" s="376" t="s">
        <v>1158</v>
      </c>
      <c r="E156" s="376">
        <v>50</v>
      </c>
      <c r="F156" s="376" t="s">
        <v>86</v>
      </c>
      <c r="G156" s="376" t="s">
        <v>86</v>
      </c>
      <c r="H156" s="376" t="s">
        <v>86</v>
      </c>
      <c r="I156" s="376" t="s">
        <v>19</v>
      </c>
      <c r="J156" s="376" t="s">
        <v>86</v>
      </c>
      <c r="K156" s="144"/>
      <c r="L156" s="144"/>
      <c r="M156" s="144"/>
      <c r="N156" s="144"/>
      <c r="O156" s="377" t="s">
        <v>1136</v>
      </c>
      <c r="P156" s="144" t="s">
        <v>20</v>
      </c>
    </row>
    <row r="157" spans="2:16" s="375" customFormat="1" ht="45" x14ac:dyDescent="0.25">
      <c r="B157" s="144" t="s">
        <v>1156</v>
      </c>
      <c r="C157" s="144" t="s">
        <v>93</v>
      </c>
      <c r="D157" s="376" t="s">
        <v>1158</v>
      </c>
      <c r="E157" s="376">
        <v>50</v>
      </c>
      <c r="F157" s="376" t="s">
        <v>86</v>
      </c>
      <c r="G157" s="376" t="s">
        <v>86</v>
      </c>
      <c r="H157" s="376" t="s">
        <v>86</v>
      </c>
      <c r="I157" s="376" t="s">
        <v>19</v>
      </c>
      <c r="J157" s="376" t="s">
        <v>86</v>
      </c>
      <c r="K157" s="144"/>
      <c r="L157" s="144"/>
      <c r="M157" s="144"/>
      <c r="N157" s="144"/>
      <c r="O157" s="377" t="s">
        <v>1136</v>
      </c>
      <c r="P157" s="144" t="s">
        <v>20</v>
      </c>
    </row>
    <row r="158" spans="2:16" s="375" customFormat="1" ht="45" x14ac:dyDescent="0.25">
      <c r="B158" s="144" t="s">
        <v>1134</v>
      </c>
      <c r="C158" s="144" t="s">
        <v>93</v>
      </c>
      <c r="D158" s="376" t="s">
        <v>1159</v>
      </c>
      <c r="E158" s="376">
        <v>50</v>
      </c>
      <c r="F158" s="376" t="s">
        <v>86</v>
      </c>
      <c r="G158" s="376" t="s">
        <v>86</v>
      </c>
      <c r="H158" s="376" t="s">
        <v>86</v>
      </c>
      <c r="I158" s="376" t="s">
        <v>19</v>
      </c>
      <c r="J158" s="376" t="s">
        <v>86</v>
      </c>
      <c r="K158" s="144"/>
      <c r="L158" s="144"/>
      <c r="M158" s="144"/>
      <c r="N158" s="144"/>
      <c r="O158" s="377" t="s">
        <v>1136</v>
      </c>
      <c r="P158" s="144" t="s">
        <v>20</v>
      </c>
    </row>
    <row r="159" spans="2:16" s="375" customFormat="1" ht="60" x14ac:dyDescent="0.25">
      <c r="B159" s="144" t="s">
        <v>1134</v>
      </c>
      <c r="C159" s="144" t="s">
        <v>93</v>
      </c>
      <c r="D159" s="376" t="s">
        <v>1160</v>
      </c>
      <c r="E159" s="376">
        <v>50</v>
      </c>
      <c r="F159" s="376" t="s">
        <v>86</v>
      </c>
      <c r="G159" s="376" t="s">
        <v>86</v>
      </c>
      <c r="H159" s="376" t="s">
        <v>86</v>
      </c>
      <c r="I159" s="376" t="s">
        <v>19</v>
      </c>
      <c r="J159" s="376" t="s">
        <v>86</v>
      </c>
      <c r="K159" s="144"/>
      <c r="L159" s="144"/>
      <c r="M159" s="144"/>
      <c r="N159" s="144"/>
      <c r="O159" s="377" t="s">
        <v>1136</v>
      </c>
      <c r="P159" s="144" t="s">
        <v>20</v>
      </c>
    </row>
    <row r="160" spans="2:16" s="375" customFormat="1" ht="60" x14ac:dyDescent="0.25">
      <c r="B160" s="144" t="s">
        <v>1134</v>
      </c>
      <c r="C160" s="144" t="s">
        <v>93</v>
      </c>
      <c r="D160" s="376" t="s">
        <v>1161</v>
      </c>
      <c r="E160" s="376">
        <v>50</v>
      </c>
      <c r="F160" s="376" t="s">
        <v>86</v>
      </c>
      <c r="G160" s="376" t="s">
        <v>86</v>
      </c>
      <c r="H160" s="376" t="s">
        <v>86</v>
      </c>
      <c r="I160" s="376" t="s">
        <v>19</v>
      </c>
      <c r="J160" s="376" t="s">
        <v>86</v>
      </c>
      <c r="K160" s="144"/>
      <c r="L160" s="144"/>
      <c r="M160" s="144"/>
      <c r="N160" s="144"/>
      <c r="O160" s="377" t="s">
        <v>1136</v>
      </c>
      <c r="P160" s="144" t="s">
        <v>20</v>
      </c>
    </row>
    <row r="161" spans="2:16" s="375" customFormat="1" ht="60" x14ac:dyDescent="0.25">
      <c r="B161" s="144" t="s">
        <v>1134</v>
      </c>
      <c r="C161" s="144" t="s">
        <v>93</v>
      </c>
      <c r="D161" s="376" t="s">
        <v>1162</v>
      </c>
      <c r="E161" s="376">
        <v>50</v>
      </c>
      <c r="F161" s="376" t="s">
        <v>86</v>
      </c>
      <c r="G161" s="376" t="s">
        <v>86</v>
      </c>
      <c r="H161" s="376" t="s">
        <v>86</v>
      </c>
      <c r="I161" s="376" t="s">
        <v>19</v>
      </c>
      <c r="J161" s="376" t="s">
        <v>86</v>
      </c>
      <c r="K161" s="144"/>
      <c r="L161" s="144"/>
      <c r="M161" s="144"/>
      <c r="N161" s="144"/>
      <c r="O161" s="377" t="s">
        <v>1136</v>
      </c>
      <c r="P161" s="144" t="s">
        <v>20</v>
      </c>
    </row>
    <row r="162" spans="2:16" s="375" customFormat="1" ht="60" x14ac:dyDescent="0.25">
      <c r="B162" s="144" t="s">
        <v>1134</v>
      </c>
      <c r="C162" s="144" t="s">
        <v>93</v>
      </c>
      <c r="D162" s="376" t="s">
        <v>1163</v>
      </c>
      <c r="E162" s="376">
        <v>50</v>
      </c>
      <c r="F162" s="376" t="s">
        <v>86</v>
      </c>
      <c r="G162" s="376" t="s">
        <v>86</v>
      </c>
      <c r="H162" s="376" t="s">
        <v>86</v>
      </c>
      <c r="I162" s="376" t="s">
        <v>19</v>
      </c>
      <c r="J162" s="376" t="s">
        <v>86</v>
      </c>
      <c r="K162" s="144"/>
      <c r="L162" s="144"/>
      <c r="M162" s="144"/>
      <c r="N162" s="144"/>
      <c r="O162" s="377" t="s">
        <v>1136</v>
      </c>
      <c r="P162" s="144" t="s">
        <v>20</v>
      </c>
    </row>
    <row r="163" spans="2:16" s="375" customFormat="1" ht="45" x14ac:dyDescent="0.25">
      <c r="B163" s="144" t="s">
        <v>1134</v>
      </c>
      <c r="C163" s="144" t="s">
        <v>93</v>
      </c>
      <c r="D163" s="376" t="s">
        <v>1164</v>
      </c>
      <c r="E163" s="376">
        <v>50</v>
      </c>
      <c r="F163" s="376" t="s">
        <v>86</v>
      </c>
      <c r="G163" s="376" t="s">
        <v>86</v>
      </c>
      <c r="H163" s="376" t="s">
        <v>86</v>
      </c>
      <c r="I163" s="376" t="s">
        <v>19</v>
      </c>
      <c r="J163" s="376" t="s">
        <v>86</v>
      </c>
      <c r="K163" s="144"/>
      <c r="L163" s="144"/>
      <c r="M163" s="144"/>
      <c r="N163" s="144"/>
      <c r="O163" s="377" t="s">
        <v>1136</v>
      </c>
      <c r="P163" s="144" t="s">
        <v>20</v>
      </c>
    </row>
    <row r="164" spans="2:16" s="375" customFormat="1" ht="45" x14ac:dyDescent="0.25">
      <c r="B164" s="144" t="s">
        <v>1134</v>
      </c>
      <c r="C164" s="144" t="s">
        <v>93</v>
      </c>
      <c r="D164" s="376" t="s">
        <v>1165</v>
      </c>
      <c r="E164" s="376">
        <v>50</v>
      </c>
      <c r="F164" s="376" t="s">
        <v>86</v>
      </c>
      <c r="G164" s="376" t="s">
        <v>86</v>
      </c>
      <c r="H164" s="376" t="s">
        <v>86</v>
      </c>
      <c r="I164" s="376" t="s">
        <v>19</v>
      </c>
      <c r="J164" s="376" t="s">
        <v>86</v>
      </c>
      <c r="K164" s="144"/>
      <c r="L164" s="144"/>
      <c r="M164" s="144"/>
      <c r="N164" s="144"/>
      <c r="O164" s="377" t="s">
        <v>1136</v>
      </c>
      <c r="P164" s="144" t="s">
        <v>20</v>
      </c>
    </row>
    <row r="165" spans="2:16" s="375" customFormat="1" ht="45" x14ac:dyDescent="0.25">
      <c r="B165" s="144" t="s">
        <v>1134</v>
      </c>
      <c r="C165" s="144" t="s">
        <v>93</v>
      </c>
      <c r="D165" s="376" t="s">
        <v>1166</v>
      </c>
      <c r="E165" s="376">
        <v>50</v>
      </c>
      <c r="F165" s="376" t="s">
        <v>86</v>
      </c>
      <c r="G165" s="376" t="s">
        <v>86</v>
      </c>
      <c r="H165" s="376" t="s">
        <v>86</v>
      </c>
      <c r="I165" s="376" t="s">
        <v>19</v>
      </c>
      <c r="J165" s="376" t="s">
        <v>86</v>
      </c>
      <c r="K165" s="144"/>
      <c r="L165" s="144"/>
      <c r="M165" s="144"/>
      <c r="N165" s="144"/>
      <c r="O165" s="377" t="s">
        <v>1136</v>
      </c>
      <c r="P165" s="144" t="s">
        <v>20</v>
      </c>
    </row>
    <row r="166" spans="2:16" s="375" customFormat="1" ht="45" x14ac:dyDescent="0.25">
      <c r="B166" s="144" t="s">
        <v>1134</v>
      </c>
      <c r="C166" s="144" t="s">
        <v>93</v>
      </c>
      <c r="D166" s="376" t="s">
        <v>1167</v>
      </c>
      <c r="E166" s="376">
        <v>50</v>
      </c>
      <c r="F166" s="376" t="s">
        <v>86</v>
      </c>
      <c r="G166" s="376" t="s">
        <v>86</v>
      </c>
      <c r="H166" s="376" t="s">
        <v>86</v>
      </c>
      <c r="I166" s="376" t="s">
        <v>19</v>
      </c>
      <c r="J166" s="376" t="s">
        <v>86</v>
      </c>
      <c r="K166" s="144"/>
      <c r="L166" s="144"/>
      <c r="M166" s="144"/>
      <c r="N166" s="144"/>
      <c r="O166" s="377" t="s">
        <v>1136</v>
      </c>
      <c r="P166" s="144" t="s">
        <v>20</v>
      </c>
    </row>
    <row r="167" spans="2:16" s="375" customFormat="1" ht="45" x14ac:dyDescent="0.25">
      <c r="B167" s="144" t="s">
        <v>1134</v>
      </c>
      <c r="C167" s="144" t="s">
        <v>93</v>
      </c>
      <c r="D167" s="376" t="s">
        <v>1168</v>
      </c>
      <c r="E167" s="376">
        <v>75</v>
      </c>
      <c r="F167" s="376" t="s">
        <v>86</v>
      </c>
      <c r="G167" s="376" t="s">
        <v>86</v>
      </c>
      <c r="H167" s="376" t="s">
        <v>86</v>
      </c>
      <c r="I167" s="376" t="s">
        <v>19</v>
      </c>
      <c r="J167" s="376" t="s">
        <v>86</v>
      </c>
      <c r="K167" s="144"/>
      <c r="L167" s="144"/>
      <c r="M167" s="144"/>
      <c r="N167" s="144"/>
      <c r="O167" s="377" t="s">
        <v>1136</v>
      </c>
      <c r="P167" s="144" t="s">
        <v>20</v>
      </c>
    </row>
    <row r="168" spans="2:16" s="375" customFormat="1" ht="60" x14ac:dyDescent="0.25">
      <c r="B168" s="144" t="s">
        <v>1134</v>
      </c>
      <c r="C168" s="144" t="s">
        <v>93</v>
      </c>
      <c r="D168" s="376" t="s">
        <v>1169</v>
      </c>
      <c r="E168" s="376">
        <v>50</v>
      </c>
      <c r="F168" s="376" t="s">
        <v>86</v>
      </c>
      <c r="G168" s="376" t="s">
        <v>86</v>
      </c>
      <c r="H168" s="376" t="s">
        <v>86</v>
      </c>
      <c r="I168" s="376" t="s">
        <v>19</v>
      </c>
      <c r="J168" s="376" t="s">
        <v>86</v>
      </c>
      <c r="K168" s="144"/>
      <c r="L168" s="144"/>
      <c r="M168" s="144"/>
      <c r="N168" s="144"/>
      <c r="O168" s="377" t="s">
        <v>1136</v>
      </c>
      <c r="P168" s="144" t="s">
        <v>20</v>
      </c>
    </row>
    <row r="169" spans="2:16" s="375" customFormat="1" ht="45" x14ac:dyDescent="0.25">
      <c r="B169" s="144" t="s">
        <v>1134</v>
      </c>
      <c r="C169" s="144" t="s">
        <v>93</v>
      </c>
      <c r="D169" s="376" t="s">
        <v>1170</v>
      </c>
      <c r="E169" s="376">
        <v>50</v>
      </c>
      <c r="F169" s="376" t="s">
        <v>86</v>
      </c>
      <c r="G169" s="376" t="s">
        <v>86</v>
      </c>
      <c r="H169" s="376" t="s">
        <v>86</v>
      </c>
      <c r="I169" s="376" t="s">
        <v>19</v>
      </c>
      <c r="J169" s="376" t="s">
        <v>86</v>
      </c>
      <c r="K169" s="144"/>
      <c r="L169" s="144"/>
      <c r="M169" s="144"/>
      <c r="N169" s="144"/>
      <c r="O169" s="377" t="s">
        <v>1136</v>
      </c>
      <c r="P169" s="144" t="s">
        <v>20</v>
      </c>
    </row>
    <row r="170" spans="2:16" s="375" customFormat="1" ht="45" x14ac:dyDescent="0.25">
      <c r="B170" s="144" t="s">
        <v>1171</v>
      </c>
      <c r="C170" s="144" t="s">
        <v>93</v>
      </c>
      <c r="D170" s="376" t="s">
        <v>1172</v>
      </c>
      <c r="E170" s="376">
        <v>50</v>
      </c>
      <c r="F170" s="376" t="s">
        <v>86</v>
      </c>
      <c r="G170" s="376" t="s">
        <v>86</v>
      </c>
      <c r="H170" s="376" t="s">
        <v>86</v>
      </c>
      <c r="I170" s="376" t="s">
        <v>19</v>
      </c>
      <c r="J170" s="376" t="s">
        <v>86</v>
      </c>
      <c r="K170" s="144"/>
      <c r="L170" s="144"/>
      <c r="M170" s="144"/>
      <c r="N170" s="144"/>
      <c r="O170" s="377" t="s">
        <v>1136</v>
      </c>
      <c r="P170" s="144" t="s">
        <v>20</v>
      </c>
    </row>
    <row r="171" spans="2:16" s="375" customFormat="1" ht="45" x14ac:dyDescent="0.25">
      <c r="B171" s="144" t="s">
        <v>1173</v>
      </c>
      <c r="C171" s="144" t="s">
        <v>93</v>
      </c>
      <c r="D171" s="376" t="s">
        <v>1174</v>
      </c>
      <c r="E171" s="376">
        <v>50</v>
      </c>
      <c r="F171" s="376" t="s">
        <v>86</v>
      </c>
      <c r="G171" s="376" t="s">
        <v>86</v>
      </c>
      <c r="H171" s="376" t="s">
        <v>86</v>
      </c>
      <c r="I171" s="376" t="s">
        <v>19</v>
      </c>
      <c r="J171" s="376" t="s">
        <v>86</v>
      </c>
      <c r="K171" s="144"/>
      <c r="L171" s="144"/>
      <c r="M171" s="144"/>
      <c r="N171" s="144"/>
      <c r="O171" s="377" t="s">
        <v>1136</v>
      </c>
      <c r="P171" s="144" t="s">
        <v>20</v>
      </c>
    </row>
    <row r="172" spans="2:16" s="375" customFormat="1" ht="45" x14ac:dyDescent="0.25">
      <c r="B172" s="144" t="s">
        <v>1173</v>
      </c>
      <c r="C172" s="144" t="s">
        <v>93</v>
      </c>
      <c r="D172" s="376" t="s">
        <v>1175</v>
      </c>
      <c r="E172" s="376">
        <v>50</v>
      </c>
      <c r="F172" s="376" t="s">
        <v>86</v>
      </c>
      <c r="G172" s="376" t="s">
        <v>86</v>
      </c>
      <c r="H172" s="376" t="s">
        <v>86</v>
      </c>
      <c r="I172" s="376" t="s">
        <v>19</v>
      </c>
      <c r="J172" s="376" t="s">
        <v>86</v>
      </c>
      <c r="K172" s="144"/>
      <c r="L172" s="144"/>
      <c r="M172" s="144"/>
      <c r="N172" s="144"/>
      <c r="O172" s="377" t="s">
        <v>1136</v>
      </c>
      <c r="P172" s="144" t="s">
        <v>20</v>
      </c>
    </row>
    <row r="173" spans="2:16" s="375" customFormat="1" ht="45" x14ac:dyDescent="0.25">
      <c r="B173" s="144" t="s">
        <v>1173</v>
      </c>
      <c r="C173" s="144" t="s">
        <v>93</v>
      </c>
      <c r="D173" s="376" t="s">
        <v>1176</v>
      </c>
      <c r="E173" s="376">
        <v>50</v>
      </c>
      <c r="F173" s="376" t="s">
        <v>86</v>
      </c>
      <c r="G173" s="376" t="s">
        <v>86</v>
      </c>
      <c r="H173" s="376" t="s">
        <v>86</v>
      </c>
      <c r="I173" s="376" t="s">
        <v>19</v>
      </c>
      <c r="J173" s="376" t="s">
        <v>86</v>
      </c>
      <c r="K173" s="144"/>
      <c r="L173" s="144"/>
      <c r="M173" s="144"/>
      <c r="N173" s="144"/>
      <c r="O173" s="377" t="s">
        <v>1136</v>
      </c>
      <c r="P173" s="144" t="s">
        <v>20</v>
      </c>
    </row>
    <row r="174" spans="2:16" s="375" customFormat="1" ht="45" x14ac:dyDescent="0.25">
      <c r="B174" s="144" t="s">
        <v>1177</v>
      </c>
      <c r="C174" s="144" t="s">
        <v>93</v>
      </c>
      <c r="D174" s="376" t="s">
        <v>1178</v>
      </c>
      <c r="E174" s="376">
        <v>55</v>
      </c>
      <c r="F174" s="376" t="s">
        <v>86</v>
      </c>
      <c r="G174" s="376" t="s">
        <v>86</v>
      </c>
      <c r="H174" s="376" t="s">
        <v>86</v>
      </c>
      <c r="I174" s="376" t="s">
        <v>19</v>
      </c>
      <c r="J174" s="376" t="s">
        <v>86</v>
      </c>
      <c r="K174" s="144"/>
      <c r="L174" s="144"/>
      <c r="M174" s="144"/>
      <c r="N174" s="144"/>
      <c r="O174" s="377" t="s">
        <v>1136</v>
      </c>
      <c r="P174" s="144" t="s">
        <v>20</v>
      </c>
    </row>
    <row r="175" spans="2:16" s="375" customFormat="1" ht="45" x14ac:dyDescent="0.25">
      <c r="B175" s="144" t="s">
        <v>1173</v>
      </c>
      <c r="C175" s="144" t="s">
        <v>93</v>
      </c>
      <c r="D175" s="376" t="s">
        <v>1179</v>
      </c>
      <c r="E175" s="376">
        <v>50</v>
      </c>
      <c r="F175" s="376" t="s">
        <v>86</v>
      </c>
      <c r="G175" s="376" t="s">
        <v>86</v>
      </c>
      <c r="H175" s="376" t="s">
        <v>86</v>
      </c>
      <c r="I175" s="376" t="s">
        <v>19</v>
      </c>
      <c r="J175" s="376" t="s">
        <v>86</v>
      </c>
      <c r="K175" s="144"/>
      <c r="L175" s="144"/>
      <c r="M175" s="144"/>
      <c r="N175" s="144"/>
      <c r="O175" s="377" t="s">
        <v>1136</v>
      </c>
      <c r="P175" s="144" t="s">
        <v>20</v>
      </c>
    </row>
    <row r="176" spans="2:16" x14ac:dyDescent="0.25">
      <c r="B176" s="1" t="s">
        <v>536</v>
      </c>
    </row>
    <row r="177" spans="2:20" x14ac:dyDescent="0.25">
      <c r="B177" s="1" t="s">
        <v>94</v>
      </c>
    </row>
    <row r="178" spans="2:20" x14ac:dyDescent="0.25">
      <c r="B178" s="1" t="s">
        <v>95</v>
      </c>
    </row>
    <row r="180" spans="2:20" ht="15.75" thickBot="1" x14ac:dyDescent="0.3"/>
    <row r="181" spans="2:20" ht="27" thickBot="1" x14ac:dyDescent="0.3">
      <c r="B181" s="1584" t="s">
        <v>96</v>
      </c>
      <c r="C181" s="1585"/>
      <c r="D181" s="1585"/>
      <c r="E181" s="1585"/>
      <c r="F181" s="1585"/>
      <c r="G181" s="1585"/>
      <c r="H181" s="1585"/>
      <c r="I181" s="1585"/>
      <c r="J181" s="1585"/>
      <c r="K181" s="1585"/>
      <c r="L181" s="1585"/>
      <c r="M181" s="1585"/>
      <c r="N181" s="1586"/>
    </row>
    <row r="186" spans="2:20" x14ac:dyDescent="0.25">
      <c r="B186" s="1577" t="s">
        <v>97</v>
      </c>
      <c r="C186" s="1577" t="s">
        <v>98</v>
      </c>
      <c r="D186" s="1577" t="s">
        <v>99</v>
      </c>
      <c r="E186" s="1577" t="s">
        <v>100</v>
      </c>
      <c r="F186" s="1577" t="s">
        <v>101</v>
      </c>
      <c r="G186" s="1577" t="s">
        <v>102</v>
      </c>
      <c r="H186" s="1577" t="s">
        <v>103</v>
      </c>
      <c r="I186" s="1577" t="s">
        <v>104</v>
      </c>
      <c r="J186" s="1579" t="s">
        <v>105</v>
      </c>
      <c r="K186" s="1580"/>
      <c r="L186" s="1581"/>
      <c r="M186" s="1577" t="s">
        <v>106</v>
      </c>
      <c r="N186" s="1577" t="s">
        <v>107</v>
      </c>
      <c r="O186" s="1577" t="s">
        <v>1180</v>
      </c>
      <c r="P186" s="1577" t="s">
        <v>49</v>
      </c>
    </row>
    <row r="187" spans="2:20" ht="24" x14ac:dyDescent="0.25">
      <c r="B187" s="1578"/>
      <c r="C187" s="1578"/>
      <c r="D187" s="1578"/>
      <c r="E187" s="1578"/>
      <c r="F187" s="1578"/>
      <c r="G187" s="1578"/>
      <c r="H187" s="1578"/>
      <c r="I187" s="1578"/>
      <c r="J187" s="378" t="s">
        <v>109</v>
      </c>
      <c r="K187" s="379" t="s">
        <v>110</v>
      </c>
      <c r="L187" s="378" t="s">
        <v>111</v>
      </c>
      <c r="M187" s="1578"/>
      <c r="N187" s="1578"/>
      <c r="O187" s="1578"/>
      <c r="P187" s="1578"/>
    </row>
    <row r="188" spans="2:20" s="116" customFormat="1" ht="30" x14ac:dyDescent="0.25">
      <c r="B188" s="1596" t="s">
        <v>1181</v>
      </c>
      <c r="C188" s="1590" t="s">
        <v>113</v>
      </c>
      <c r="D188" s="1590" t="s">
        <v>1182</v>
      </c>
      <c r="E188" s="1590">
        <v>1073809653</v>
      </c>
      <c r="F188" s="1590" t="s">
        <v>1183</v>
      </c>
      <c r="G188" s="1590" t="s">
        <v>136</v>
      </c>
      <c r="H188" s="1587">
        <v>40745</v>
      </c>
      <c r="I188" s="1590" t="s">
        <v>86</v>
      </c>
      <c r="J188" s="579" t="s">
        <v>136</v>
      </c>
      <c r="K188" s="579"/>
      <c r="L188" s="579" t="s">
        <v>1184</v>
      </c>
      <c r="M188" s="1590" t="s">
        <v>19</v>
      </c>
      <c r="N188" s="1590" t="s">
        <v>20</v>
      </c>
      <c r="O188" s="1590" t="s">
        <v>19</v>
      </c>
      <c r="P188" s="214" t="s">
        <v>1185</v>
      </c>
      <c r="R188" s="1593"/>
      <c r="S188" s="1594"/>
      <c r="T188" s="1595"/>
    </row>
    <row r="189" spans="2:20" s="137" customFormat="1" ht="30" x14ac:dyDescent="0.25">
      <c r="B189" s="1597"/>
      <c r="C189" s="1591"/>
      <c r="D189" s="1591"/>
      <c r="E189" s="1591"/>
      <c r="F189" s="1591"/>
      <c r="G189" s="1591"/>
      <c r="H189" s="1588"/>
      <c r="I189" s="1591"/>
      <c r="J189" s="380" t="s">
        <v>890</v>
      </c>
      <c r="K189" s="212"/>
      <c r="L189" s="117" t="s">
        <v>1184</v>
      </c>
      <c r="M189" s="1591"/>
      <c r="N189" s="1591"/>
      <c r="O189" s="1591"/>
      <c r="P189" s="214" t="s">
        <v>1186</v>
      </c>
    </row>
    <row r="190" spans="2:20" s="137" customFormat="1" ht="30" x14ac:dyDescent="0.25">
      <c r="B190" s="1597"/>
      <c r="C190" s="1591"/>
      <c r="D190" s="1591"/>
      <c r="E190" s="1591"/>
      <c r="F190" s="1591"/>
      <c r="G190" s="1591"/>
      <c r="H190" s="1588"/>
      <c r="I190" s="1591"/>
      <c r="J190" s="380" t="s">
        <v>1187</v>
      </c>
      <c r="K190" s="212" t="s">
        <v>1188</v>
      </c>
      <c r="L190" s="117" t="s">
        <v>1184</v>
      </c>
      <c r="M190" s="1591"/>
      <c r="N190" s="1591"/>
      <c r="O190" s="1591"/>
      <c r="P190" s="214" t="s">
        <v>1189</v>
      </c>
    </row>
    <row r="191" spans="2:20" s="137" customFormat="1" ht="30" x14ac:dyDescent="0.25">
      <c r="B191" s="1597"/>
      <c r="C191" s="1591"/>
      <c r="D191" s="1591"/>
      <c r="E191" s="1591"/>
      <c r="F191" s="1591"/>
      <c r="G191" s="1591"/>
      <c r="H191" s="1588"/>
      <c r="I191" s="1591"/>
      <c r="J191" s="380" t="s">
        <v>264</v>
      </c>
      <c r="K191" s="212"/>
      <c r="L191" s="117" t="s">
        <v>1184</v>
      </c>
      <c r="M191" s="1591"/>
      <c r="N191" s="1591"/>
      <c r="O191" s="1591"/>
      <c r="P191" s="214" t="s">
        <v>1190</v>
      </c>
    </row>
    <row r="192" spans="2:20" s="137" customFormat="1" ht="30" x14ac:dyDescent="0.25">
      <c r="B192" s="1597"/>
      <c r="C192" s="1591"/>
      <c r="D192" s="1591"/>
      <c r="E192" s="1591"/>
      <c r="F192" s="1591"/>
      <c r="G192" s="1591"/>
      <c r="H192" s="1588"/>
      <c r="I192" s="1591"/>
      <c r="J192" s="380" t="s">
        <v>264</v>
      </c>
      <c r="K192" s="212"/>
      <c r="L192" s="117" t="s">
        <v>1184</v>
      </c>
      <c r="M192" s="1591"/>
      <c r="N192" s="1591"/>
      <c r="O192" s="1591"/>
      <c r="P192" s="214" t="s">
        <v>1191</v>
      </c>
    </row>
    <row r="193" spans="2:16" s="137" customFormat="1" ht="30" x14ac:dyDescent="0.25">
      <c r="B193" s="1597"/>
      <c r="C193" s="1591"/>
      <c r="D193" s="1591"/>
      <c r="E193" s="1591"/>
      <c r="F193" s="1591"/>
      <c r="G193" s="1591"/>
      <c r="H193" s="1588"/>
      <c r="I193" s="1591"/>
      <c r="J193" s="380" t="s">
        <v>264</v>
      </c>
      <c r="K193" s="212"/>
      <c r="L193" s="117" t="s">
        <v>1184</v>
      </c>
      <c r="M193" s="1591"/>
      <c r="N193" s="1591"/>
      <c r="O193" s="1591"/>
      <c r="P193" s="214" t="s">
        <v>1192</v>
      </c>
    </row>
    <row r="194" spans="2:16" s="137" customFormat="1" ht="30" x14ac:dyDescent="0.25">
      <c r="B194" s="1598"/>
      <c r="C194" s="1592"/>
      <c r="D194" s="1592"/>
      <c r="E194" s="1592"/>
      <c r="F194" s="1592"/>
      <c r="G194" s="1592"/>
      <c r="H194" s="1589"/>
      <c r="I194" s="1592"/>
      <c r="J194" s="212" t="s">
        <v>1193</v>
      </c>
      <c r="K194" s="212"/>
      <c r="L194" s="117" t="s">
        <v>1184</v>
      </c>
      <c r="M194" s="1592"/>
      <c r="N194" s="1592"/>
      <c r="O194" s="1592"/>
      <c r="P194" s="214" t="s">
        <v>1194</v>
      </c>
    </row>
    <row r="195" spans="2:16" s="116" customFormat="1" ht="60" x14ac:dyDescent="0.25">
      <c r="B195" s="124" t="s">
        <v>1181</v>
      </c>
      <c r="C195" s="212" t="s">
        <v>1195</v>
      </c>
      <c r="D195" s="212" t="s">
        <v>1196</v>
      </c>
      <c r="E195" s="212">
        <v>1069480402</v>
      </c>
      <c r="F195" s="212" t="s">
        <v>1197</v>
      </c>
      <c r="G195" s="212" t="s">
        <v>1198</v>
      </c>
      <c r="H195" s="381">
        <v>41351</v>
      </c>
      <c r="I195" s="212" t="s">
        <v>86</v>
      </c>
      <c r="J195" s="579" t="s">
        <v>1199</v>
      </c>
      <c r="K195" s="382"/>
      <c r="L195" s="579" t="s">
        <v>155</v>
      </c>
      <c r="M195" s="579" t="s">
        <v>19</v>
      </c>
      <c r="N195" s="579" t="s">
        <v>20</v>
      </c>
      <c r="O195" s="579" t="s">
        <v>19</v>
      </c>
      <c r="P195" s="214" t="s">
        <v>1200</v>
      </c>
    </row>
    <row r="196" spans="2:16" s="116" customFormat="1" ht="30" x14ac:dyDescent="0.25">
      <c r="B196" s="1596" t="s">
        <v>1201</v>
      </c>
      <c r="C196" s="1590" t="s">
        <v>113</v>
      </c>
      <c r="D196" s="1590" t="s">
        <v>1202</v>
      </c>
      <c r="E196" s="1590">
        <v>1069473426</v>
      </c>
      <c r="F196" s="1590" t="s">
        <v>1203</v>
      </c>
      <c r="G196" s="1590" t="s">
        <v>1198</v>
      </c>
      <c r="H196" s="1587">
        <v>41451</v>
      </c>
      <c r="I196" s="1590" t="s">
        <v>86</v>
      </c>
      <c r="J196" s="212" t="s">
        <v>1204</v>
      </c>
      <c r="K196" s="212" t="s">
        <v>1205</v>
      </c>
      <c r="L196" s="380" t="s">
        <v>155</v>
      </c>
      <c r="M196" s="1590" t="s">
        <v>19</v>
      </c>
      <c r="N196" s="1590" t="s">
        <v>19</v>
      </c>
      <c r="O196" s="1590" t="s">
        <v>19</v>
      </c>
      <c r="P196" s="1590"/>
    </row>
    <row r="197" spans="2:16" s="116" customFormat="1" ht="90" x14ac:dyDescent="0.25">
      <c r="B197" s="1597"/>
      <c r="C197" s="1591"/>
      <c r="D197" s="1591"/>
      <c r="E197" s="1591"/>
      <c r="F197" s="1591"/>
      <c r="G197" s="1591"/>
      <c r="H197" s="1588"/>
      <c r="I197" s="1591"/>
      <c r="J197" s="212" t="s">
        <v>284</v>
      </c>
      <c r="K197" s="212" t="s">
        <v>1206</v>
      </c>
      <c r="L197" s="380" t="s">
        <v>155</v>
      </c>
      <c r="M197" s="1591"/>
      <c r="N197" s="1591"/>
      <c r="O197" s="1591"/>
      <c r="P197" s="1591"/>
    </row>
    <row r="198" spans="2:16" s="137" customFormat="1" ht="60" x14ac:dyDescent="0.25">
      <c r="B198" s="1598"/>
      <c r="C198" s="1592"/>
      <c r="D198" s="1592"/>
      <c r="E198" s="1592"/>
      <c r="F198" s="1592"/>
      <c r="G198" s="1592"/>
      <c r="H198" s="1589"/>
      <c r="I198" s="1592"/>
      <c r="J198" s="212" t="s">
        <v>1207</v>
      </c>
      <c r="K198" s="381" t="s">
        <v>1208</v>
      </c>
      <c r="L198" s="383" t="s">
        <v>1209</v>
      </c>
      <c r="M198" s="1592"/>
      <c r="N198" s="1592"/>
      <c r="O198" s="1592"/>
      <c r="P198" s="1592"/>
    </row>
    <row r="199" spans="2:16" s="116" customFormat="1" ht="75" x14ac:dyDescent="0.25">
      <c r="B199" s="1596" t="s">
        <v>1210</v>
      </c>
      <c r="C199" s="1590" t="s">
        <v>113</v>
      </c>
      <c r="D199" s="1590" t="s">
        <v>1211</v>
      </c>
      <c r="E199" s="1590">
        <v>1069477645</v>
      </c>
      <c r="F199" s="1590" t="s">
        <v>1212</v>
      </c>
      <c r="G199" s="1590" t="s">
        <v>136</v>
      </c>
      <c r="H199" s="1587">
        <v>41207</v>
      </c>
      <c r="I199" s="1590" t="s">
        <v>86</v>
      </c>
      <c r="J199" s="212" t="s">
        <v>290</v>
      </c>
      <c r="K199" s="212" t="s">
        <v>1213</v>
      </c>
      <c r="L199" s="212" t="s">
        <v>1184</v>
      </c>
      <c r="M199" s="1590" t="s">
        <v>19</v>
      </c>
      <c r="N199" s="1590" t="s">
        <v>20</v>
      </c>
      <c r="O199" s="1590" t="s">
        <v>19</v>
      </c>
      <c r="P199" s="214" t="s">
        <v>1214</v>
      </c>
    </row>
    <row r="200" spans="2:16" s="137" customFormat="1" ht="75" x14ac:dyDescent="0.25">
      <c r="B200" s="1598"/>
      <c r="C200" s="1592"/>
      <c r="D200" s="1592"/>
      <c r="E200" s="1592"/>
      <c r="F200" s="1592"/>
      <c r="G200" s="1592"/>
      <c r="H200" s="1589"/>
      <c r="I200" s="1592"/>
      <c r="J200" s="384" t="s">
        <v>1215</v>
      </c>
      <c r="K200" s="212" t="s">
        <v>1216</v>
      </c>
      <c r="L200" s="214" t="s">
        <v>1184</v>
      </c>
      <c r="M200" s="1592"/>
      <c r="N200" s="1592"/>
      <c r="O200" s="1592"/>
      <c r="P200" s="214" t="s">
        <v>1217</v>
      </c>
    </row>
    <row r="201" spans="2:16" s="116" customFormat="1" ht="75" x14ac:dyDescent="0.25">
      <c r="B201" s="1596" t="s">
        <v>1210</v>
      </c>
      <c r="C201" s="1590" t="s">
        <v>113</v>
      </c>
      <c r="D201" s="1590" t="s">
        <v>1218</v>
      </c>
      <c r="E201" s="1590">
        <v>30573143</v>
      </c>
      <c r="F201" s="1590" t="s">
        <v>1219</v>
      </c>
      <c r="G201" s="1590" t="s">
        <v>1220</v>
      </c>
      <c r="H201" s="1590" t="s">
        <v>1221</v>
      </c>
      <c r="I201" s="1590" t="s">
        <v>86</v>
      </c>
      <c r="J201" s="212" t="s">
        <v>1222</v>
      </c>
      <c r="K201" s="212"/>
      <c r="L201" s="212" t="s">
        <v>1184</v>
      </c>
      <c r="M201" s="1590" t="s">
        <v>19</v>
      </c>
      <c r="N201" s="1590" t="s">
        <v>20</v>
      </c>
      <c r="O201" s="1590" t="s">
        <v>19</v>
      </c>
      <c r="P201" s="214" t="s">
        <v>1223</v>
      </c>
    </row>
    <row r="202" spans="2:16" s="137" customFormat="1" ht="60" x14ac:dyDescent="0.25">
      <c r="B202" s="1597"/>
      <c r="C202" s="1591"/>
      <c r="D202" s="1591"/>
      <c r="E202" s="1591"/>
      <c r="F202" s="1591"/>
      <c r="G202" s="1591"/>
      <c r="H202" s="1591"/>
      <c r="I202" s="1591"/>
      <c r="J202" s="212" t="s">
        <v>1224</v>
      </c>
      <c r="K202" s="212"/>
      <c r="L202" s="212" t="s">
        <v>155</v>
      </c>
      <c r="M202" s="1591"/>
      <c r="N202" s="1591"/>
      <c r="O202" s="1591"/>
      <c r="P202" s="385"/>
    </row>
    <row r="203" spans="2:16" s="137" customFormat="1" ht="30" x14ac:dyDescent="0.25">
      <c r="B203" s="1597"/>
      <c r="C203" s="1591"/>
      <c r="D203" s="1591"/>
      <c r="E203" s="1591"/>
      <c r="F203" s="1591"/>
      <c r="G203" s="1591"/>
      <c r="H203" s="1591"/>
      <c r="I203" s="1591"/>
      <c r="J203" s="212" t="s">
        <v>1225</v>
      </c>
      <c r="K203" s="212" t="s">
        <v>1226</v>
      </c>
      <c r="L203" s="212" t="s">
        <v>155</v>
      </c>
      <c r="M203" s="1591"/>
      <c r="N203" s="1591"/>
      <c r="O203" s="1591"/>
      <c r="P203" s="385"/>
    </row>
    <row r="204" spans="2:16" s="116" customFormat="1" ht="30" x14ac:dyDescent="0.25">
      <c r="B204" s="1597"/>
      <c r="C204" s="1591"/>
      <c r="D204" s="1591"/>
      <c r="E204" s="1591"/>
      <c r="F204" s="1591"/>
      <c r="G204" s="1591"/>
      <c r="H204" s="1591"/>
      <c r="I204" s="1591"/>
      <c r="J204" s="212" t="s">
        <v>1227</v>
      </c>
      <c r="K204" s="212"/>
      <c r="L204" s="212" t="s">
        <v>1184</v>
      </c>
      <c r="M204" s="1591"/>
      <c r="N204" s="1591"/>
      <c r="O204" s="1591"/>
      <c r="P204" s="214" t="s">
        <v>1228</v>
      </c>
    </row>
    <row r="205" spans="2:16" s="116" customFormat="1" ht="30" x14ac:dyDescent="0.25">
      <c r="B205" s="1597"/>
      <c r="C205" s="1591"/>
      <c r="D205" s="1591"/>
      <c r="E205" s="1591"/>
      <c r="F205" s="1591"/>
      <c r="G205" s="1591"/>
      <c r="H205" s="1591"/>
      <c r="I205" s="1591"/>
      <c r="J205" s="212" t="s">
        <v>1229</v>
      </c>
      <c r="K205" s="212" t="s">
        <v>1230</v>
      </c>
      <c r="L205" s="212" t="s">
        <v>1184</v>
      </c>
      <c r="M205" s="1591"/>
      <c r="N205" s="1591"/>
      <c r="O205" s="1591"/>
      <c r="P205" s="214" t="s">
        <v>1231</v>
      </c>
    </row>
    <row r="206" spans="2:16" s="116" customFormat="1" ht="30" x14ac:dyDescent="0.25">
      <c r="B206" s="1598"/>
      <c r="C206" s="1592"/>
      <c r="D206" s="1592"/>
      <c r="E206" s="1592"/>
      <c r="F206" s="1592"/>
      <c r="G206" s="1592"/>
      <c r="H206" s="1592"/>
      <c r="I206" s="1592"/>
      <c r="J206" s="212" t="s">
        <v>1232</v>
      </c>
      <c r="K206" s="212" t="s">
        <v>1233</v>
      </c>
      <c r="L206" s="212" t="s">
        <v>1184</v>
      </c>
      <c r="M206" s="1592"/>
      <c r="N206" s="1592"/>
      <c r="O206" s="1592"/>
      <c r="P206" s="214" t="s">
        <v>1234</v>
      </c>
    </row>
    <row r="207" spans="2:16" s="116" customFormat="1" ht="30" x14ac:dyDescent="0.25">
      <c r="B207" s="1596" t="s">
        <v>1210</v>
      </c>
      <c r="C207" s="1590" t="s">
        <v>715</v>
      </c>
      <c r="D207" s="1590" t="s">
        <v>1235</v>
      </c>
      <c r="E207" s="1590">
        <v>1069484985</v>
      </c>
      <c r="F207" s="1590" t="s">
        <v>1203</v>
      </c>
      <c r="G207" s="1590" t="s">
        <v>264</v>
      </c>
      <c r="H207" s="1587">
        <v>41618</v>
      </c>
      <c r="I207" s="1590" t="s">
        <v>86</v>
      </c>
      <c r="J207" s="212" t="s">
        <v>1236</v>
      </c>
      <c r="K207" s="212"/>
      <c r="L207" s="212" t="s">
        <v>1184</v>
      </c>
      <c r="M207" s="1590" t="s">
        <v>19</v>
      </c>
      <c r="N207" s="1590" t="s">
        <v>20</v>
      </c>
      <c r="O207" s="1590" t="s">
        <v>19</v>
      </c>
      <c r="P207" s="1590" t="s">
        <v>1237</v>
      </c>
    </row>
    <row r="208" spans="2:16" s="116" customFormat="1" ht="45" x14ac:dyDescent="0.25">
      <c r="B208" s="1597"/>
      <c r="C208" s="1591"/>
      <c r="D208" s="1591"/>
      <c r="E208" s="1591"/>
      <c r="F208" s="1591"/>
      <c r="G208" s="1591"/>
      <c r="H208" s="1588"/>
      <c r="I208" s="1591"/>
      <c r="J208" s="212" t="s">
        <v>1238</v>
      </c>
      <c r="K208" s="212"/>
      <c r="L208" s="212" t="s">
        <v>1184</v>
      </c>
      <c r="M208" s="1591"/>
      <c r="N208" s="1591"/>
      <c r="O208" s="1591"/>
      <c r="P208" s="1591"/>
    </row>
    <row r="209" spans="2:16" s="116" customFormat="1" x14ac:dyDescent="0.25">
      <c r="B209" s="1597"/>
      <c r="C209" s="1591"/>
      <c r="D209" s="1591"/>
      <c r="E209" s="1591"/>
      <c r="F209" s="1591"/>
      <c r="G209" s="1591"/>
      <c r="H209" s="1588"/>
      <c r="I209" s="1591"/>
      <c r="J209" s="212" t="s">
        <v>1204</v>
      </c>
      <c r="K209" s="212" t="s">
        <v>1239</v>
      </c>
      <c r="L209" s="212" t="s">
        <v>1184</v>
      </c>
      <c r="M209" s="1591"/>
      <c r="N209" s="1591"/>
      <c r="O209" s="1591"/>
      <c r="P209" s="1591"/>
    </row>
    <row r="210" spans="2:16" s="116" customFormat="1" ht="90" x14ac:dyDescent="0.25">
      <c r="B210" s="1598"/>
      <c r="C210" s="1592"/>
      <c r="D210" s="1592"/>
      <c r="E210" s="1592"/>
      <c r="F210" s="1592"/>
      <c r="G210" s="1592"/>
      <c r="H210" s="1589"/>
      <c r="I210" s="1592"/>
      <c r="J210" s="212" t="s">
        <v>284</v>
      </c>
      <c r="K210" s="212" t="s">
        <v>1240</v>
      </c>
      <c r="L210" s="212" t="s">
        <v>155</v>
      </c>
      <c r="M210" s="1592"/>
      <c r="N210" s="1592"/>
      <c r="O210" s="1592"/>
      <c r="P210" s="1592"/>
    </row>
    <row r="211" spans="2:16" s="116" customFormat="1" ht="45" x14ac:dyDescent="0.25">
      <c r="B211" s="386" t="s">
        <v>1241</v>
      </c>
      <c r="C211" s="212"/>
      <c r="D211" s="212" t="s">
        <v>1242</v>
      </c>
      <c r="E211" s="212">
        <v>1067890563</v>
      </c>
      <c r="F211" s="212" t="s">
        <v>1243</v>
      </c>
      <c r="G211" s="212" t="s">
        <v>136</v>
      </c>
      <c r="H211" s="381">
        <v>41631</v>
      </c>
      <c r="I211" s="212" t="s">
        <v>86</v>
      </c>
      <c r="J211" s="212" t="s">
        <v>1204</v>
      </c>
      <c r="K211" s="212" t="s">
        <v>1244</v>
      </c>
      <c r="L211" s="212" t="s">
        <v>1184</v>
      </c>
      <c r="M211" s="212" t="s">
        <v>19</v>
      </c>
      <c r="N211" s="212" t="s">
        <v>20</v>
      </c>
      <c r="O211" s="212" t="s">
        <v>19</v>
      </c>
      <c r="P211" s="214" t="s">
        <v>1245</v>
      </c>
    </row>
    <row r="212" spans="2:16" s="116" customFormat="1" ht="30" x14ac:dyDescent="0.25">
      <c r="B212" s="1590" t="s">
        <v>1246</v>
      </c>
      <c r="C212" s="1590" t="s">
        <v>113</v>
      </c>
      <c r="D212" s="1590" t="s">
        <v>1247</v>
      </c>
      <c r="E212" s="1590">
        <v>78672315</v>
      </c>
      <c r="F212" s="1590" t="s">
        <v>1248</v>
      </c>
      <c r="G212" s="1590" t="s">
        <v>1249</v>
      </c>
      <c r="H212" s="1587">
        <v>35909</v>
      </c>
      <c r="I212" s="1590" t="s">
        <v>86</v>
      </c>
      <c r="J212" s="212" t="s">
        <v>1250</v>
      </c>
      <c r="K212" s="212" t="s">
        <v>1251</v>
      </c>
      <c r="L212" s="212" t="s">
        <v>1184</v>
      </c>
      <c r="M212" s="1590" t="s">
        <v>19</v>
      </c>
      <c r="N212" s="1590" t="s">
        <v>20</v>
      </c>
      <c r="O212" s="1590" t="s">
        <v>19</v>
      </c>
      <c r="P212" s="1590" t="s">
        <v>1252</v>
      </c>
    </row>
    <row r="213" spans="2:16" s="137" customFormat="1" ht="30" x14ac:dyDescent="0.25">
      <c r="B213" s="1591"/>
      <c r="C213" s="1591"/>
      <c r="D213" s="1591"/>
      <c r="E213" s="1591"/>
      <c r="F213" s="1591"/>
      <c r="G213" s="1591"/>
      <c r="H213" s="1588"/>
      <c r="I213" s="1591"/>
      <c r="J213" s="212" t="s">
        <v>1253</v>
      </c>
      <c r="K213" s="212" t="s">
        <v>1254</v>
      </c>
      <c r="L213" s="212" t="s">
        <v>1184</v>
      </c>
      <c r="M213" s="1591"/>
      <c r="N213" s="1591"/>
      <c r="O213" s="1591"/>
      <c r="P213" s="1591"/>
    </row>
    <row r="214" spans="2:16" s="137" customFormat="1" ht="30" x14ac:dyDescent="0.25">
      <c r="B214" s="1591"/>
      <c r="C214" s="1591"/>
      <c r="D214" s="1591"/>
      <c r="E214" s="1591"/>
      <c r="F214" s="1591"/>
      <c r="G214" s="1591"/>
      <c r="H214" s="1588"/>
      <c r="I214" s="1591"/>
      <c r="J214" s="212" t="s">
        <v>1250</v>
      </c>
      <c r="K214" s="212" t="s">
        <v>1255</v>
      </c>
      <c r="L214" s="212" t="s">
        <v>1184</v>
      </c>
      <c r="M214" s="1591"/>
      <c r="N214" s="1591"/>
      <c r="O214" s="1591"/>
      <c r="P214" s="1591"/>
    </row>
    <row r="215" spans="2:16" ht="30" x14ac:dyDescent="0.25">
      <c r="B215" s="1592"/>
      <c r="C215" s="1592"/>
      <c r="D215" s="1592"/>
      <c r="E215" s="1592"/>
      <c r="F215" s="1592"/>
      <c r="G215" s="1592"/>
      <c r="H215" s="1589"/>
      <c r="I215" s="1592"/>
      <c r="J215" s="387" t="s">
        <v>1204</v>
      </c>
      <c r="K215" s="388" t="s">
        <v>1256</v>
      </c>
      <c r="L215" s="212" t="s">
        <v>155</v>
      </c>
      <c r="M215" s="1592"/>
      <c r="N215" s="1592"/>
      <c r="O215" s="1592"/>
      <c r="P215" s="1592"/>
    </row>
    <row r="216" spans="2:16" ht="30" x14ac:dyDescent="0.25">
      <c r="B216" s="389" t="s">
        <v>1257</v>
      </c>
      <c r="C216" s="389" t="s">
        <v>1258</v>
      </c>
      <c r="D216" s="389" t="s">
        <v>1259</v>
      </c>
      <c r="E216" s="389">
        <v>50876573</v>
      </c>
      <c r="F216" s="389" t="s">
        <v>1260</v>
      </c>
      <c r="G216" s="389" t="s">
        <v>369</v>
      </c>
      <c r="H216" s="390">
        <v>41355</v>
      </c>
      <c r="I216" s="389" t="s">
        <v>86</v>
      </c>
      <c r="J216" s="387" t="s">
        <v>1261</v>
      </c>
      <c r="K216" s="388" t="s">
        <v>1262</v>
      </c>
      <c r="L216" s="212" t="s">
        <v>155</v>
      </c>
      <c r="M216" s="389" t="s">
        <v>19</v>
      </c>
      <c r="N216" s="389" t="s">
        <v>19</v>
      </c>
      <c r="O216" s="389" t="s">
        <v>19</v>
      </c>
      <c r="P216" s="389"/>
    </row>
    <row r="217" spans="2:16" ht="45" x14ac:dyDescent="0.25">
      <c r="B217" s="1590" t="s">
        <v>1263</v>
      </c>
      <c r="C217" s="1590" t="s">
        <v>113</v>
      </c>
      <c r="D217" s="1590" t="s">
        <v>1264</v>
      </c>
      <c r="E217" s="1590">
        <v>33223639</v>
      </c>
      <c r="F217" s="1590" t="s">
        <v>346</v>
      </c>
      <c r="G217" s="1590" t="s">
        <v>1265</v>
      </c>
      <c r="H217" s="1587">
        <v>40102</v>
      </c>
      <c r="I217" s="1590" t="s">
        <v>86</v>
      </c>
      <c r="J217" s="124" t="s">
        <v>1266</v>
      </c>
      <c r="K217" s="391" t="s">
        <v>1267</v>
      </c>
      <c r="L217" s="212" t="s">
        <v>1184</v>
      </c>
      <c r="M217" s="1590" t="s">
        <v>19</v>
      </c>
      <c r="N217" s="1590" t="s">
        <v>20</v>
      </c>
      <c r="O217" s="1590" t="s">
        <v>19</v>
      </c>
      <c r="P217" s="214" t="s">
        <v>1268</v>
      </c>
    </row>
    <row r="218" spans="2:16" ht="90" x14ac:dyDescent="0.25">
      <c r="B218" s="1592"/>
      <c r="C218" s="1592"/>
      <c r="D218" s="1592"/>
      <c r="E218" s="1592"/>
      <c r="F218" s="1592"/>
      <c r="G218" s="1592"/>
      <c r="H218" s="1589"/>
      <c r="I218" s="1592"/>
      <c r="J218" s="124" t="s">
        <v>284</v>
      </c>
      <c r="K218" s="392" t="s">
        <v>1269</v>
      </c>
      <c r="L218" s="212" t="s">
        <v>155</v>
      </c>
      <c r="M218" s="1592"/>
      <c r="N218" s="1592"/>
      <c r="O218" s="1592"/>
      <c r="P218" s="389"/>
    </row>
    <row r="219" spans="2:16" x14ac:dyDescent="0.25">
      <c r="B219" s="1590" t="s">
        <v>1263</v>
      </c>
      <c r="C219" s="1590" t="s">
        <v>113</v>
      </c>
      <c r="D219" s="1590" t="s">
        <v>1270</v>
      </c>
      <c r="E219" s="1590">
        <v>1069481988</v>
      </c>
      <c r="F219" s="1590" t="s">
        <v>1271</v>
      </c>
      <c r="G219" s="1590" t="s">
        <v>264</v>
      </c>
      <c r="H219" s="1587">
        <v>41452</v>
      </c>
      <c r="I219" s="1590" t="s">
        <v>86</v>
      </c>
      <c r="J219" s="393" t="s">
        <v>1199</v>
      </c>
      <c r="K219" s="388"/>
      <c r="L219" s="212" t="s">
        <v>1184</v>
      </c>
      <c r="M219" s="1590" t="s">
        <v>19</v>
      </c>
      <c r="N219" s="1590" t="s">
        <v>20</v>
      </c>
      <c r="O219" s="1590" t="s">
        <v>19</v>
      </c>
      <c r="P219" s="1590" t="s">
        <v>1272</v>
      </c>
    </row>
    <row r="220" spans="2:16" ht="30" x14ac:dyDescent="0.25">
      <c r="B220" s="1591"/>
      <c r="C220" s="1591"/>
      <c r="D220" s="1591"/>
      <c r="E220" s="1591"/>
      <c r="F220" s="1591"/>
      <c r="G220" s="1591"/>
      <c r="H220" s="1588"/>
      <c r="I220" s="1591"/>
      <c r="J220" s="393" t="s">
        <v>1273</v>
      </c>
      <c r="K220" s="388"/>
      <c r="L220" s="212" t="s">
        <v>1184</v>
      </c>
      <c r="M220" s="1591"/>
      <c r="N220" s="1591"/>
      <c r="O220" s="1591"/>
      <c r="P220" s="1591"/>
    </row>
    <row r="221" spans="2:16" ht="90" x14ac:dyDescent="0.25">
      <c r="B221" s="1592"/>
      <c r="C221" s="1592"/>
      <c r="D221" s="1592"/>
      <c r="E221" s="1592"/>
      <c r="F221" s="1592"/>
      <c r="G221" s="1592"/>
      <c r="H221" s="1589"/>
      <c r="I221" s="1592"/>
      <c r="J221" s="393" t="s">
        <v>284</v>
      </c>
      <c r="K221" s="388" t="s">
        <v>1240</v>
      </c>
      <c r="L221" s="212" t="s">
        <v>155</v>
      </c>
      <c r="M221" s="1592"/>
      <c r="N221" s="1592"/>
      <c r="O221" s="1592"/>
      <c r="P221" s="1592"/>
    </row>
    <row r="222" spans="2:16" x14ac:dyDescent="0.25">
      <c r="B222" s="1590" t="s">
        <v>1263</v>
      </c>
      <c r="C222" s="1590" t="s">
        <v>113</v>
      </c>
      <c r="D222" s="1590" t="s">
        <v>1274</v>
      </c>
      <c r="E222" s="1590">
        <v>15042097</v>
      </c>
      <c r="F222" s="1590" t="s">
        <v>1275</v>
      </c>
      <c r="G222" s="1590" t="s">
        <v>369</v>
      </c>
      <c r="H222" s="1587">
        <v>39073</v>
      </c>
      <c r="I222" s="1590" t="s">
        <v>86</v>
      </c>
      <c r="J222" s="393" t="s">
        <v>1204</v>
      </c>
      <c r="K222" s="388" t="s">
        <v>1276</v>
      </c>
      <c r="L222" s="212" t="s">
        <v>1184</v>
      </c>
      <c r="M222" s="1590" t="s">
        <v>20</v>
      </c>
      <c r="N222" s="1590" t="s">
        <v>19</v>
      </c>
      <c r="O222" s="1590" t="s">
        <v>19</v>
      </c>
      <c r="P222" s="394"/>
    </row>
    <row r="223" spans="2:16" ht="90" x14ac:dyDescent="0.25">
      <c r="B223" s="1591"/>
      <c r="C223" s="1591"/>
      <c r="D223" s="1591"/>
      <c r="E223" s="1591"/>
      <c r="F223" s="1591"/>
      <c r="G223" s="1591"/>
      <c r="H223" s="1588"/>
      <c r="I223" s="1591"/>
      <c r="J223" s="393" t="s">
        <v>284</v>
      </c>
      <c r="K223" s="388" t="s">
        <v>1240</v>
      </c>
      <c r="L223" s="212" t="s">
        <v>155</v>
      </c>
      <c r="M223" s="1591"/>
      <c r="N223" s="1591"/>
      <c r="O223" s="1591"/>
      <c r="P223" s="395"/>
    </row>
    <row r="224" spans="2:16" ht="60" x14ac:dyDescent="0.25">
      <c r="B224" s="1592"/>
      <c r="C224" s="1592"/>
      <c r="D224" s="1592"/>
      <c r="E224" s="1592"/>
      <c r="F224" s="1592"/>
      <c r="G224" s="1592"/>
      <c r="H224" s="1589"/>
      <c r="I224" s="1592"/>
      <c r="J224" s="393" t="s">
        <v>290</v>
      </c>
      <c r="K224" s="388" t="s">
        <v>1277</v>
      </c>
      <c r="L224" s="212" t="s">
        <v>155</v>
      </c>
      <c r="M224" s="1592"/>
      <c r="N224" s="1592"/>
      <c r="O224" s="1592"/>
      <c r="P224" s="396"/>
    </row>
    <row r="225" spans="2:18" ht="165" x14ac:dyDescent="0.25">
      <c r="B225" s="1590" t="s">
        <v>1263</v>
      </c>
      <c r="C225" s="1590" t="s">
        <v>113</v>
      </c>
      <c r="D225" s="1590" t="s">
        <v>1278</v>
      </c>
      <c r="E225" s="1590">
        <v>30564538</v>
      </c>
      <c r="F225" s="1590" t="s">
        <v>1279</v>
      </c>
      <c r="G225" s="1590" t="s">
        <v>116</v>
      </c>
      <c r="H225" s="1587">
        <v>40990</v>
      </c>
      <c r="I225" s="1590" t="s">
        <v>86</v>
      </c>
      <c r="J225" s="393" t="s">
        <v>290</v>
      </c>
      <c r="K225" s="391" t="s">
        <v>1280</v>
      </c>
      <c r="L225" s="212" t="s">
        <v>1184</v>
      </c>
      <c r="M225" s="1590" t="s">
        <v>19</v>
      </c>
      <c r="N225" s="1590" t="s">
        <v>19</v>
      </c>
      <c r="O225" s="1590" t="s">
        <v>19</v>
      </c>
      <c r="P225" s="214" t="s">
        <v>1281</v>
      </c>
    </row>
    <row r="226" spans="2:18" ht="45" x14ac:dyDescent="0.25">
      <c r="B226" s="1591"/>
      <c r="C226" s="1591"/>
      <c r="D226" s="1591"/>
      <c r="E226" s="1591"/>
      <c r="F226" s="1591"/>
      <c r="G226" s="1591"/>
      <c r="H226" s="1588"/>
      <c r="I226" s="1591"/>
      <c r="J226" s="393" t="s">
        <v>1229</v>
      </c>
      <c r="K226" s="392" t="s">
        <v>1282</v>
      </c>
      <c r="L226" s="212" t="s">
        <v>1184</v>
      </c>
      <c r="M226" s="1591"/>
      <c r="N226" s="1591"/>
      <c r="O226" s="1591"/>
      <c r="P226" s="214" t="s">
        <v>1283</v>
      </c>
    </row>
    <row r="227" spans="2:18" ht="30" x14ac:dyDescent="0.25">
      <c r="B227" s="1591"/>
      <c r="C227" s="1591"/>
      <c r="D227" s="1591"/>
      <c r="E227" s="1591"/>
      <c r="F227" s="1591"/>
      <c r="G227" s="1591"/>
      <c r="H227" s="1588"/>
      <c r="I227" s="1591"/>
      <c r="J227" s="393" t="s">
        <v>1284</v>
      </c>
      <c r="K227" s="391" t="s">
        <v>1285</v>
      </c>
      <c r="L227" s="212" t="s">
        <v>1184</v>
      </c>
      <c r="M227" s="1591"/>
      <c r="N227" s="1591"/>
      <c r="O227" s="1591"/>
      <c r="P227" s="214" t="s">
        <v>1286</v>
      </c>
    </row>
    <row r="228" spans="2:18" ht="30" x14ac:dyDescent="0.25">
      <c r="B228" s="1591"/>
      <c r="C228" s="1591"/>
      <c r="D228" s="1591"/>
      <c r="E228" s="1591"/>
      <c r="F228" s="1591"/>
      <c r="G228" s="1591"/>
      <c r="H228" s="1588"/>
      <c r="I228" s="1591"/>
      <c r="J228" s="154" t="s">
        <v>1229</v>
      </c>
      <c r="K228" s="130"/>
      <c r="L228" s="108" t="s">
        <v>1184</v>
      </c>
      <c r="M228" s="1591"/>
      <c r="N228" s="1591"/>
      <c r="O228" s="1591"/>
      <c r="P228" s="214" t="s">
        <v>1287</v>
      </c>
    </row>
    <row r="229" spans="2:18" ht="90" x14ac:dyDescent="0.25">
      <c r="B229" s="1592"/>
      <c r="C229" s="1592"/>
      <c r="D229" s="1592"/>
      <c r="E229" s="1592"/>
      <c r="F229" s="1592"/>
      <c r="G229" s="1592"/>
      <c r="H229" s="1589"/>
      <c r="I229" s="1592"/>
      <c r="J229" s="154" t="s">
        <v>284</v>
      </c>
      <c r="K229" s="130" t="s">
        <v>1288</v>
      </c>
      <c r="L229" s="212" t="s">
        <v>155</v>
      </c>
      <c r="M229" s="1592"/>
      <c r="N229" s="1592"/>
      <c r="O229" s="1592"/>
      <c r="P229" s="53"/>
    </row>
    <row r="230" spans="2:18" ht="90" x14ac:dyDescent="0.25">
      <c r="B230" s="1599" t="s">
        <v>1289</v>
      </c>
      <c r="C230" s="1599" t="s">
        <v>113</v>
      </c>
      <c r="D230" s="1599" t="s">
        <v>1290</v>
      </c>
      <c r="E230" s="1599">
        <v>1069465231</v>
      </c>
      <c r="F230" s="1599" t="s">
        <v>1291</v>
      </c>
      <c r="G230" s="1599" t="s">
        <v>130</v>
      </c>
      <c r="H230" s="1603">
        <v>40164</v>
      </c>
      <c r="I230" s="1606" t="s">
        <v>86</v>
      </c>
      <c r="J230" s="129" t="s">
        <v>284</v>
      </c>
      <c r="K230" s="130" t="s">
        <v>1240</v>
      </c>
      <c r="L230" s="212" t="s">
        <v>155</v>
      </c>
      <c r="M230" s="1566" t="s">
        <v>19</v>
      </c>
      <c r="N230" s="1566" t="s">
        <v>19</v>
      </c>
      <c r="O230" s="1566" t="s">
        <v>19</v>
      </c>
      <c r="P230" s="1599" t="s">
        <v>1283</v>
      </c>
      <c r="R230" s="129"/>
    </row>
    <row r="231" spans="2:18" x14ac:dyDescent="0.25">
      <c r="B231" s="1600"/>
      <c r="C231" s="1600"/>
      <c r="D231" s="1600"/>
      <c r="E231" s="1600"/>
      <c r="F231" s="1600"/>
      <c r="G231" s="1600"/>
      <c r="H231" s="1604"/>
      <c r="I231" s="1608"/>
      <c r="J231" s="129" t="s">
        <v>1199</v>
      </c>
      <c r="K231" s="130"/>
      <c r="L231" s="130" t="s">
        <v>1184</v>
      </c>
      <c r="M231" s="1602"/>
      <c r="N231" s="1602"/>
      <c r="O231" s="1602"/>
      <c r="P231" s="1600"/>
    </row>
    <row r="232" spans="2:18" ht="30" x14ac:dyDescent="0.25">
      <c r="B232" s="1600"/>
      <c r="C232" s="1600"/>
      <c r="D232" s="1600"/>
      <c r="E232" s="1600"/>
      <c r="F232" s="1600"/>
      <c r="G232" s="1600"/>
      <c r="H232" s="1604"/>
      <c r="I232" s="1608"/>
      <c r="J232" s="129" t="s">
        <v>1292</v>
      </c>
      <c r="K232" s="130"/>
      <c r="L232" s="130" t="s">
        <v>1184</v>
      </c>
      <c r="M232" s="1602"/>
      <c r="N232" s="1602"/>
      <c r="O232" s="1602"/>
      <c r="P232" s="1600"/>
    </row>
    <row r="233" spans="2:18" ht="30" x14ac:dyDescent="0.25">
      <c r="B233" s="1601"/>
      <c r="C233" s="1601"/>
      <c r="D233" s="1601"/>
      <c r="E233" s="1601"/>
      <c r="F233" s="1601"/>
      <c r="G233" s="1601"/>
      <c r="H233" s="1605"/>
      <c r="I233" s="1607"/>
      <c r="J233" s="129" t="s">
        <v>1293</v>
      </c>
      <c r="K233" s="130" t="s">
        <v>1294</v>
      </c>
      <c r="L233" s="130" t="s">
        <v>1184</v>
      </c>
      <c r="M233" s="1567"/>
      <c r="N233" s="1567"/>
      <c r="O233" s="1567"/>
      <c r="P233" s="1601"/>
    </row>
    <row r="234" spans="2:18" ht="90" x14ac:dyDescent="0.25">
      <c r="B234" s="1599" t="s">
        <v>1263</v>
      </c>
      <c r="C234" s="1599" t="s">
        <v>113</v>
      </c>
      <c r="D234" s="1599" t="s">
        <v>1295</v>
      </c>
      <c r="E234" s="1599">
        <v>1067869491</v>
      </c>
      <c r="F234" s="1599" t="s">
        <v>1296</v>
      </c>
      <c r="G234" s="1599" t="s">
        <v>136</v>
      </c>
      <c r="H234" s="1603">
        <v>40745</v>
      </c>
      <c r="I234" s="1606" t="s">
        <v>86</v>
      </c>
      <c r="J234" s="129" t="s">
        <v>284</v>
      </c>
      <c r="K234" s="130" t="s">
        <v>1297</v>
      </c>
      <c r="L234" s="130" t="s">
        <v>155</v>
      </c>
      <c r="M234" s="1566" t="s">
        <v>19</v>
      </c>
      <c r="N234" s="1566" t="s">
        <v>20</v>
      </c>
      <c r="O234" s="1566" t="s">
        <v>19</v>
      </c>
      <c r="P234" s="129"/>
    </row>
    <row r="235" spans="2:18" ht="90" x14ac:dyDescent="0.25">
      <c r="B235" s="1601"/>
      <c r="C235" s="1601"/>
      <c r="D235" s="1601"/>
      <c r="E235" s="1601"/>
      <c r="F235" s="1601"/>
      <c r="G235" s="1601"/>
      <c r="H235" s="1605"/>
      <c r="I235" s="1607"/>
      <c r="J235" s="129" t="s">
        <v>284</v>
      </c>
      <c r="K235" s="130" t="s">
        <v>1298</v>
      </c>
      <c r="L235" s="130" t="s">
        <v>1184</v>
      </c>
      <c r="M235" s="1567"/>
      <c r="N235" s="1567"/>
      <c r="O235" s="1567"/>
      <c r="P235" s="129" t="s">
        <v>1299</v>
      </c>
    </row>
    <row r="236" spans="2:18" ht="30" x14ac:dyDescent="0.25">
      <c r="B236" s="129" t="s">
        <v>1263</v>
      </c>
      <c r="C236" s="129" t="s">
        <v>1300</v>
      </c>
      <c r="D236" s="129" t="s">
        <v>1301</v>
      </c>
      <c r="E236" s="129">
        <v>1066511666</v>
      </c>
      <c r="F236" s="129" t="s">
        <v>1302</v>
      </c>
      <c r="G236" s="129" t="s">
        <v>136</v>
      </c>
      <c r="H236" s="147">
        <v>40533</v>
      </c>
      <c r="I236" s="130" t="s">
        <v>86</v>
      </c>
      <c r="J236" s="129"/>
      <c r="K236" s="130"/>
      <c r="L236" s="130"/>
      <c r="M236" s="245"/>
      <c r="N236" s="245"/>
      <c r="O236" s="245"/>
      <c r="P236" s="214" t="s">
        <v>1303</v>
      </c>
    </row>
    <row r="237" spans="2:18" ht="60" x14ac:dyDescent="0.25">
      <c r="B237" s="129" t="s">
        <v>1304</v>
      </c>
      <c r="C237" s="129" t="s">
        <v>1305</v>
      </c>
      <c r="D237" s="129" t="s">
        <v>1306</v>
      </c>
      <c r="E237" s="129">
        <v>30570970</v>
      </c>
      <c r="F237" s="129" t="s">
        <v>710</v>
      </c>
      <c r="G237" s="129" t="s">
        <v>1307</v>
      </c>
      <c r="H237" s="147">
        <v>40721</v>
      </c>
      <c r="I237" s="130" t="s">
        <v>86</v>
      </c>
      <c r="J237" s="129" t="s">
        <v>1308</v>
      </c>
      <c r="K237" s="130" t="s">
        <v>1309</v>
      </c>
      <c r="L237" s="130" t="s">
        <v>155</v>
      </c>
      <c r="M237" s="245" t="s">
        <v>19</v>
      </c>
      <c r="N237" s="245" t="s">
        <v>19</v>
      </c>
      <c r="O237" s="245" t="s">
        <v>19</v>
      </c>
      <c r="P237" s="214"/>
    </row>
    <row r="238" spans="2:18" ht="87" customHeight="1" x14ac:dyDescent="0.25">
      <c r="B238" s="1599" t="s">
        <v>1310</v>
      </c>
      <c r="C238" s="1599" t="s">
        <v>113</v>
      </c>
      <c r="D238" s="1599" t="s">
        <v>1311</v>
      </c>
      <c r="E238" s="1599">
        <v>30577176</v>
      </c>
      <c r="F238" s="1599" t="s">
        <v>1312</v>
      </c>
      <c r="G238" s="1599" t="s">
        <v>369</v>
      </c>
      <c r="H238" s="1603">
        <v>38696</v>
      </c>
      <c r="I238" s="1606" t="s">
        <v>86</v>
      </c>
      <c r="J238" s="557" t="s">
        <v>1313</v>
      </c>
      <c r="K238" s="558" t="s">
        <v>1314</v>
      </c>
      <c r="L238" s="558" t="s">
        <v>155</v>
      </c>
      <c r="M238" s="1566" t="s">
        <v>19</v>
      </c>
      <c r="N238" s="1566" t="s">
        <v>19</v>
      </c>
      <c r="O238" s="1566" t="s">
        <v>19</v>
      </c>
      <c r="P238" s="1590" t="s">
        <v>1315</v>
      </c>
    </row>
    <row r="239" spans="2:18" x14ac:dyDescent="0.25">
      <c r="B239" s="1601"/>
      <c r="C239" s="1601"/>
      <c r="D239" s="1601"/>
      <c r="E239" s="1601"/>
      <c r="F239" s="1601"/>
      <c r="G239" s="1601"/>
      <c r="H239" s="1605"/>
      <c r="I239" s="1607"/>
      <c r="J239" s="129" t="s">
        <v>1316</v>
      </c>
      <c r="K239" s="130" t="s">
        <v>1317</v>
      </c>
      <c r="L239" s="130" t="s">
        <v>1184</v>
      </c>
      <c r="M239" s="1567"/>
      <c r="N239" s="1567"/>
      <c r="O239" s="1567"/>
      <c r="P239" s="1592"/>
    </row>
    <row r="240" spans="2:18" ht="90" x14ac:dyDescent="0.25">
      <c r="B240" s="129" t="s">
        <v>1310</v>
      </c>
      <c r="C240" s="129" t="s">
        <v>1195</v>
      </c>
      <c r="D240" s="129" t="s">
        <v>1318</v>
      </c>
      <c r="E240" s="129">
        <v>50979084</v>
      </c>
      <c r="F240" s="129" t="s">
        <v>288</v>
      </c>
      <c r="G240" s="129" t="s">
        <v>130</v>
      </c>
      <c r="H240" s="147">
        <v>36671</v>
      </c>
      <c r="I240" s="130" t="s">
        <v>86</v>
      </c>
      <c r="J240" s="557" t="s">
        <v>1319</v>
      </c>
      <c r="K240" s="558" t="s">
        <v>1320</v>
      </c>
      <c r="L240" s="558" t="s">
        <v>155</v>
      </c>
      <c r="M240" s="547" t="s">
        <v>19</v>
      </c>
      <c r="N240" s="547" t="s">
        <v>19</v>
      </c>
      <c r="O240" s="547" t="s">
        <v>19</v>
      </c>
      <c r="P240" s="214" t="s">
        <v>1321</v>
      </c>
    </row>
    <row r="241" spans="2:16" ht="90" x14ac:dyDescent="0.25">
      <c r="B241" s="129" t="s">
        <v>1322</v>
      </c>
      <c r="C241" s="129" t="s">
        <v>113</v>
      </c>
      <c r="D241" s="129" t="s">
        <v>1323</v>
      </c>
      <c r="E241" s="129">
        <v>30576720</v>
      </c>
      <c r="F241" s="129" t="s">
        <v>1324</v>
      </c>
      <c r="G241" s="129" t="s">
        <v>369</v>
      </c>
      <c r="H241" s="147">
        <v>39255</v>
      </c>
      <c r="I241" s="130" t="s">
        <v>86</v>
      </c>
      <c r="J241" s="129" t="s">
        <v>284</v>
      </c>
      <c r="K241" s="130" t="s">
        <v>1325</v>
      </c>
      <c r="L241" s="130" t="s">
        <v>155</v>
      </c>
      <c r="M241" s="245" t="s">
        <v>19</v>
      </c>
      <c r="N241" s="245" t="s">
        <v>19</v>
      </c>
      <c r="O241" s="245" t="s">
        <v>19</v>
      </c>
      <c r="P241" s="214"/>
    </row>
    <row r="242" spans="2:16" ht="30" x14ac:dyDescent="0.25">
      <c r="B242" s="140" t="s">
        <v>1326</v>
      </c>
      <c r="C242" s="140" t="s">
        <v>113</v>
      </c>
      <c r="D242" s="140" t="s">
        <v>1327</v>
      </c>
      <c r="E242" s="140">
        <v>30581945</v>
      </c>
      <c r="F242" s="140" t="s">
        <v>1328</v>
      </c>
      <c r="G242" s="140" t="s">
        <v>419</v>
      </c>
      <c r="H242" s="220">
        <v>41119</v>
      </c>
      <c r="I242" s="142" t="s">
        <v>86</v>
      </c>
      <c r="J242" s="129"/>
      <c r="K242" s="130"/>
      <c r="L242" s="130"/>
      <c r="M242" s="53"/>
      <c r="N242" s="53"/>
      <c r="O242" s="53"/>
      <c r="P242" s="214" t="s">
        <v>1329</v>
      </c>
    </row>
    <row r="243" spans="2:16" ht="30" x14ac:dyDescent="0.25">
      <c r="B243" s="129" t="s">
        <v>1322</v>
      </c>
      <c r="C243" s="129" t="s">
        <v>113</v>
      </c>
      <c r="D243" s="129" t="s">
        <v>1330</v>
      </c>
      <c r="E243" s="129">
        <v>1069465132</v>
      </c>
      <c r="F243" s="129" t="s">
        <v>1328</v>
      </c>
      <c r="G243" s="129" t="s">
        <v>419</v>
      </c>
      <c r="H243" s="147">
        <v>39319</v>
      </c>
      <c r="I243" s="130" t="s">
        <v>86</v>
      </c>
      <c r="J243" s="129"/>
      <c r="K243" s="130"/>
      <c r="L243" s="130"/>
      <c r="M243" s="53"/>
      <c r="N243" s="53"/>
      <c r="O243" s="53"/>
      <c r="P243" s="214" t="s">
        <v>1331</v>
      </c>
    </row>
    <row r="244" spans="2:16" ht="30" x14ac:dyDescent="0.25">
      <c r="B244" s="1599" t="s">
        <v>1322</v>
      </c>
      <c r="C244" s="1599" t="s">
        <v>715</v>
      </c>
      <c r="D244" s="1599" t="s">
        <v>1332</v>
      </c>
      <c r="E244" s="1599">
        <v>1069465132</v>
      </c>
      <c r="F244" s="1599" t="s">
        <v>258</v>
      </c>
      <c r="G244" s="1599" t="s">
        <v>369</v>
      </c>
      <c r="H244" s="1603">
        <v>40354</v>
      </c>
      <c r="I244" s="1606" t="s">
        <v>86</v>
      </c>
      <c r="J244" s="129" t="s">
        <v>1333</v>
      </c>
      <c r="K244" s="130"/>
      <c r="L244" s="130" t="s">
        <v>1184</v>
      </c>
      <c r="M244" s="1566" t="s">
        <v>19</v>
      </c>
      <c r="N244" s="1566" t="s">
        <v>19</v>
      </c>
      <c r="O244" s="1566" t="s">
        <v>19</v>
      </c>
      <c r="P244" s="1590" t="s">
        <v>1334</v>
      </c>
    </row>
    <row r="245" spans="2:16" ht="45" x14ac:dyDescent="0.25">
      <c r="B245" s="1600"/>
      <c r="C245" s="1600"/>
      <c r="D245" s="1600"/>
      <c r="E245" s="1600"/>
      <c r="F245" s="1600"/>
      <c r="G245" s="1600"/>
      <c r="H245" s="1604"/>
      <c r="I245" s="1608"/>
      <c r="J245" s="129" t="s">
        <v>1238</v>
      </c>
      <c r="K245" s="130"/>
      <c r="L245" s="130" t="s">
        <v>1184</v>
      </c>
      <c r="M245" s="1602"/>
      <c r="N245" s="1602"/>
      <c r="O245" s="1602"/>
      <c r="P245" s="1591"/>
    </row>
    <row r="246" spans="2:16" ht="90" x14ac:dyDescent="0.25">
      <c r="B246" s="1601"/>
      <c r="C246" s="1601"/>
      <c r="D246" s="1601"/>
      <c r="E246" s="1601"/>
      <c r="F246" s="1601"/>
      <c r="G246" s="1601"/>
      <c r="H246" s="1605"/>
      <c r="I246" s="1607"/>
      <c r="J246" s="129" t="s">
        <v>284</v>
      </c>
      <c r="K246" s="130" t="s">
        <v>1240</v>
      </c>
      <c r="L246" s="130" t="s">
        <v>155</v>
      </c>
      <c r="M246" s="1567"/>
      <c r="N246" s="1567"/>
      <c r="O246" s="1567"/>
      <c r="P246" s="1592"/>
    </row>
    <row r="247" spans="2:16" ht="95.25" customHeight="1" x14ac:dyDescent="0.25">
      <c r="B247" s="129" t="s">
        <v>1335</v>
      </c>
      <c r="C247" s="129" t="s">
        <v>1258</v>
      </c>
      <c r="D247" s="129" t="s">
        <v>1336</v>
      </c>
      <c r="E247" s="129">
        <v>1063075473</v>
      </c>
      <c r="F247" s="129" t="s">
        <v>288</v>
      </c>
      <c r="G247" s="129" t="s">
        <v>264</v>
      </c>
      <c r="H247" s="147">
        <v>40522</v>
      </c>
      <c r="I247" s="130" t="s">
        <v>86</v>
      </c>
      <c r="J247" s="129" t="s">
        <v>1204</v>
      </c>
      <c r="K247" s="130" t="s">
        <v>1337</v>
      </c>
      <c r="L247" s="130" t="s">
        <v>155</v>
      </c>
      <c r="M247" s="245" t="s">
        <v>19</v>
      </c>
      <c r="N247" s="245" t="s">
        <v>19</v>
      </c>
      <c r="O247" s="245" t="s">
        <v>19</v>
      </c>
      <c r="P247" s="214" t="s">
        <v>1338</v>
      </c>
    </row>
    <row r="248" spans="2:16" ht="30" x14ac:dyDescent="0.25">
      <c r="B248" s="129" t="s">
        <v>1339</v>
      </c>
      <c r="C248" s="129" t="s">
        <v>113</v>
      </c>
      <c r="D248" s="129" t="s">
        <v>1340</v>
      </c>
      <c r="E248" s="129">
        <v>30577176</v>
      </c>
      <c r="F248" s="129" t="s">
        <v>1312</v>
      </c>
      <c r="G248" s="129" t="s">
        <v>369</v>
      </c>
      <c r="H248" s="147">
        <v>37968</v>
      </c>
      <c r="I248" s="130" t="s">
        <v>86</v>
      </c>
      <c r="J248" s="129" t="s">
        <v>1204</v>
      </c>
      <c r="K248" s="130" t="s">
        <v>1341</v>
      </c>
      <c r="L248" s="130" t="s">
        <v>155</v>
      </c>
      <c r="M248" s="245" t="s">
        <v>19</v>
      </c>
      <c r="N248" s="245" t="s">
        <v>19</v>
      </c>
      <c r="O248" s="245" t="s">
        <v>19</v>
      </c>
      <c r="P248" s="214" t="s">
        <v>1342</v>
      </c>
    </row>
    <row r="249" spans="2:16" ht="45" x14ac:dyDescent="0.25">
      <c r="B249" s="129" t="s">
        <v>1339</v>
      </c>
      <c r="C249" s="397" t="s">
        <v>1343</v>
      </c>
      <c r="D249" s="129" t="s">
        <v>1344</v>
      </c>
      <c r="E249" s="129">
        <v>45433794</v>
      </c>
      <c r="F249" s="129" t="s">
        <v>288</v>
      </c>
      <c r="G249" s="129" t="s">
        <v>1345</v>
      </c>
      <c r="H249" s="147">
        <v>32346</v>
      </c>
      <c r="I249" s="130" t="s">
        <v>86</v>
      </c>
      <c r="J249" s="129" t="s">
        <v>1204</v>
      </c>
      <c r="K249" s="130" t="s">
        <v>1337</v>
      </c>
      <c r="L249" s="130" t="s">
        <v>155</v>
      </c>
      <c r="M249" s="245" t="s">
        <v>19</v>
      </c>
      <c r="N249" s="245" t="s">
        <v>19</v>
      </c>
      <c r="O249" s="245" t="s">
        <v>19</v>
      </c>
      <c r="P249" s="214"/>
    </row>
    <row r="250" spans="2:16" ht="90" x14ac:dyDescent="0.25">
      <c r="B250" s="129" t="s">
        <v>1346</v>
      </c>
      <c r="C250" s="129" t="s">
        <v>141</v>
      </c>
      <c r="D250" s="129" t="s">
        <v>1347</v>
      </c>
      <c r="E250" s="129">
        <v>30583892</v>
      </c>
      <c r="F250" s="129" t="s">
        <v>129</v>
      </c>
      <c r="G250" s="129" t="s">
        <v>130</v>
      </c>
      <c r="H250" s="147">
        <v>40479</v>
      </c>
      <c r="I250" s="130" t="s">
        <v>86</v>
      </c>
      <c r="J250" s="129" t="s">
        <v>284</v>
      </c>
      <c r="K250" s="130" t="s">
        <v>1240</v>
      </c>
      <c r="L250" s="130" t="s">
        <v>155</v>
      </c>
      <c r="M250" s="245" t="s">
        <v>19</v>
      </c>
      <c r="N250" s="245" t="s">
        <v>19</v>
      </c>
      <c r="O250" s="245" t="s">
        <v>19</v>
      </c>
      <c r="P250" s="214" t="s">
        <v>1348</v>
      </c>
    </row>
    <row r="251" spans="2:16" ht="90" x14ac:dyDescent="0.25">
      <c r="B251" s="129" t="s">
        <v>1346</v>
      </c>
      <c r="C251" s="129" t="s">
        <v>141</v>
      </c>
      <c r="D251" s="129" t="s">
        <v>1349</v>
      </c>
      <c r="E251" s="129">
        <v>30578545</v>
      </c>
      <c r="F251" s="129" t="s">
        <v>258</v>
      </c>
      <c r="G251" s="129" t="s">
        <v>369</v>
      </c>
      <c r="H251" s="147">
        <v>39255</v>
      </c>
      <c r="I251" s="130" t="s">
        <v>86</v>
      </c>
      <c r="J251" s="129" t="s">
        <v>284</v>
      </c>
      <c r="K251" s="130" t="s">
        <v>1240</v>
      </c>
      <c r="L251" s="130" t="s">
        <v>155</v>
      </c>
      <c r="M251" s="245" t="s">
        <v>19</v>
      </c>
      <c r="N251" s="245" t="s">
        <v>19</v>
      </c>
      <c r="O251" s="245" t="s">
        <v>19</v>
      </c>
      <c r="P251" s="214"/>
    </row>
    <row r="252" spans="2:16" ht="90" x14ac:dyDescent="0.25">
      <c r="B252" s="129" t="s">
        <v>1346</v>
      </c>
      <c r="C252" s="129" t="s">
        <v>141</v>
      </c>
      <c r="D252" s="129" t="s">
        <v>1350</v>
      </c>
      <c r="E252" s="129">
        <v>15046175</v>
      </c>
      <c r="F252" s="129" t="s">
        <v>258</v>
      </c>
      <c r="G252" s="129" t="s">
        <v>369</v>
      </c>
      <c r="H252" s="147">
        <v>39073</v>
      </c>
      <c r="I252" s="130" t="s">
        <v>86</v>
      </c>
      <c r="J252" s="129" t="s">
        <v>284</v>
      </c>
      <c r="K252" s="130" t="s">
        <v>1240</v>
      </c>
      <c r="L252" s="130" t="s">
        <v>155</v>
      </c>
      <c r="M252" s="245" t="s">
        <v>19</v>
      </c>
      <c r="N252" s="245" t="s">
        <v>19</v>
      </c>
      <c r="O252" s="245" t="s">
        <v>19</v>
      </c>
      <c r="P252" s="214" t="s">
        <v>1351</v>
      </c>
    </row>
    <row r="253" spans="2:16" ht="90" x14ac:dyDescent="0.25">
      <c r="B253" s="129" t="s">
        <v>1346</v>
      </c>
      <c r="C253" s="129" t="s">
        <v>141</v>
      </c>
      <c r="D253" s="129" t="s">
        <v>1352</v>
      </c>
      <c r="E253" s="129">
        <v>50872122</v>
      </c>
      <c r="F253" s="129" t="s">
        <v>1312</v>
      </c>
      <c r="G253" s="129" t="s">
        <v>369</v>
      </c>
      <c r="H253" s="147">
        <v>38331</v>
      </c>
      <c r="I253" s="130" t="s">
        <v>86</v>
      </c>
      <c r="J253" s="129" t="s">
        <v>284</v>
      </c>
      <c r="K253" s="130" t="s">
        <v>1240</v>
      </c>
      <c r="L253" s="130" t="s">
        <v>155</v>
      </c>
      <c r="M253" s="245" t="s">
        <v>19</v>
      </c>
      <c r="N253" s="245" t="s">
        <v>19</v>
      </c>
      <c r="O253" s="245" t="s">
        <v>19</v>
      </c>
      <c r="P253" s="214"/>
    </row>
    <row r="254" spans="2:16" ht="90" x14ac:dyDescent="0.25">
      <c r="B254" s="129" t="s">
        <v>1346</v>
      </c>
      <c r="C254" s="129" t="s">
        <v>141</v>
      </c>
      <c r="D254" s="129" t="s">
        <v>1353</v>
      </c>
      <c r="E254" s="129">
        <v>1129510399</v>
      </c>
      <c r="F254" s="129" t="s">
        <v>258</v>
      </c>
      <c r="G254" s="129" t="s">
        <v>282</v>
      </c>
      <c r="H254" s="147">
        <v>41789</v>
      </c>
      <c r="I254" s="130" t="s">
        <v>86</v>
      </c>
      <c r="J254" s="129" t="s">
        <v>284</v>
      </c>
      <c r="K254" s="130" t="s">
        <v>1240</v>
      </c>
      <c r="L254" s="130" t="s">
        <v>155</v>
      </c>
      <c r="M254" s="245" t="s">
        <v>19</v>
      </c>
      <c r="N254" s="245" t="s">
        <v>19</v>
      </c>
      <c r="O254" s="245" t="s">
        <v>19</v>
      </c>
      <c r="P254" s="214"/>
    </row>
    <row r="255" spans="2:16" ht="90" x14ac:dyDescent="0.25">
      <c r="B255" s="129" t="s">
        <v>1354</v>
      </c>
      <c r="C255" s="129" t="s">
        <v>141</v>
      </c>
      <c r="D255" s="129" t="s">
        <v>1355</v>
      </c>
      <c r="E255" s="129">
        <v>1069471402</v>
      </c>
      <c r="F255" s="129" t="s">
        <v>258</v>
      </c>
      <c r="G255" s="129" t="s">
        <v>264</v>
      </c>
      <c r="H255" s="147">
        <v>40809</v>
      </c>
      <c r="I255" s="130" t="s">
        <v>86</v>
      </c>
      <c r="J255" s="129" t="s">
        <v>284</v>
      </c>
      <c r="K255" s="130" t="s">
        <v>1240</v>
      </c>
      <c r="L255" s="130" t="s">
        <v>155</v>
      </c>
      <c r="M255" s="245" t="s">
        <v>19</v>
      </c>
      <c r="N255" s="245" t="s">
        <v>19</v>
      </c>
      <c r="O255" s="245" t="s">
        <v>19</v>
      </c>
      <c r="P255" s="214"/>
    </row>
    <row r="256" spans="2:16" ht="90" x14ac:dyDescent="0.25">
      <c r="B256" s="129" t="s">
        <v>1346</v>
      </c>
      <c r="C256" s="129" t="s">
        <v>141</v>
      </c>
      <c r="D256" s="129" t="s">
        <v>1356</v>
      </c>
      <c r="E256" s="129">
        <v>30572409</v>
      </c>
      <c r="F256" s="129" t="s">
        <v>1312</v>
      </c>
      <c r="G256" s="129" t="s">
        <v>369</v>
      </c>
      <c r="H256" s="147">
        <v>39581</v>
      </c>
      <c r="I256" s="130" t="s">
        <v>86</v>
      </c>
      <c r="J256" s="129" t="s">
        <v>284</v>
      </c>
      <c r="K256" s="130" t="s">
        <v>1240</v>
      </c>
      <c r="L256" s="130" t="s">
        <v>155</v>
      </c>
      <c r="M256" s="245" t="s">
        <v>19</v>
      </c>
      <c r="N256" s="245" t="s">
        <v>19</v>
      </c>
      <c r="O256" s="245" t="s">
        <v>19</v>
      </c>
      <c r="P256" s="214" t="s">
        <v>1357</v>
      </c>
    </row>
    <row r="257" spans="2:16" ht="30" x14ac:dyDescent="0.25">
      <c r="B257" s="129" t="s">
        <v>1346</v>
      </c>
      <c r="C257" s="129" t="s">
        <v>141</v>
      </c>
      <c r="D257" s="129" t="s">
        <v>1358</v>
      </c>
      <c r="E257" s="129">
        <v>50942100</v>
      </c>
      <c r="F257" s="129" t="s">
        <v>288</v>
      </c>
      <c r="G257" s="129" t="s">
        <v>1359</v>
      </c>
      <c r="H257" s="147">
        <v>35769</v>
      </c>
      <c r="I257" s="130" t="s">
        <v>86</v>
      </c>
      <c r="J257" s="129" t="s">
        <v>1360</v>
      </c>
      <c r="K257" s="130" t="s">
        <v>1361</v>
      </c>
      <c r="L257" s="130" t="s">
        <v>155</v>
      </c>
      <c r="M257" s="245" t="s">
        <v>19</v>
      </c>
      <c r="N257" s="245" t="s">
        <v>19</v>
      </c>
      <c r="O257" s="245" t="s">
        <v>19</v>
      </c>
      <c r="P257" s="214"/>
    </row>
    <row r="258" spans="2:16" ht="30" x14ac:dyDescent="0.25">
      <c r="B258" s="129" t="s">
        <v>1346</v>
      </c>
      <c r="C258" s="129" t="s">
        <v>141</v>
      </c>
      <c r="D258" s="129" t="s">
        <v>1362</v>
      </c>
      <c r="E258" s="129">
        <v>30582925</v>
      </c>
      <c r="F258" s="129" t="s">
        <v>129</v>
      </c>
      <c r="G258" s="129" t="s">
        <v>369</v>
      </c>
      <c r="H258" s="147">
        <v>40165</v>
      </c>
      <c r="I258" s="130" t="s">
        <v>86</v>
      </c>
      <c r="J258" s="129" t="s">
        <v>1363</v>
      </c>
      <c r="K258" s="130"/>
      <c r="L258" s="130" t="s">
        <v>155</v>
      </c>
      <c r="M258" s="245" t="s">
        <v>19</v>
      </c>
      <c r="N258" s="245" t="s">
        <v>19</v>
      </c>
      <c r="O258" s="245" t="s">
        <v>19</v>
      </c>
      <c r="P258" s="214" t="s">
        <v>1364</v>
      </c>
    </row>
    <row r="259" spans="2:16" ht="30" x14ac:dyDescent="0.25">
      <c r="B259" s="129" t="s">
        <v>1346</v>
      </c>
      <c r="C259" s="129" t="s">
        <v>141</v>
      </c>
      <c r="D259" s="129" t="s">
        <v>1365</v>
      </c>
      <c r="E259" s="129">
        <v>50861210</v>
      </c>
      <c r="F259" s="129" t="s">
        <v>129</v>
      </c>
      <c r="G259" s="129" t="s">
        <v>369</v>
      </c>
      <c r="H259" s="147">
        <v>40745</v>
      </c>
      <c r="I259" s="130" t="s">
        <v>86</v>
      </c>
      <c r="J259" s="129" t="s">
        <v>1366</v>
      </c>
      <c r="K259" s="130" t="s">
        <v>1367</v>
      </c>
      <c r="L259" s="130" t="s">
        <v>1184</v>
      </c>
      <c r="M259" s="245" t="s">
        <v>19</v>
      </c>
      <c r="N259" s="245" t="s">
        <v>20</v>
      </c>
      <c r="O259" s="245" t="s">
        <v>19</v>
      </c>
      <c r="P259" s="214" t="s">
        <v>1368</v>
      </c>
    </row>
    <row r="260" spans="2:16" ht="72.75" customHeight="1" x14ac:dyDescent="0.25">
      <c r="B260" s="129" t="s">
        <v>1346</v>
      </c>
      <c r="C260" s="129" t="s">
        <v>141</v>
      </c>
      <c r="D260" s="129" t="s">
        <v>1369</v>
      </c>
      <c r="E260" s="129">
        <v>30582010</v>
      </c>
      <c r="F260" s="129" t="s">
        <v>129</v>
      </c>
      <c r="G260" s="129" t="s">
        <v>369</v>
      </c>
      <c r="H260" s="147">
        <v>40355</v>
      </c>
      <c r="I260" s="130" t="s">
        <v>86</v>
      </c>
      <c r="J260" s="129"/>
      <c r="K260" s="130"/>
      <c r="L260" s="130" t="s">
        <v>1184</v>
      </c>
      <c r="M260" s="245" t="s">
        <v>19</v>
      </c>
      <c r="N260" s="245" t="s">
        <v>20</v>
      </c>
      <c r="O260" s="245" t="s">
        <v>19</v>
      </c>
      <c r="P260" s="214" t="s">
        <v>1370</v>
      </c>
    </row>
    <row r="261" spans="2:16" ht="78" customHeight="1" x14ac:dyDescent="0.25">
      <c r="B261" s="129" t="s">
        <v>1371</v>
      </c>
      <c r="C261" s="145" t="s">
        <v>2765</v>
      </c>
      <c r="D261" s="129" t="s">
        <v>1372</v>
      </c>
      <c r="E261" s="129">
        <v>305782288</v>
      </c>
      <c r="F261" s="129" t="s">
        <v>129</v>
      </c>
      <c r="G261" s="129" t="s">
        <v>369</v>
      </c>
      <c r="H261" s="147">
        <v>40354</v>
      </c>
      <c r="I261" s="130" t="s">
        <v>86</v>
      </c>
      <c r="J261" s="129" t="s">
        <v>1373</v>
      </c>
      <c r="K261" s="130" t="s">
        <v>1374</v>
      </c>
      <c r="L261" s="130" t="s">
        <v>155</v>
      </c>
      <c r="M261" s="245" t="s">
        <v>19</v>
      </c>
      <c r="N261" s="245" t="s">
        <v>19</v>
      </c>
      <c r="O261" s="245" t="s">
        <v>19</v>
      </c>
      <c r="P261" s="214"/>
    </row>
    <row r="262" spans="2:16" ht="30" x14ac:dyDescent="0.25">
      <c r="B262" s="129" t="s">
        <v>1375</v>
      </c>
      <c r="C262" s="129" t="s">
        <v>141</v>
      </c>
      <c r="D262" s="129" t="s">
        <v>1376</v>
      </c>
      <c r="E262" s="129">
        <v>30572058</v>
      </c>
      <c r="F262" s="129" t="s">
        <v>129</v>
      </c>
      <c r="G262" s="129" t="s">
        <v>369</v>
      </c>
      <c r="H262" s="147">
        <v>39649</v>
      </c>
      <c r="I262" s="130" t="s">
        <v>86</v>
      </c>
      <c r="J262" s="129" t="s">
        <v>1204</v>
      </c>
      <c r="K262" s="130" t="s">
        <v>1377</v>
      </c>
      <c r="L262" s="130" t="s">
        <v>155</v>
      </c>
      <c r="M262" s="245" t="s">
        <v>19</v>
      </c>
      <c r="N262" s="245" t="s">
        <v>19</v>
      </c>
      <c r="O262" s="245" t="s">
        <v>19</v>
      </c>
      <c r="P262" s="214" t="s">
        <v>1378</v>
      </c>
    </row>
    <row r="263" spans="2:16" ht="30" x14ac:dyDescent="0.25">
      <c r="B263" s="129" t="s">
        <v>1379</v>
      </c>
      <c r="C263" s="129" t="s">
        <v>1380</v>
      </c>
      <c r="D263" s="129" t="s">
        <v>1381</v>
      </c>
      <c r="E263" s="129">
        <v>33084092</v>
      </c>
      <c r="F263" s="129" t="s">
        <v>129</v>
      </c>
      <c r="G263" s="129" t="s">
        <v>369</v>
      </c>
      <c r="H263" s="147">
        <v>40893</v>
      </c>
      <c r="I263" s="130" t="s">
        <v>86</v>
      </c>
      <c r="J263" s="129" t="s">
        <v>1382</v>
      </c>
      <c r="K263" s="130"/>
      <c r="L263" s="130" t="s">
        <v>1184</v>
      </c>
      <c r="M263" s="245" t="s">
        <v>19</v>
      </c>
      <c r="N263" s="245" t="s">
        <v>20</v>
      </c>
      <c r="O263" s="245" t="s">
        <v>19</v>
      </c>
      <c r="P263" s="214" t="s">
        <v>1383</v>
      </c>
    </row>
    <row r="266" spans="2:16" ht="15.75" thickBot="1" x14ac:dyDescent="0.3"/>
    <row r="267" spans="2:16" ht="27" thickBot="1" x14ac:dyDescent="0.3">
      <c r="B267" s="1584" t="s">
        <v>158</v>
      </c>
      <c r="C267" s="1585"/>
      <c r="D267" s="1585"/>
      <c r="E267" s="1585"/>
      <c r="F267" s="1585"/>
      <c r="G267" s="1585"/>
      <c r="H267" s="1585"/>
      <c r="I267" s="1585"/>
      <c r="J267" s="1585"/>
      <c r="K267" s="1585"/>
      <c r="L267" s="1585"/>
      <c r="M267" s="1585"/>
      <c r="N267" s="1586"/>
    </row>
    <row r="270" spans="2:16" ht="30" x14ac:dyDescent="0.25">
      <c r="B270" s="114" t="s">
        <v>18</v>
      </c>
      <c r="C270" s="114" t="s">
        <v>159</v>
      </c>
      <c r="D270" s="1579" t="s">
        <v>81</v>
      </c>
      <c r="E270" s="1581"/>
    </row>
    <row r="271" spans="2:16" x14ac:dyDescent="0.25">
      <c r="B271" s="154" t="s">
        <v>160</v>
      </c>
      <c r="C271" s="53" t="s">
        <v>19</v>
      </c>
      <c r="D271" s="1609"/>
      <c r="E271" s="1609"/>
    </row>
    <row r="274" spans="1:25" ht="26.25" x14ac:dyDescent="0.25">
      <c r="B274" s="1562" t="s">
        <v>161</v>
      </c>
      <c r="C274" s="1563"/>
      <c r="D274" s="1563"/>
      <c r="E274" s="1563"/>
      <c r="F274" s="1563"/>
      <c r="G274" s="1563"/>
      <c r="H274" s="1563"/>
      <c r="I274" s="1563"/>
      <c r="J274" s="1563"/>
      <c r="K274" s="1563"/>
      <c r="L274" s="1563"/>
      <c r="M274" s="1563"/>
      <c r="N274" s="1563"/>
      <c r="O274" s="1563"/>
    </row>
    <row r="276" spans="1:25" ht="15.75" thickBot="1" x14ac:dyDescent="0.3"/>
    <row r="277" spans="1:25" ht="27" thickBot="1" x14ac:dyDescent="0.3">
      <c r="B277" s="1584" t="s">
        <v>162</v>
      </c>
      <c r="C277" s="1585"/>
      <c r="D277" s="1585"/>
      <c r="E277" s="1585"/>
      <c r="F277" s="1585"/>
      <c r="G277" s="1585"/>
      <c r="H277" s="1585"/>
      <c r="I277" s="1585"/>
      <c r="J277" s="1585"/>
      <c r="K277" s="1585"/>
      <c r="L277" s="1585"/>
      <c r="M277" s="1585"/>
      <c r="N277" s="1586"/>
    </row>
    <row r="279" spans="1:25" ht="15.75" thickBot="1" x14ac:dyDescent="0.3">
      <c r="M279" s="58"/>
      <c r="N279" s="58"/>
    </row>
    <row r="280" spans="1:25" s="3" customFormat="1" ht="129.75" customHeight="1" x14ac:dyDescent="0.25">
      <c r="B280" s="156" t="s">
        <v>34</v>
      </c>
      <c r="C280" s="156" t="s">
        <v>35</v>
      </c>
      <c r="D280" s="156" t="s">
        <v>36</v>
      </c>
      <c r="E280" s="156" t="s">
        <v>37</v>
      </c>
      <c r="F280" s="156" t="s">
        <v>38</v>
      </c>
      <c r="G280" s="156" t="s">
        <v>39</v>
      </c>
      <c r="H280" s="156" t="s">
        <v>40</v>
      </c>
      <c r="I280" s="156" t="s">
        <v>41</v>
      </c>
      <c r="J280" s="156" t="s">
        <v>42</v>
      </c>
      <c r="K280" s="156" t="s">
        <v>43</v>
      </c>
      <c r="L280" s="156" t="s">
        <v>44</v>
      </c>
      <c r="M280" s="158" t="s">
        <v>45</v>
      </c>
      <c r="N280" s="156" t="s">
        <v>46</v>
      </c>
      <c r="O280" s="156" t="s">
        <v>47</v>
      </c>
      <c r="P280" s="159" t="s">
        <v>49</v>
      </c>
    </row>
    <row r="281" spans="1:25" s="76" customFormat="1" ht="134.25" customHeight="1" x14ac:dyDescent="0.25">
      <c r="A281" s="62">
        <v>1</v>
      </c>
      <c r="B281" s="77" t="s">
        <v>284</v>
      </c>
      <c r="C281" s="77" t="s">
        <v>284</v>
      </c>
      <c r="D281" s="77" t="s">
        <v>50</v>
      </c>
      <c r="E281" s="398" t="s">
        <v>1384</v>
      </c>
      <c r="F281" s="79" t="s">
        <v>19</v>
      </c>
      <c r="G281" s="399">
        <v>1</v>
      </c>
      <c r="H281" s="80">
        <v>39694</v>
      </c>
      <c r="I281" s="81">
        <v>39794</v>
      </c>
      <c r="J281" s="82" t="s">
        <v>20</v>
      </c>
      <c r="K281" s="222">
        <v>3.9</v>
      </c>
      <c r="L281" s="83">
        <v>0</v>
      </c>
      <c r="M281" s="162">
        <v>200</v>
      </c>
      <c r="N281" s="162">
        <f>M281*G281</f>
        <v>200</v>
      </c>
      <c r="O281" s="85">
        <v>112324222</v>
      </c>
      <c r="P281" s="74"/>
      <c r="Q281" s="75"/>
      <c r="R281" s="75"/>
      <c r="S281" s="75"/>
      <c r="T281" s="75"/>
      <c r="U281" s="75"/>
      <c r="V281" s="75"/>
      <c r="W281" s="75"/>
      <c r="X281" s="75"/>
      <c r="Y281" s="75"/>
    </row>
    <row r="282" spans="1:25" s="76" customFormat="1" ht="104.25" customHeight="1" x14ac:dyDescent="0.25">
      <c r="A282" s="62">
        <f>+A281+1</f>
        <v>2</v>
      </c>
      <c r="B282" s="77" t="s">
        <v>284</v>
      </c>
      <c r="C282" s="79" t="s">
        <v>284</v>
      </c>
      <c r="D282" s="77" t="s">
        <v>50</v>
      </c>
      <c r="E282" s="78" t="s">
        <v>1385</v>
      </c>
      <c r="F282" s="79" t="s">
        <v>19</v>
      </c>
      <c r="G282" s="399">
        <v>1</v>
      </c>
      <c r="H282" s="80">
        <v>39694</v>
      </c>
      <c r="I282" s="81">
        <v>39794</v>
      </c>
      <c r="J282" s="82" t="s">
        <v>20</v>
      </c>
      <c r="K282" s="222">
        <v>0</v>
      </c>
      <c r="L282" s="83">
        <v>3.9</v>
      </c>
      <c r="M282" s="162">
        <v>364</v>
      </c>
      <c r="N282" s="162">
        <f t="shared" ref="N282:N285" si="1">M282*G282</f>
        <v>364</v>
      </c>
      <c r="O282" s="85">
        <v>141399076</v>
      </c>
      <c r="P282" s="74" t="s">
        <v>1386</v>
      </c>
      <c r="Q282" s="75"/>
      <c r="R282" s="75"/>
      <c r="S282" s="75"/>
      <c r="T282" s="75"/>
      <c r="U282" s="75"/>
      <c r="V282" s="75"/>
      <c r="W282" s="75"/>
      <c r="X282" s="75"/>
      <c r="Y282" s="75"/>
    </row>
    <row r="283" spans="1:25" s="76" customFormat="1" ht="108.75" customHeight="1" x14ac:dyDescent="0.25">
      <c r="A283" s="62"/>
      <c r="B283" s="77" t="s">
        <v>284</v>
      </c>
      <c r="C283" s="79" t="s">
        <v>284</v>
      </c>
      <c r="D283" s="77" t="s">
        <v>50</v>
      </c>
      <c r="E283" s="78" t="s">
        <v>1387</v>
      </c>
      <c r="F283" s="79" t="s">
        <v>19</v>
      </c>
      <c r="G283" s="78">
        <v>100</v>
      </c>
      <c r="H283" s="80">
        <v>39730</v>
      </c>
      <c r="I283" s="81">
        <v>39794</v>
      </c>
      <c r="J283" s="82" t="s">
        <v>20</v>
      </c>
      <c r="K283" s="222">
        <v>0</v>
      </c>
      <c r="L283" s="83">
        <v>2.7</v>
      </c>
      <c r="M283" s="162"/>
      <c r="N283" s="162">
        <f t="shared" si="1"/>
        <v>0</v>
      </c>
      <c r="O283" s="85">
        <v>111818437</v>
      </c>
      <c r="P283" s="74" t="s">
        <v>1388</v>
      </c>
      <c r="Q283" s="75"/>
      <c r="R283" s="75"/>
      <c r="S283" s="75"/>
      <c r="T283" s="75"/>
      <c r="U283" s="75"/>
      <c r="V283" s="75"/>
      <c r="W283" s="75"/>
      <c r="X283" s="75"/>
      <c r="Y283" s="75"/>
    </row>
    <row r="284" spans="1:25" s="76" customFormat="1" ht="115.5" customHeight="1" x14ac:dyDescent="0.25">
      <c r="A284" s="62"/>
      <c r="B284" s="77" t="s">
        <v>284</v>
      </c>
      <c r="C284" s="79" t="s">
        <v>284</v>
      </c>
      <c r="D284" s="77" t="s">
        <v>50</v>
      </c>
      <c r="E284" s="78" t="s">
        <v>1389</v>
      </c>
      <c r="F284" s="79" t="s">
        <v>19</v>
      </c>
      <c r="G284" s="78">
        <v>1</v>
      </c>
      <c r="H284" s="80">
        <v>39898</v>
      </c>
      <c r="I284" s="81">
        <v>40039</v>
      </c>
      <c r="J284" s="82" t="s">
        <v>20</v>
      </c>
      <c r="K284" s="222">
        <v>4.67</v>
      </c>
      <c r="L284" s="83">
        <v>0</v>
      </c>
      <c r="M284" s="162">
        <v>1040</v>
      </c>
      <c r="N284" s="162">
        <f t="shared" si="1"/>
        <v>1040</v>
      </c>
      <c r="O284" s="85">
        <v>351730780</v>
      </c>
      <c r="P284" s="74"/>
      <c r="Q284" s="75"/>
      <c r="R284" s="75"/>
      <c r="S284" s="75"/>
      <c r="T284" s="75"/>
      <c r="U284" s="75"/>
      <c r="V284" s="75"/>
      <c r="W284" s="75"/>
      <c r="X284" s="75"/>
      <c r="Y284" s="75"/>
    </row>
    <row r="285" spans="1:25" s="76" customFormat="1" ht="108.75" customHeight="1" x14ac:dyDescent="0.25">
      <c r="A285" s="62"/>
      <c r="B285" s="77" t="s">
        <v>284</v>
      </c>
      <c r="C285" s="79" t="s">
        <v>284</v>
      </c>
      <c r="D285" s="77" t="s">
        <v>50</v>
      </c>
      <c r="E285" s="78" t="s">
        <v>1390</v>
      </c>
      <c r="F285" s="79" t="s">
        <v>19</v>
      </c>
      <c r="G285" s="78">
        <v>1</v>
      </c>
      <c r="H285" s="80">
        <v>39932</v>
      </c>
      <c r="I285" s="81">
        <v>40053</v>
      </c>
      <c r="J285" s="82" t="s">
        <v>20</v>
      </c>
      <c r="K285" s="222">
        <v>0</v>
      </c>
      <c r="L285" s="83">
        <v>4</v>
      </c>
      <c r="M285" s="162">
        <v>200</v>
      </c>
      <c r="N285" s="162">
        <f t="shared" si="1"/>
        <v>200</v>
      </c>
      <c r="O285" s="85">
        <v>124441123</v>
      </c>
      <c r="P285" s="74" t="s">
        <v>1391</v>
      </c>
      <c r="Q285" s="75"/>
      <c r="R285" s="75"/>
      <c r="S285" s="75"/>
      <c r="T285" s="75"/>
      <c r="U285" s="75"/>
      <c r="V285" s="75"/>
      <c r="W285" s="75"/>
      <c r="X285" s="75"/>
      <c r="Y285" s="75"/>
    </row>
    <row r="286" spans="1:25" s="76" customFormat="1" x14ac:dyDescent="0.25">
      <c r="A286" s="62"/>
      <c r="B286" s="163" t="s">
        <v>29</v>
      </c>
      <c r="C286" s="79"/>
      <c r="D286" s="77"/>
      <c r="E286" s="78"/>
      <c r="F286" s="79"/>
      <c r="G286" s="79"/>
      <c r="H286" s="79"/>
      <c r="I286" s="81"/>
      <c r="J286" s="82"/>
      <c r="K286" s="92">
        <f>SUM(K281:K285)</f>
        <v>8.57</v>
      </c>
      <c r="L286" s="92">
        <f>SUM(L281:L285)</f>
        <v>10.6</v>
      </c>
      <c r="M286" s="96">
        <f>SUM(M281:M285)</f>
        <v>1804</v>
      </c>
      <c r="N286" s="92">
        <f>SUM(N281:N285)</f>
        <v>1804</v>
      </c>
      <c r="O286" s="85"/>
      <c r="P286" s="88"/>
    </row>
    <row r="287" spans="1:25" x14ac:dyDescent="0.25">
      <c r="B287" s="100"/>
      <c r="C287" s="100"/>
      <c r="D287" s="100"/>
      <c r="E287" s="102"/>
      <c r="F287" s="100"/>
      <c r="G287" s="100"/>
      <c r="H287" s="100"/>
      <c r="I287" s="100"/>
      <c r="J287" s="100"/>
      <c r="K287" s="100"/>
      <c r="L287" s="100"/>
      <c r="M287" s="100"/>
      <c r="N287" s="100"/>
      <c r="O287" s="100"/>
    </row>
    <row r="288" spans="1:25" ht="18.75" x14ac:dyDescent="0.25">
      <c r="B288" s="106" t="s">
        <v>163</v>
      </c>
      <c r="C288" s="172">
        <f>+K286</f>
        <v>8.57</v>
      </c>
      <c r="H288" s="110"/>
      <c r="I288" s="110"/>
      <c r="J288" s="110"/>
      <c r="K288" s="110"/>
      <c r="L288" s="110"/>
      <c r="M288" s="110"/>
      <c r="N288" s="100"/>
      <c r="O288" s="100"/>
    </row>
    <row r="290" spans="2:16" ht="15.75" thickBot="1" x14ac:dyDescent="0.3"/>
    <row r="291" spans="2:16" ht="30.75" thickBot="1" x14ac:dyDescent="0.3">
      <c r="B291" s="237" t="s">
        <v>175</v>
      </c>
      <c r="C291" s="200" t="s">
        <v>176</v>
      </c>
      <c r="D291" s="237" t="s">
        <v>28</v>
      </c>
      <c r="E291" s="200" t="s">
        <v>402</v>
      </c>
    </row>
    <row r="292" spans="2:16" x14ac:dyDescent="0.25">
      <c r="B292" s="239" t="s">
        <v>403</v>
      </c>
      <c r="C292" s="241">
        <v>20</v>
      </c>
      <c r="D292" s="241">
        <v>20</v>
      </c>
      <c r="E292" s="1610">
        <f>+D292+D293+D294</f>
        <v>20</v>
      </c>
    </row>
    <row r="293" spans="2:16" x14ac:dyDescent="0.25">
      <c r="B293" s="239" t="s">
        <v>404</v>
      </c>
      <c r="C293" s="108">
        <v>30</v>
      </c>
      <c r="D293" s="53">
        <v>0</v>
      </c>
      <c r="E293" s="1602"/>
      <c r="M293" s="400"/>
    </row>
    <row r="294" spans="2:16" ht="15.75" thickBot="1" x14ac:dyDescent="0.3">
      <c r="B294" s="239" t="s">
        <v>405</v>
      </c>
      <c r="C294" s="243">
        <v>40</v>
      </c>
      <c r="D294" s="243">
        <v>0</v>
      </c>
      <c r="E294" s="1611"/>
    </row>
    <row r="296" spans="2:16" ht="15.75" thickBot="1" x14ac:dyDescent="0.3"/>
    <row r="297" spans="2:16" ht="27" thickBot="1" x14ac:dyDescent="0.3">
      <c r="B297" s="1584" t="s">
        <v>164</v>
      </c>
      <c r="C297" s="1585"/>
      <c r="D297" s="1585"/>
      <c r="E297" s="1585"/>
      <c r="F297" s="1585"/>
      <c r="G297" s="1585"/>
      <c r="H297" s="1585"/>
      <c r="I297" s="1585"/>
      <c r="J297" s="1585"/>
      <c r="K297" s="1585"/>
      <c r="L297" s="1585"/>
      <c r="M297" s="1585"/>
      <c r="N297" s="1586"/>
    </row>
    <row r="299" spans="2:16" x14ac:dyDescent="0.25">
      <c r="G299" s="181"/>
    </row>
    <row r="300" spans="2:16" ht="75" x14ac:dyDescent="0.25">
      <c r="B300" s="59" t="s">
        <v>97</v>
      </c>
      <c r="C300" s="59" t="s">
        <v>98</v>
      </c>
      <c r="D300" s="59" t="s">
        <v>99</v>
      </c>
      <c r="E300" s="59" t="s">
        <v>100</v>
      </c>
      <c r="F300" s="59" t="s">
        <v>101</v>
      </c>
      <c r="G300" s="59" t="s">
        <v>102</v>
      </c>
      <c r="H300" s="59" t="s">
        <v>103</v>
      </c>
      <c r="I300" s="59" t="s">
        <v>104</v>
      </c>
      <c r="J300" s="1579" t="s">
        <v>105</v>
      </c>
      <c r="K300" s="1580"/>
      <c r="L300" s="1581"/>
      <c r="M300" s="59" t="s">
        <v>106</v>
      </c>
      <c r="N300" s="59" t="s">
        <v>107</v>
      </c>
      <c r="O300" s="59" t="s">
        <v>108</v>
      </c>
      <c r="P300" s="180" t="s">
        <v>81</v>
      </c>
    </row>
    <row r="301" spans="2:16" ht="30" hidden="1" x14ac:dyDescent="0.25">
      <c r="B301" s="59"/>
      <c r="C301" s="59"/>
      <c r="D301" s="59"/>
      <c r="E301" s="59"/>
      <c r="F301" s="59"/>
      <c r="G301" s="59"/>
      <c r="H301" s="59"/>
      <c r="I301" s="59"/>
      <c r="J301" s="59" t="s">
        <v>109</v>
      </c>
      <c r="K301" s="59" t="s">
        <v>110</v>
      </c>
      <c r="L301" s="59" t="s">
        <v>111</v>
      </c>
      <c r="M301" s="59"/>
      <c r="N301" s="59"/>
      <c r="O301" s="59"/>
      <c r="P301" s="180"/>
    </row>
    <row r="302" spans="2:16" ht="147.75" hidden="1" customHeight="1" x14ac:dyDescent="0.25">
      <c r="B302" s="1606" t="s">
        <v>2766</v>
      </c>
      <c r="C302" s="1599" t="s">
        <v>1392</v>
      </c>
      <c r="D302" s="1599" t="s">
        <v>1393</v>
      </c>
      <c r="E302" s="1599">
        <v>22865195</v>
      </c>
      <c r="F302" s="1599" t="s">
        <v>1394</v>
      </c>
      <c r="G302" s="1599" t="s">
        <v>1395</v>
      </c>
      <c r="H302" s="1603">
        <v>38128</v>
      </c>
      <c r="I302" s="1606" t="s">
        <v>86</v>
      </c>
      <c r="J302" s="129" t="s">
        <v>1199</v>
      </c>
      <c r="K302" s="130"/>
      <c r="L302" s="130" t="s">
        <v>155</v>
      </c>
      <c r="M302" s="1599" t="s">
        <v>19</v>
      </c>
      <c r="N302" s="1599" t="s">
        <v>20</v>
      </c>
      <c r="O302" s="1599" t="s">
        <v>19</v>
      </c>
      <c r="P302" s="214" t="s">
        <v>1396</v>
      </c>
    </row>
    <row r="303" spans="2:16" ht="30" hidden="1" x14ac:dyDescent="0.25">
      <c r="B303" s="1608"/>
      <c r="C303" s="1600"/>
      <c r="D303" s="1600"/>
      <c r="E303" s="1600"/>
      <c r="F303" s="1600"/>
      <c r="G303" s="1600"/>
      <c r="H303" s="1604"/>
      <c r="I303" s="1608"/>
      <c r="J303" s="129" t="s">
        <v>1397</v>
      </c>
      <c r="K303" s="130" t="s">
        <v>1398</v>
      </c>
      <c r="L303" s="130" t="s">
        <v>1184</v>
      </c>
      <c r="M303" s="1600"/>
      <c r="N303" s="1600"/>
      <c r="O303" s="1600"/>
      <c r="P303" s="214" t="s">
        <v>1399</v>
      </c>
    </row>
    <row r="304" spans="2:16" ht="30" hidden="1" x14ac:dyDescent="0.25">
      <c r="B304" s="1607"/>
      <c r="C304" s="1601"/>
      <c r="D304" s="1601"/>
      <c r="E304" s="1601"/>
      <c r="F304" s="1601"/>
      <c r="G304" s="1601"/>
      <c r="H304" s="1605"/>
      <c r="I304" s="1607"/>
      <c r="J304" s="129" t="s">
        <v>1400</v>
      </c>
      <c r="K304" s="130"/>
      <c r="L304" s="130" t="s">
        <v>1184</v>
      </c>
      <c r="M304" s="1601"/>
      <c r="N304" s="1601"/>
      <c r="O304" s="1601"/>
      <c r="P304" s="214" t="s">
        <v>1401</v>
      </c>
    </row>
    <row r="305" spans="2:16" ht="45" hidden="1" x14ac:dyDescent="0.25">
      <c r="B305" s="558" t="s">
        <v>1402</v>
      </c>
      <c r="C305" s="129" t="s">
        <v>1392</v>
      </c>
      <c r="D305" s="129" t="s">
        <v>1403</v>
      </c>
      <c r="E305" s="129">
        <v>1067866615</v>
      </c>
      <c r="F305" s="129" t="s">
        <v>1404</v>
      </c>
      <c r="G305" s="129" t="s">
        <v>136</v>
      </c>
      <c r="H305" s="147">
        <v>41207</v>
      </c>
      <c r="I305" s="130" t="s">
        <v>86</v>
      </c>
      <c r="J305" s="129" t="s">
        <v>1204</v>
      </c>
      <c r="K305" s="130"/>
      <c r="L305" s="130" t="s">
        <v>1184</v>
      </c>
      <c r="M305" s="129" t="s">
        <v>19</v>
      </c>
      <c r="N305" s="129" t="s">
        <v>20</v>
      </c>
      <c r="O305" s="129" t="s">
        <v>19</v>
      </c>
      <c r="P305" s="214" t="s">
        <v>1405</v>
      </c>
    </row>
    <row r="306" spans="2:16" hidden="1" x14ac:dyDescent="0.25">
      <c r="B306" s="558" t="s">
        <v>1406</v>
      </c>
      <c r="C306" s="129" t="s">
        <v>1392</v>
      </c>
      <c r="D306" s="129" t="s">
        <v>1407</v>
      </c>
      <c r="E306" s="129">
        <v>64744799</v>
      </c>
      <c r="F306" s="129" t="s">
        <v>702</v>
      </c>
      <c r="G306" s="129" t="s">
        <v>703</v>
      </c>
      <c r="H306" s="147">
        <v>37862</v>
      </c>
      <c r="I306" s="130" t="s">
        <v>86</v>
      </c>
      <c r="J306" s="129" t="s">
        <v>264</v>
      </c>
      <c r="K306" s="130"/>
      <c r="L306" s="130" t="s">
        <v>155</v>
      </c>
      <c r="M306" s="129" t="s">
        <v>19</v>
      </c>
      <c r="N306" s="129" t="s">
        <v>19</v>
      </c>
      <c r="O306" s="129" t="s">
        <v>19</v>
      </c>
      <c r="P306" s="129"/>
    </row>
    <row r="307" spans="2:16" ht="75" hidden="1" x14ac:dyDescent="0.25">
      <c r="B307" s="1606" t="s">
        <v>1408</v>
      </c>
      <c r="C307" s="1599" t="s">
        <v>1409</v>
      </c>
      <c r="D307" s="1599" t="s">
        <v>1410</v>
      </c>
      <c r="E307" s="1599">
        <v>30570977</v>
      </c>
      <c r="F307" s="1599" t="s">
        <v>1411</v>
      </c>
      <c r="G307" s="1599" t="s">
        <v>264</v>
      </c>
      <c r="H307" s="1603">
        <v>37337</v>
      </c>
      <c r="I307" s="1606" t="s">
        <v>86</v>
      </c>
      <c r="J307" s="129" t="s">
        <v>1412</v>
      </c>
      <c r="K307" s="130" t="s">
        <v>1413</v>
      </c>
      <c r="L307" s="1606" t="s">
        <v>155</v>
      </c>
      <c r="M307" s="1599" t="s">
        <v>19</v>
      </c>
      <c r="N307" s="1599" t="s">
        <v>19</v>
      </c>
      <c r="O307" s="1599" t="s">
        <v>19</v>
      </c>
      <c r="P307" s="214"/>
    </row>
    <row r="308" spans="2:16" ht="30" hidden="1" x14ac:dyDescent="0.25">
      <c r="B308" s="1607"/>
      <c r="C308" s="1601"/>
      <c r="D308" s="1601"/>
      <c r="E308" s="1601"/>
      <c r="F308" s="1601"/>
      <c r="G308" s="1601"/>
      <c r="H308" s="1605"/>
      <c r="I308" s="1607"/>
      <c r="J308" s="129" t="s">
        <v>1414</v>
      </c>
      <c r="K308" s="218">
        <v>39001</v>
      </c>
      <c r="L308" s="1607"/>
      <c r="M308" s="1601"/>
      <c r="N308" s="1601"/>
      <c r="O308" s="1601"/>
      <c r="P308" s="214" t="s">
        <v>1415</v>
      </c>
    </row>
    <row r="309" spans="2:16" ht="45" hidden="1" x14ac:dyDescent="0.25">
      <c r="B309" s="558" t="s">
        <v>1416</v>
      </c>
      <c r="C309" s="129" t="s">
        <v>1409</v>
      </c>
      <c r="D309" s="140" t="s">
        <v>1417</v>
      </c>
      <c r="E309" s="140">
        <v>50917277</v>
      </c>
      <c r="F309" s="140" t="s">
        <v>1418</v>
      </c>
      <c r="G309" s="140" t="s">
        <v>136</v>
      </c>
      <c r="H309" s="220">
        <v>40081</v>
      </c>
      <c r="I309" s="142" t="s">
        <v>86</v>
      </c>
      <c r="J309" s="129" t="s">
        <v>1419</v>
      </c>
      <c r="K309" s="130"/>
      <c r="L309" s="130" t="s">
        <v>1184</v>
      </c>
      <c r="M309" s="140" t="s">
        <v>19</v>
      </c>
      <c r="N309" s="140" t="s">
        <v>20</v>
      </c>
      <c r="O309" s="140" t="s">
        <v>19</v>
      </c>
      <c r="P309" s="214" t="s">
        <v>1420</v>
      </c>
    </row>
    <row r="310" spans="2:16" ht="60" hidden="1" x14ac:dyDescent="0.25">
      <c r="B310" s="558" t="s">
        <v>1421</v>
      </c>
      <c r="C310" s="129" t="s">
        <v>1409</v>
      </c>
      <c r="D310" s="129" t="s">
        <v>1422</v>
      </c>
      <c r="E310" s="129">
        <v>30570888</v>
      </c>
      <c r="F310" s="129" t="s">
        <v>1423</v>
      </c>
      <c r="G310" s="129" t="s">
        <v>1424</v>
      </c>
      <c r="H310" s="147">
        <v>36729</v>
      </c>
      <c r="I310" s="130" t="s">
        <v>86</v>
      </c>
      <c r="J310" s="129"/>
      <c r="K310" s="130"/>
      <c r="L310" s="130" t="s">
        <v>1184</v>
      </c>
      <c r="M310" s="129" t="s">
        <v>19</v>
      </c>
      <c r="N310" s="129" t="s">
        <v>20</v>
      </c>
      <c r="O310" s="129" t="s">
        <v>19</v>
      </c>
      <c r="P310" s="129" t="s">
        <v>1425</v>
      </c>
    </row>
    <row r="311" spans="2:16" ht="108" hidden="1" customHeight="1" x14ac:dyDescent="0.25">
      <c r="B311" s="1606" t="s">
        <v>1426</v>
      </c>
      <c r="C311" s="1599" t="s">
        <v>867</v>
      </c>
      <c r="D311" s="1599" t="s">
        <v>1427</v>
      </c>
      <c r="E311" s="1599">
        <v>51803995</v>
      </c>
      <c r="F311" s="1599" t="s">
        <v>1428</v>
      </c>
      <c r="G311" s="1599" t="s">
        <v>264</v>
      </c>
      <c r="H311" s="1603">
        <v>37162</v>
      </c>
      <c r="I311" s="1606" t="s">
        <v>86</v>
      </c>
      <c r="J311" s="129" t="s">
        <v>1429</v>
      </c>
      <c r="K311" s="130"/>
      <c r="L311" s="130" t="s">
        <v>1184</v>
      </c>
      <c r="M311" s="1599" t="s">
        <v>19</v>
      </c>
      <c r="N311" s="1599" t="s">
        <v>20</v>
      </c>
      <c r="O311" s="1599" t="s">
        <v>19</v>
      </c>
      <c r="P311" s="1590" t="s">
        <v>1430</v>
      </c>
    </row>
    <row r="312" spans="2:16" ht="30" hidden="1" x14ac:dyDescent="0.25">
      <c r="B312" s="1608"/>
      <c r="C312" s="1600"/>
      <c r="D312" s="1600"/>
      <c r="E312" s="1600"/>
      <c r="F312" s="1600"/>
      <c r="G312" s="1600"/>
      <c r="H312" s="1604"/>
      <c r="I312" s="1608"/>
      <c r="J312" s="129" t="s">
        <v>1431</v>
      </c>
      <c r="K312" s="130"/>
      <c r="L312" s="130" t="s">
        <v>1184</v>
      </c>
      <c r="M312" s="1600"/>
      <c r="N312" s="1600"/>
      <c r="O312" s="1600"/>
      <c r="P312" s="1592"/>
    </row>
    <row r="313" spans="2:16" ht="45" hidden="1" x14ac:dyDescent="0.25">
      <c r="B313" s="1606" t="s">
        <v>1426</v>
      </c>
      <c r="C313" s="1599" t="s">
        <v>1432</v>
      </c>
      <c r="D313" s="1599" t="s">
        <v>1433</v>
      </c>
      <c r="E313" s="1599">
        <v>25786146</v>
      </c>
      <c r="F313" s="1599" t="s">
        <v>1434</v>
      </c>
      <c r="G313" s="1599" t="s">
        <v>1435</v>
      </c>
      <c r="H313" s="1603">
        <v>39064</v>
      </c>
      <c r="I313" s="1606" t="s">
        <v>86</v>
      </c>
      <c r="J313" s="129" t="s">
        <v>1436</v>
      </c>
      <c r="K313" s="218">
        <v>39146</v>
      </c>
      <c r="L313" s="130" t="s">
        <v>1184</v>
      </c>
      <c r="M313" s="1599" t="s">
        <v>19</v>
      </c>
      <c r="N313" s="1599" t="s">
        <v>20</v>
      </c>
      <c r="O313" s="1599" t="s">
        <v>19</v>
      </c>
      <c r="P313" s="1590" t="s">
        <v>1437</v>
      </c>
    </row>
    <row r="314" spans="2:16" ht="30" hidden="1" x14ac:dyDescent="0.25">
      <c r="B314" s="1608"/>
      <c r="C314" s="1601"/>
      <c r="D314" s="1601"/>
      <c r="E314" s="1601"/>
      <c r="F314" s="1601"/>
      <c r="G314" s="1601"/>
      <c r="H314" s="1605"/>
      <c r="I314" s="1607"/>
      <c r="J314" s="129" t="s">
        <v>1438</v>
      </c>
      <c r="K314" s="218" t="s">
        <v>1439</v>
      </c>
      <c r="L314" s="130" t="s">
        <v>155</v>
      </c>
      <c r="M314" s="1601"/>
      <c r="N314" s="1601"/>
      <c r="O314" s="1601"/>
      <c r="P314" s="1592"/>
    </row>
    <row r="315" spans="2:16" ht="72.75" hidden="1" customHeight="1" x14ac:dyDescent="0.25">
      <c r="B315" s="1606" t="s">
        <v>1440</v>
      </c>
      <c r="C315" s="1599" t="s">
        <v>867</v>
      </c>
      <c r="D315" s="1599" t="s">
        <v>1441</v>
      </c>
      <c r="E315" s="1599">
        <v>43113323</v>
      </c>
      <c r="F315" s="1599" t="s">
        <v>1442</v>
      </c>
      <c r="G315" s="1599" t="s">
        <v>275</v>
      </c>
      <c r="H315" s="1603">
        <v>38701</v>
      </c>
      <c r="I315" s="1606" t="s">
        <v>86</v>
      </c>
      <c r="J315" s="129" t="s">
        <v>1204</v>
      </c>
      <c r="K315" s="218" t="s">
        <v>1443</v>
      </c>
      <c r="L315" s="130" t="s">
        <v>1184</v>
      </c>
      <c r="M315" s="1599" t="s">
        <v>19</v>
      </c>
      <c r="N315" s="1599" t="s">
        <v>20</v>
      </c>
      <c r="O315" s="1599" t="s">
        <v>19</v>
      </c>
      <c r="P315" s="214" t="s">
        <v>1444</v>
      </c>
    </row>
    <row r="316" spans="2:16" ht="30" hidden="1" x14ac:dyDescent="0.25">
      <c r="B316" s="1607"/>
      <c r="C316" s="1601"/>
      <c r="D316" s="1601"/>
      <c r="E316" s="1601"/>
      <c r="F316" s="1601"/>
      <c r="G316" s="1601"/>
      <c r="H316" s="1605"/>
      <c r="I316" s="1607"/>
      <c r="J316" s="129" t="s">
        <v>1445</v>
      </c>
      <c r="K316" s="130" t="s">
        <v>1446</v>
      </c>
      <c r="L316" s="130" t="s">
        <v>1184</v>
      </c>
      <c r="M316" s="1601"/>
      <c r="N316" s="1601"/>
      <c r="O316" s="1601"/>
      <c r="P316" s="214" t="s">
        <v>1447</v>
      </c>
    </row>
    <row r="317" spans="2:16" ht="64.5" hidden="1" customHeight="1" x14ac:dyDescent="0.25">
      <c r="B317" s="1612" t="s">
        <v>1448</v>
      </c>
      <c r="C317" s="1613" t="s">
        <v>1432</v>
      </c>
      <c r="D317" s="1613" t="s">
        <v>1449</v>
      </c>
      <c r="E317" s="1613">
        <v>30575572</v>
      </c>
      <c r="F317" s="1613" t="s">
        <v>1450</v>
      </c>
      <c r="G317" s="1613" t="s">
        <v>264</v>
      </c>
      <c r="H317" s="1614">
        <v>37197</v>
      </c>
      <c r="I317" s="1612" t="s">
        <v>86</v>
      </c>
      <c r="J317" s="129" t="s">
        <v>1451</v>
      </c>
      <c r="K317" s="130" t="s">
        <v>1446</v>
      </c>
      <c r="L317" s="130" t="s">
        <v>1184</v>
      </c>
      <c r="M317" s="1599" t="s">
        <v>19</v>
      </c>
      <c r="N317" s="1599" t="s">
        <v>20</v>
      </c>
      <c r="O317" s="1599" t="s">
        <v>19</v>
      </c>
      <c r="P317" s="214" t="s">
        <v>1452</v>
      </c>
    </row>
    <row r="318" spans="2:16" ht="45" hidden="1" x14ac:dyDescent="0.25">
      <c r="B318" s="1612"/>
      <c r="C318" s="1613"/>
      <c r="D318" s="1613"/>
      <c r="E318" s="1613"/>
      <c r="F318" s="1613"/>
      <c r="G318" s="1613"/>
      <c r="H318" s="1614"/>
      <c r="I318" s="1612"/>
      <c r="J318" s="129" t="s">
        <v>1238</v>
      </c>
      <c r="K318" s="130"/>
      <c r="L318" s="130" t="s">
        <v>1184</v>
      </c>
      <c r="M318" s="1601"/>
      <c r="N318" s="1601"/>
      <c r="O318" s="1601"/>
      <c r="P318" s="214" t="s">
        <v>1453</v>
      </c>
    </row>
    <row r="319" spans="2:16" ht="105.75" hidden="1" customHeight="1" x14ac:dyDescent="0.25">
      <c r="B319" s="558" t="s">
        <v>1454</v>
      </c>
      <c r="C319" s="402" t="s">
        <v>1455</v>
      </c>
      <c r="D319" s="402" t="s">
        <v>1456</v>
      </c>
      <c r="E319" s="402">
        <v>1069465845</v>
      </c>
      <c r="F319" s="402" t="s">
        <v>1457</v>
      </c>
      <c r="G319" s="402" t="s">
        <v>419</v>
      </c>
      <c r="H319" s="403">
        <v>39691</v>
      </c>
      <c r="I319" s="404" t="s">
        <v>86</v>
      </c>
      <c r="J319" s="129"/>
      <c r="K319" s="130"/>
      <c r="L319" s="130"/>
      <c r="M319" s="140" t="s">
        <v>19</v>
      </c>
      <c r="N319" s="140" t="s">
        <v>20</v>
      </c>
      <c r="O319" s="140" t="s">
        <v>19</v>
      </c>
      <c r="P319" s="214" t="s">
        <v>1458</v>
      </c>
    </row>
    <row r="320" spans="2:16" ht="45" hidden="1" x14ac:dyDescent="0.25">
      <c r="B320" s="556" t="s">
        <v>1459</v>
      </c>
      <c r="C320" s="140" t="s">
        <v>1305</v>
      </c>
      <c r="D320" s="140" t="s">
        <v>1460</v>
      </c>
      <c r="E320" s="140">
        <v>30576692</v>
      </c>
      <c r="F320" s="140" t="s">
        <v>288</v>
      </c>
      <c r="G320" s="140" t="s">
        <v>1345</v>
      </c>
      <c r="H320" s="220">
        <v>37923</v>
      </c>
      <c r="I320" s="142" t="s">
        <v>86</v>
      </c>
      <c r="J320" s="129"/>
      <c r="K320" s="130"/>
      <c r="L320" s="130"/>
      <c r="M320" s="140" t="s">
        <v>19</v>
      </c>
      <c r="N320" s="140" t="s">
        <v>20</v>
      </c>
      <c r="O320" s="140" t="s">
        <v>19</v>
      </c>
      <c r="P320" s="214" t="s">
        <v>1461</v>
      </c>
    </row>
    <row r="321" spans="2:16" ht="45" hidden="1" x14ac:dyDescent="0.25">
      <c r="B321" s="558" t="s">
        <v>1462</v>
      </c>
      <c r="C321" s="129" t="s">
        <v>1463</v>
      </c>
      <c r="D321" s="129" t="s">
        <v>1464</v>
      </c>
      <c r="E321" s="129">
        <v>1067900797</v>
      </c>
      <c r="F321" s="129" t="s">
        <v>1465</v>
      </c>
      <c r="G321" s="129" t="s">
        <v>136</v>
      </c>
      <c r="H321" s="147">
        <v>41510</v>
      </c>
      <c r="I321" s="130" t="s">
        <v>86</v>
      </c>
      <c r="J321" s="129"/>
      <c r="K321" s="130"/>
      <c r="L321" s="130" t="s">
        <v>1184</v>
      </c>
      <c r="M321" s="129" t="s">
        <v>19</v>
      </c>
      <c r="N321" s="129" t="s">
        <v>20</v>
      </c>
      <c r="O321" s="129" t="s">
        <v>19</v>
      </c>
      <c r="P321" s="214" t="s">
        <v>1466</v>
      </c>
    </row>
    <row r="322" spans="2:16" ht="30" hidden="1" x14ac:dyDescent="0.25">
      <c r="B322" s="558" t="s">
        <v>1467</v>
      </c>
      <c r="C322" s="129" t="s">
        <v>1305</v>
      </c>
      <c r="D322" s="129" t="s">
        <v>1468</v>
      </c>
      <c r="E322" s="129">
        <v>1103108614</v>
      </c>
      <c r="F322" s="129" t="s">
        <v>702</v>
      </c>
      <c r="G322" s="129" t="s">
        <v>1469</v>
      </c>
      <c r="H322" s="147">
        <v>41509</v>
      </c>
      <c r="I322" s="130" t="s">
        <v>86</v>
      </c>
      <c r="J322" s="129" t="s">
        <v>1470</v>
      </c>
      <c r="K322" s="130" t="s">
        <v>1471</v>
      </c>
      <c r="L322" s="130" t="s">
        <v>1184</v>
      </c>
      <c r="M322" s="129" t="s">
        <v>19</v>
      </c>
      <c r="N322" s="129" t="s">
        <v>19</v>
      </c>
      <c r="O322" s="129" t="s">
        <v>19</v>
      </c>
      <c r="P322" s="129"/>
    </row>
    <row r="323" spans="2:16" ht="30" hidden="1" x14ac:dyDescent="0.25">
      <c r="B323" s="1606" t="s">
        <v>1472</v>
      </c>
      <c r="C323" s="1599" t="s">
        <v>1258</v>
      </c>
      <c r="D323" s="1599" t="s">
        <v>1473</v>
      </c>
      <c r="E323" s="1599">
        <v>64739834</v>
      </c>
      <c r="F323" s="1599" t="s">
        <v>1474</v>
      </c>
      <c r="G323" s="1599" t="s">
        <v>264</v>
      </c>
      <c r="H323" s="1603">
        <v>41495</v>
      </c>
      <c r="I323" s="1606" t="s">
        <v>86</v>
      </c>
      <c r="J323" s="129" t="s">
        <v>1475</v>
      </c>
      <c r="K323" s="130"/>
      <c r="L323" s="130" t="s">
        <v>1184</v>
      </c>
      <c r="M323" s="1599" t="s">
        <v>19</v>
      </c>
      <c r="N323" s="1599" t="s">
        <v>20</v>
      </c>
      <c r="O323" s="1599" t="s">
        <v>19</v>
      </c>
      <c r="P323" s="214" t="s">
        <v>1476</v>
      </c>
    </row>
    <row r="324" spans="2:16" ht="30" hidden="1" x14ac:dyDescent="0.25">
      <c r="B324" s="1608"/>
      <c r="C324" s="1600"/>
      <c r="D324" s="1600"/>
      <c r="E324" s="1600"/>
      <c r="F324" s="1600"/>
      <c r="G324" s="1600"/>
      <c r="H324" s="1604"/>
      <c r="I324" s="1608"/>
      <c r="J324" s="129" t="s">
        <v>1431</v>
      </c>
      <c r="K324" s="130" t="s">
        <v>1477</v>
      </c>
      <c r="L324" s="130" t="s">
        <v>1184</v>
      </c>
      <c r="M324" s="1600"/>
      <c r="N324" s="1600"/>
      <c r="O324" s="1600"/>
      <c r="P324" s="214" t="s">
        <v>1478</v>
      </c>
    </row>
    <row r="325" spans="2:16" ht="45" hidden="1" x14ac:dyDescent="0.25">
      <c r="B325" s="558" t="s">
        <v>1479</v>
      </c>
      <c r="C325" s="129" t="s">
        <v>1258</v>
      </c>
      <c r="D325" s="129" t="s">
        <v>1480</v>
      </c>
      <c r="E325" s="129">
        <v>92556359</v>
      </c>
      <c r="F325" s="129" t="s">
        <v>1481</v>
      </c>
      <c r="G325" s="129" t="s">
        <v>264</v>
      </c>
      <c r="H325" s="147">
        <v>41907</v>
      </c>
      <c r="I325" s="130" t="s">
        <v>86</v>
      </c>
      <c r="J325" s="129"/>
      <c r="K325" s="130"/>
      <c r="L325" s="130"/>
      <c r="M325" s="129"/>
      <c r="N325" s="129"/>
      <c r="O325" s="129"/>
      <c r="P325" s="214" t="s">
        <v>1461</v>
      </c>
    </row>
    <row r="326" spans="2:16" ht="45" hidden="1" x14ac:dyDescent="0.25">
      <c r="B326" s="1606" t="s">
        <v>1482</v>
      </c>
      <c r="C326" s="1599" t="s">
        <v>1258</v>
      </c>
      <c r="D326" s="1599" t="s">
        <v>1483</v>
      </c>
      <c r="E326" s="1599">
        <v>50936060</v>
      </c>
      <c r="F326" s="1599" t="s">
        <v>702</v>
      </c>
      <c r="G326" s="1599" t="s">
        <v>282</v>
      </c>
      <c r="H326" s="1603">
        <v>38447</v>
      </c>
      <c r="I326" s="1606" t="s">
        <v>86</v>
      </c>
      <c r="J326" s="129" t="s">
        <v>1484</v>
      </c>
      <c r="K326" s="130" t="s">
        <v>1485</v>
      </c>
      <c r="L326" s="130" t="s">
        <v>155</v>
      </c>
      <c r="M326" s="1599" t="s">
        <v>19</v>
      </c>
      <c r="N326" s="1599" t="s">
        <v>19</v>
      </c>
      <c r="O326" s="1599" t="s">
        <v>19</v>
      </c>
      <c r="P326" s="129"/>
    </row>
    <row r="327" spans="2:16" ht="30" hidden="1" x14ac:dyDescent="0.25">
      <c r="B327" s="1607"/>
      <c r="C327" s="1601"/>
      <c r="D327" s="1601"/>
      <c r="E327" s="1601"/>
      <c r="F327" s="1601"/>
      <c r="G327" s="1601"/>
      <c r="H327" s="1605"/>
      <c r="I327" s="1607"/>
      <c r="J327" s="129" t="s">
        <v>1486</v>
      </c>
      <c r="K327" s="130" t="s">
        <v>1487</v>
      </c>
      <c r="L327" s="130" t="s">
        <v>155</v>
      </c>
      <c r="M327" s="1601"/>
      <c r="N327" s="1601"/>
      <c r="O327" s="1601"/>
      <c r="P327" s="318"/>
    </row>
    <row r="328" spans="2:16" ht="45" x14ac:dyDescent="0.25">
      <c r="B328" s="556" t="s">
        <v>1488</v>
      </c>
      <c r="C328" s="140" t="s">
        <v>1489</v>
      </c>
      <c r="D328" s="140" t="s">
        <v>1490</v>
      </c>
      <c r="E328" s="140">
        <v>1073822085</v>
      </c>
      <c r="F328" s="140" t="s">
        <v>1465</v>
      </c>
      <c r="G328" s="140" t="s">
        <v>136</v>
      </c>
      <c r="H328" s="220">
        <v>37857</v>
      </c>
      <c r="I328" s="142" t="s">
        <v>86</v>
      </c>
      <c r="J328" s="129" t="s">
        <v>1204</v>
      </c>
      <c r="K328" s="130"/>
      <c r="L328" s="130" t="s">
        <v>1184</v>
      </c>
      <c r="M328" s="140" t="s">
        <v>19</v>
      </c>
      <c r="N328" s="140" t="s">
        <v>20</v>
      </c>
      <c r="O328" s="140" t="s">
        <v>19</v>
      </c>
      <c r="P328" s="214" t="s">
        <v>1491</v>
      </c>
    </row>
    <row r="329" spans="2:16" ht="285" x14ac:dyDescent="0.25">
      <c r="B329" s="558" t="s">
        <v>1492</v>
      </c>
      <c r="C329" s="129" t="s">
        <v>1489</v>
      </c>
      <c r="D329" s="129" t="s">
        <v>1493</v>
      </c>
      <c r="E329" s="129">
        <v>42208938</v>
      </c>
      <c r="F329" s="129" t="s">
        <v>1494</v>
      </c>
      <c r="G329" s="129" t="s">
        <v>1495</v>
      </c>
      <c r="H329" s="147">
        <v>34544</v>
      </c>
      <c r="I329" s="130" t="s">
        <v>86</v>
      </c>
      <c r="J329" s="129" t="s">
        <v>1496</v>
      </c>
      <c r="K329" s="130" t="s">
        <v>1497</v>
      </c>
      <c r="L329" s="130" t="s">
        <v>155</v>
      </c>
      <c r="M329" s="129" t="s">
        <v>19</v>
      </c>
      <c r="N329" s="129" t="s">
        <v>19</v>
      </c>
      <c r="O329" s="129" t="s">
        <v>19</v>
      </c>
      <c r="P329" s="214"/>
    </row>
    <row r="330" spans="2:16" ht="45" x14ac:dyDescent="0.25">
      <c r="B330" s="558" t="s">
        <v>1498</v>
      </c>
      <c r="C330" s="129" t="s">
        <v>1489</v>
      </c>
      <c r="D330" s="129" t="s">
        <v>1499</v>
      </c>
      <c r="E330" s="129">
        <v>78763753</v>
      </c>
      <c r="F330" s="129" t="s">
        <v>446</v>
      </c>
      <c r="G330" s="129" t="s">
        <v>264</v>
      </c>
      <c r="H330" s="147">
        <v>39360</v>
      </c>
      <c r="I330" s="130" t="s">
        <v>86</v>
      </c>
      <c r="J330" s="129" t="s">
        <v>1500</v>
      </c>
      <c r="K330" s="130" t="s">
        <v>1501</v>
      </c>
      <c r="L330" s="130" t="s">
        <v>155</v>
      </c>
      <c r="M330" s="129" t="s">
        <v>19</v>
      </c>
      <c r="N330" s="129" t="s">
        <v>19</v>
      </c>
      <c r="O330" s="129" t="s">
        <v>19</v>
      </c>
      <c r="P330" s="129"/>
    </row>
    <row r="331" spans="2:16" x14ac:dyDescent="0.25">
      <c r="B331" s="44"/>
      <c r="C331" s="44"/>
      <c r="D331" s="44"/>
      <c r="E331" s="44"/>
      <c r="F331" s="44"/>
      <c r="G331" s="44"/>
      <c r="H331" s="405"/>
      <c r="I331" s="21"/>
      <c r="J331" s="44"/>
      <c r="K331" s="21"/>
      <c r="L331" s="21"/>
      <c r="M331" s="44"/>
      <c r="N331" s="44"/>
      <c r="O331" s="44"/>
      <c r="P331" s="44"/>
    </row>
    <row r="335" spans="2:16" x14ac:dyDescent="0.25">
      <c r="B335" s="47" t="s">
        <v>182</v>
      </c>
    </row>
    <row r="338" spans="2:5" x14ac:dyDescent="0.25">
      <c r="B338" s="49" t="s">
        <v>18</v>
      </c>
      <c r="C338" s="49" t="s">
        <v>27</v>
      </c>
      <c r="D338" s="55" t="s">
        <v>28</v>
      </c>
      <c r="E338" s="55" t="s">
        <v>29</v>
      </c>
    </row>
    <row r="339" spans="2:5" ht="28.5" x14ac:dyDescent="0.25">
      <c r="B339" s="56" t="s">
        <v>183</v>
      </c>
      <c r="C339" s="257">
        <v>40</v>
      </c>
      <c r="D339" s="53">
        <f>+E292</f>
        <v>20</v>
      </c>
      <c r="E339" s="1566">
        <f>+D339+D340</f>
        <v>80</v>
      </c>
    </row>
    <row r="340" spans="2:5" ht="42.75" x14ac:dyDescent="0.25">
      <c r="B340" s="56" t="s">
        <v>184</v>
      </c>
      <c r="C340" s="257">
        <v>60</v>
      </c>
      <c r="D340" s="53">
        <f>+'[1]FUCODESA (3)'!F265</f>
        <v>60</v>
      </c>
      <c r="E340" s="1567"/>
    </row>
  </sheetData>
  <sheetProtection algorithmName="SHA-512" hashValue="gAYZzCfrBjYKvvU/2uSkg2Wq45fWJzkmdGsXYKthceYDZ4suDmzbXW9n7JwIemJImuRfcJ/8DaBNBp3GqrP4rQ==" saltValue="jztA8js2hhItyF7u5wYKAQ==" spinCount="100000" sheet="1" formatCells="0" formatColumns="0" formatRows="0" insertColumns="0" insertRows="0" insertHyperlinks="0" deleteColumns="0" deleteRows="0" selectLockedCells="1" sort="0" autoFilter="0" pivotTables="0" selectUnlockedCells="1"/>
  <autoFilter ref="B300:P330">
    <filterColumn colId="0">
      <filters>
        <filter val="COORDINADORCOORDINADOR GENERAL DEL PROYECTO POR CADA MIL CUPOS OFERTADOS O FRACIÓN INFERIOR - GRUPO 53"/>
        <filter val="FINANCIERO  POR CADA CINCO MIL CUPOS OFERTADOS O FRACIÓN INFERIOR  GRUPO 53"/>
        <filter val="PROFESIONAL DE APOYO PEDAGÓGICO  POR CADA MIL CUPOS OFERTADOS O FRACIÓN INFERIOR - GRUPO 53"/>
      </filters>
    </filterColumn>
    <filterColumn colId="8" showButton="0"/>
    <filterColumn colId="9" showButton="0"/>
  </autoFilter>
  <mergeCells count="297">
    <mergeCell ref="H326:H327"/>
    <mergeCell ref="I326:I327"/>
    <mergeCell ref="M326:M327"/>
    <mergeCell ref="N326:N327"/>
    <mergeCell ref="O326:O327"/>
    <mergeCell ref="E339:E340"/>
    <mergeCell ref="B326:B327"/>
    <mergeCell ref="C326:C327"/>
    <mergeCell ref="D326:D327"/>
    <mergeCell ref="E326:E327"/>
    <mergeCell ref="F326:F327"/>
    <mergeCell ref="G326:G327"/>
    <mergeCell ref="I323:I324"/>
    <mergeCell ref="M323:M324"/>
    <mergeCell ref="N323:N324"/>
    <mergeCell ref="O323:O324"/>
    <mergeCell ref="H317:H318"/>
    <mergeCell ref="I317:I318"/>
    <mergeCell ref="M317:M318"/>
    <mergeCell ref="N317:N318"/>
    <mergeCell ref="O317:O318"/>
    <mergeCell ref="I315:I316"/>
    <mergeCell ref="M315:M316"/>
    <mergeCell ref="N315:N316"/>
    <mergeCell ref="O315:O316"/>
    <mergeCell ref="B317:B318"/>
    <mergeCell ref="C317:C318"/>
    <mergeCell ref="D317:D318"/>
    <mergeCell ref="E317:E318"/>
    <mergeCell ref="F317:F318"/>
    <mergeCell ref="G317:G318"/>
    <mergeCell ref="B315:B316"/>
    <mergeCell ref="C315:C316"/>
    <mergeCell ref="D315:D316"/>
    <mergeCell ref="E315:E316"/>
    <mergeCell ref="F315:F316"/>
    <mergeCell ref="G315:G316"/>
    <mergeCell ref="H315:H316"/>
    <mergeCell ref="B323:B324"/>
    <mergeCell ref="C323:C324"/>
    <mergeCell ref="D323:D324"/>
    <mergeCell ref="E323:E324"/>
    <mergeCell ref="F323:F324"/>
    <mergeCell ref="G323:G324"/>
    <mergeCell ref="H323:H324"/>
    <mergeCell ref="B311:B312"/>
    <mergeCell ref="C311:C312"/>
    <mergeCell ref="D311:D312"/>
    <mergeCell ref="E311:E312"/>
    <mergeCell ref="F311:F312"/>
    <mergeCell ref="P311:P312"/>
    <mergeCell ref="B313:B314"/>
    <mergeCell ref="C313:C314"/>
    <mergeCell ref="D313:D314"/>
    <mergeCell ref="E313:E314"/>
    <mergeCell ref="F313:F314"/>
    <mergeCell ref="G313:G314"/>
    <mergeCell ref="H313:H314"/>
    <mergeCell ref="I313:I314"/>
    <mergeCell ref="M313:M314"/>
    <mergeCell ref="G311:G312"/>
    <mergeCell ref="H311:H312"/>
    <mergeCell ref="I311:I312"/>
    <mergeCell ref="M311:M312"/>
    <mergeCell ref="N311:N312"/>
    <mergeCell ref="O311:O312"/>
    <mergeCell ref="N313:N314"/>
    <mergeCell ref="O313:O314"/>
    <mergeCell ref="P313:P314"/>
    <mergeCell ref="O302:O304"/>
    <mergeCell ref="B307:B308"/>
    <mergeCell ref="C307:C308"/>
    <mergeCell ref="D307:D308"/>
    <mergeCell ref="E307:E308"/>
    <mergeCell ref="F307:F308"/>
    <mergeCell ref="G307:G308"/>
    <mergeCell ref="H307:H308"/>
    <mergeCell ref="I307:I308"/>
    <mergeCell ref="L307:L308"/>
    <mergeCell ref="M307:M308"/>
    <mergeCell ref="N307:N308"/>
    <mergeCell ref="O307:O308"/>
    <mergeCell ref="B297:N297"/>
    <mergeCell ref="J300:L300"/>
    <mergeCell ref="B302:B304"/>
    <mergeCell ref="C302:C304"/>
    <mergeCell ref="D302:D304"/>
    <mergeCell ref="E302:E304"/>
    <mergeCell ref="F302:F304"/>
    <mergeCell ref="G302:G304"/>
    <mergeCell ref="H302:H304"/>
    <mergeCell ref="I302:I304"/>
    <mergeCell ref="M302:M304"/>
    <mergeCell ref="N302:N304"/>
    <mergeCell ref="B267:N267"/>
    <mergeCell ref="D270:E270"/>
    <mergeCell ref="D271:E271"/>
    <mergeCell ref="B274:O274"/>
    <mergeCell ref="B277:N277"/>
    <mergeCell ref="E292:E294"/>
    <mergeCell ref="H244:H246"/>
    <mergeCell ref="I244:I246"/>
    <mergeCell ref="M244:M246"/>
    <mergeCell ref="N244:N246"/>
    <mergeCell ref="O244:O246"/>
    <mergeCell ref="P244:P246"/>
    <mergeCell ref="B244:B246"/>
    <mergeCell ref="C244:C246"/>
    <mergeCell ref="D244:D246"/>
    <mergeCell ref="E244:E246"/>
    <mergeCell ref="F244:F246"/>
    <mergeCell ref="G244:G246"/>
    <mergeCell ref="H238:H239"/>
    <mergeCell ref="I238:I239"/>
    <mergeCell ref="M238:M239"/>
    <mergeCell ref="N238:N239"/>
    <mergeCell ref="O238:O239"/>
    <mergeCell ref="P238:P239"/>
    <mergeCell ref="B238:B239"/>
    <mergeCell ref="C238:C239"/>
    <mergeCell ref="D238:D239"/>
    <mergeCell ref="E238:E239"/>
    <mergeCell ref="F238:F239"/>
    <mergeCell ref="G238:G239"/>
    <mergeCell ref="B234:B235"/>
    <mergeCell ref="C234:C235"/>
    <mergeCell ref="D234:D235"/>
    <mergeCell ref="E234:E235"/>
    <mergeCell ref="F234:F235"/>
    <mergeCell ref="M225:M229"/>
    <mergeCell ref="N225:N229"/>
    <mergeCell ref="O225:O229"/>
    <mergeCell ref="B230:B233"/>
    <mergeCell ref="C230:C233"/>
    <mergeCell ref="D230:D233"/>
    <mergeCell ref="E230:E233"/>
    <mergeCell ref="F230:F233"/>
    <mergeCell ref="G230:G233"/>
    <mergeCell ref="H230:H233"/>
    <mergeCell ref="G234:G235"/>
    <mergeCell ref="H234:H235"/>
    <mergeCell ref="I234:I235"/>
    <mergeCell ref="M234:M235"/>
    <mergeCell ref="N234:N235"/>
    <mergeCell ref="O234:O235"/>
    <mergeCell ref="I230:I233"/>
    <mergeCell ref="M230:M233"/>
    <mergeCell ref="N230:N233"/>
    <mergeCell ref="B225:B229"/>
    <mergeCell ref="C225:C229"/>
    <mergeCell ref="D225:D229"/>
    <mergeCell ref="E225:E229"/>
    <mergeCell ref="F225:F229"/>
    <mergeCell ref="G225:G229"/>
    <mergeCell ref="H225:H229"/>
    <mergeCell ref="I225:I229"/>
    <mergeCell ref="P230:P233"/>
    <mergeCell ref="O230:O233"/>
    <mergeCell ref="P219:P221"/>
    <mergeCell ref="B222:B224"/>
    <mergeCell ref="C222:C224"/>
    <mergeCell ref="D222:D224"/>
    <mergeCell ref="E222:E224"/>
    <mergeCell ref="F222:F224"/>
    <mergeCell ref="G222:G224"/>
    <mergeCell ref="H222:H224"/>
    <mergeCell ref="I222:I224"/>
    <mergeCell ref="M222:M224"/>
    <mergeCell ref="G219:G221"/>
    <mergeCell ref="H219:H221"/>
    <mergeCell ref="I219:I221"/>
    <mergeCell ref="M219:M221"/>
    <mergeCell ref="N219:N221"/>
    <mergeCell ref="O219:O221"/>
    <mergeCell ref="N222:N224"/>
    <mergeCell ref="O222:O224"/>
    <mergeCell ref="H217:H218"/>
    <mergeCell ref="I217:I218"/>
    <mergeCell ref="M217:M218"/>
    <mergeCell ref="N217:N218"/>
    <mergeCell ref="O217:O218"/>
    <mergeCell ref="B219:B221"/>
    <mergeCell ref="C219:C221"/>
    <mergeCell ref="D219:D221"/>
    <mergeCell ref="E219:E221"/>
    <mergeCell ref="F219:F221"/>
    <mergeCell ref="B217:B218"/>
    <mergeCell ref="C217:C218"/>
    <mergeCell ref="D217:D218"/>
    <mergeCell ref="E217:E218"/>
    <mergeCell ref="F217:F218"/>
    <mergeCell ref="G217:G218"/>
    <mergeCell ref="H212:H215"/>
    <mergeCell ref="I212:I215"/>
    <mergeCell ref="M212:M215"/>
    <mergeCell ref="N212:N215"/>
    <mergeCell ref="O212:O215"/>
    <mergeCell ref="P212:P215"/>
    <mergeCell ref="B212:B215"/>
    <mergeCell ref="C212:C215"/>
    <mergeCell ref="D212:D215"/>
    <mergeCell ref="E212:E215"/>
    <mergeCell ref="F212:F215"/>
    <mergeCell ref="G212:G215"/>
    <mergeCell ref="H207:H210"/>
    <mergeCell ref="I207:I210"/>
    <mergeCell ref="M207:M210"/>
    <mergeCell ref="N207:N210"/>
    <mergeCell ref="O207:O210"/>
    <mergeCell ref="P207:P210"/>
    <mergeCell ref="B207:B210"/>
    <mergeCell ref="C207:C210"/>
    <mergeCell ref="D207:D210"/>
    <mergeCell ref="E207:E210"/>
    <mergeCell ref="F207:F210"/>
    <mergeCell ref="G207:G210"/>
    <mergeCell ref="G201:G206"/>
    <mergeCell ref="H201:H206"/>
    <mergeCell ref="I201:I206"/>
    <mergeCell ref="M201:M206"/>
    <mergeCell ref="N201:N206"/>
    <mergeCell ref="O201:O206"/>
    <mergeCell ref="H199:H200"/>
    <mergeCell ref="I199:I200"/>
    <mergeCell ref="M199:M200"/>
    <mergeCell ref="N199:N200"/>
    <mergeCell ref="O199:O200"/>
    <mergeCell ref="G199:G200"/>
    <mergeCell ref="B201:B206"/>
    <mergeCell ref="C201:C206"/>
    <mergeCell ref="D201:D206"/>
    <mergeCell ref="E201:E206"/>
    <mergeCell ref="F201:F206"/>
    <mergeCell ref="B199:B200"/>
    <mergeCell ref="C199:C200"/>
    <mergeCell ref="D199:D200"/>
    <mergeCell ref="E199:E200"/>
    <mergeCell ref="F199:F200"/>
    <mergeCell ref="H196:H198"/>
    <mergeCell ref="I196:I198"/>
    <mergeCell ref="M196:M198"/>
    <mergeCell ref="N196:N198"/>
    <mergeCell ref="O196:O198"/>
    <mergeCell ref="P196:P198"/>
    <mergeCell ref="B196:B198"/>
    <mergeCell ref="C196:C198"/>
    <mergeCell ref="D196:D198"/>
    <mergeCell ref="E196:E198"/>
    <mergeCell ref="F196:F198"/>
    <mergeCell ref="G196:G198"/>
    <mergeCell ref="H188:H194"/>
    <mergeCell ref="I188:I194"/>
    <mergeCell ref="M188:M194"/>
    <mergeCell ref="N188:N194"/>
    <mergeCell ref="O188:O194"/>
    <mergeCell ref="R188:T188"/>
    <mergeCell ref="B188:B194"/>
    <mergeCell ref="C188:C194"/>
    <mergeCell ref="D188:D194"/>
    <mergeCell ref="E188:E194"/>
    <mergeCell ref="F188:F194"/>
    <mergeCell ref="G188:G194"/>
    <mergeCell ref="I186:I187"/>
    <mergeCell ref="J186:L186"/>
    <mergeCell ref="M186:M187"/>
    <mergeCell ref="N186:N187"/>
    <mergeCell ref="O186:O187"/>
    <mergeCell ref="P186:P187"/>
    <mergeCell ref="C120:N120"/>
    <mergeCell ref="B122:N122"/>
    <mergeCell ref="B181:N181"/>
    <mergeCell ref="B186:B187"/>
    <mergeCell ref="C186:C187"/>
    <mergeCell ref="D186:D187"/>
    <mergeCell ref="E186:E187"/>
    <mergeCell ref="F186:F187"/>
    <mergeCell ref="G186:G187"/>
    <mergeCell ref="H186:H187"/>
    <mergeCell ref="M106:N106"/>
    <mergeCell ref="B116:B117"/>
    <mergeCell ref="C116:C117"/>
    <mergeCell ref="D116:E116"/>
    <mergeCell ref="C10:E10"/>
    <mergeCell ref="B14:C21"/>
    <mergeCell ref="B22:C22"/>
    <mergeCell ref="E76:E77"/>
    <mergeCell ref="E81:E82"/>
    <mergeCell ref="E86:E87"/>
    <mergeCell ref="B2:O2"/>
    <mergeCell ref="B4:O4"/>
    <mergeCell ref="C6:N6"/>
    <mergeCell ref="C7:N7"/>
    <mergeCell ref="C8:N8"/>
    <mergeCell ref="C9:N9"/>
    <mergeCell ref="E92:E93"/>
    <mergeCell ref="E97:E98"/>
    <mergeCell ref="E102:E103"/>
  </mergeCells>
  <dataValidations disablePrompts="1" count="2">
    <dataValidation type="decimal" allowBlank="1" showInputMessage="1" showErrorMessage="1" sqref="WVG983256 WLK983256 C65752 IU65752 SQ65752 ACM65752 AMI65752 AWE65752 BGA65752 BPW65752 BZS65752 CJO65752 CTK65752 DDG65752 DNC65752 DWY65752 EGU65752 EQQ65752 FAM65752 FKI65752 FUE65752 GEA65752 GNW65752 GXS65752 HHO65752 HRK65752 IBG65752 ILC65752 IUY65752 JEU65752 JOQ65752 JYM65752 KII65752 KSE65752 LCA65752 LLW65752 LVS65752 MFO65752 MPK65752 MZG65752 NJC65752 NSY65752 OCU65752 OMQ65752 OWM65752 PGI65752 PQE65752 QAA65752 QJW65752 QTS65752 RDO65752 RNK65752 RXG65752 SHC65752 SQY65752 TAU65752 TKQ65752 TUM65752 UEI65752 UOE65752 UYA65752 VHW65752 VRS65752 WBO65752 WLK65752 WVG65752 C131288 IU131288 SQ131288 ACM131288 AMI131288 AWE131288 BGA131288 BPW131288 BZS131288 CJO131288 CTK131288 DDG131288 DNC131288 DWY131288 EGU131288 EQQ131288 FAM131288 FKI131288 FUE131288 GEA131288 GNW131288 GXS131288 HHO131288 HRK131288 IBG131288 ILC131288 IUY131288 JEU131288 JOQ131288 JYM131288 KII131288 KSE131288 LCA131288 LLW131288 LVS131288 MFO131288 MPK131288 MZG131288 NJC131288 NSY131288 OCU131288 OMQ131288 OWM131288 PGI131288 PQE131288 QAA131288 QJW131288 QTS131288 RDO131288 RNK131288 RXG131288 SHC131288 SQY131288 TAU131288 TKQ131288 TUM131288 UEI131288 UOE131288 UYA131288 VHW131288 VRS131288 WBO131288 WLK131288 WVG131288 C196824 IU196824 SQ196824 ACM196824 AMI196824 AWE196824 BGA196824 BPW196824 BZS196824 CJO196824 CTK196824 DDG196824 DNC196824 DWY196824 EGU196824 EQQ196824 FAM196824 FKI196824 FUE196824 GEA196824 GNW196824 GXS196824 HHO196824 HRK196824 IBG196824 ILC196824 IUY196824 JEU196824 JOQ196824 JYM196824 KII196824 KSE196824 LCA196824 LLW196824 LVS196824 MFO196824 MPK196824 MZG196824 NJC196824 NSY196824 OCU196824 OMQ196824 OWM196824 PGI196824 PQE196824 QAA196824 QJW196824 QTS196824 RDO196824 RNK196824 RXG196824 SHC196824 SQY196824 TAU196824 TKQ196824 TUM196824 UEI196824 UOE196824 UYA196824 VHW196824 VRS196824 WBO196824 WLK196824 WVG196824 C262360 IU262360 SQ262360 ACM262360 AMI262360 AWE262360 BGA262360 BPW262360 BZS262360 CJO262360 CTK262360 DDG262360 DNC262360 DWY262360 EGU262360 EQQ262360 FAM262360 FKI262360 FUE262360 GEA262360 GNW262360 GXS262360 HHO262360 HRK262360 IBG262360 ILC262360 IUY262360 JEU262360 JOQ262360 JYM262360 KII262360 KSE262360 LCA262360 LLW262360 LVS262360 MFO262360 MPK262360 MZG262360 NJC262360 NSY262360 OCU262360 OMQ262360 OWM262360 PGI262360 PQE262360 QAA262360 QJW262360 QTS262360 RDO262360 RNK262360 RXG262360 SHC262360 SQY262360 TAU262360 TKQ262360 TUM262360 UEI262360 UOE262360 UYA262360 VHW262360 VRS262360 WBO262360 WLK262360 WVG262360 C327896 IU327896 SQ327896 ACM327896 AMI327896 AWE327896 BGA327896 BPW327896 BZS327896 CJO327896 CTK327896 DDG327896 DNC327896 DWY327896 EGU327896 EQQ327896 FAM327896 FKI327896 FUE327896 GEA327896 GNW327896 GXS327896 HHO327896 HRK327896 IBG327896 ILC327896 IUY327896 JEU327896 JOQ327896 JYM327896 KII327896 KSE327896 LCA327896 LLW327896 LVS327896 MFO327896 MPK327896 MZG327896 NJC327896 NSY327896 OCU327896 OMQ327896 OWM327896 PGI327896 PQE327896 QAA327896 QJW327896 QTS327896 RDO327896 RNK327896 RXG327896 SHC327896 SQY327896 TAU327896 TKQ327896 TUM327896 UEI327896 UOE327896 UYA327896 VHW327896 VRS327896 WBO327896 WLK327896 WVG327896 C393432 IU393432 SQ393432 ACM393432 AMI393432 AWE393432 BGA393432 BPW393432 BZS393432 CJO393432 CTK393432 DDG393432 DNC393432 DWY393432 EGU393432 EQQ393432 FAM393432 FKI393432 FUE393432 GEA393432 GNW393432 GXS393432 HHO393432 HRK393432 IBG393432 ILC393432 IUY393432 JEU393432 JOQ393432 JYM393432 KII393432 KSE393432 LCA393432 LLW393432 LVS393432 MFO393432 MPK393432 MZG393432 NJC393432 NSY393432 OCU393432 OMQ393432 OWM393432 PGI393432 PQE393432 QAA393432 QJW393432 QTS393432 RDO393432 RNK393432 RXG393432 SHC393432 SQY393432 TAU393432 TKQ393432 TUM393432 UEI393432 UOE393432 UYA393432 VHW393432 VRS393432 WBO393432 WLK393432 WVG393432 C458968 IU458968 SQ458968 ACM458968 AMI458968 AWE458968 BGA458968 BPW458968 BZS458968 CJO458968 CTK458968 DDG458968 DNC458968 DWY458968 EGU458968 EQQ458968 FAM458968 FKI458968 FUE458968 GEA458968 GNW458968 GXS458968 HHO458968 HRK458968 IBG458968 ILC458968 IUY458968 JEU458968 JOQ458968 JYM458968 KII458968 KSE458968 LCA458968 LLW458968 LVS458968 MFO458968 MPK458968 MZG458968 NJC458968 NSY458968 OCU458968 OMQ458968 OWM458968 PGI458968 PQE458968 QAA458968 QJW458968 QTS458968 RDO458968 RNK458968 RXG458968 SHC458968 SQY458968 TAU458968 TKQ458968 TUM458968 UEI458968 UOE458968 UYA458968 VHW458968 VRS458968 WBO458968 WLK458968 WVG458968 C524504 IU524504 SQ524504 ACM524504 AMI524504 AWE524504 BGA524504 BPW524504 BZS524504 CJO524504 CTK524504 DDG524504 DNC524504 DWY524504 EGU524504 EQQ524504 FAM524504 FKI524504 FUE524504 GEA524504 GNW524504 GXS524504 HHO524504 HRK524504 IBG524504 ILC524504 IUY524504 JEU524504 JOQ524504 JYM524504 KII524504 KSE524504 LCA524504 LLW524504 LVS524504 MFO524504 MPK524504 MZG524504 NJC524504 NSY524504 OCU524504 OMQ524504 OWM524504 PGI524504 PQE524504 QAA524504 QJW524504 QTS524504 RDO524504 RNK524504 RXG524504 SHC524504 SQY524504 TAU524504 TKQ524504 TUM524504 UEI524504 UOE524504 UYA524504 VHW524504 VRS524504 WBO524504 WLK524504 WVG524504 C590040 IU590040 SQ590040 ACM590040 AMI590040 AWE590040 BGA590040 BPW590040 BZS590040 CJO590040 CTK590040 DDG590040 DNC590040 DWY590040 EGU590040 EQQ590040 FAM590040 FKI590040 FUE590040 GEA590040 GNW590040 GXS590040 HHO590040 HRK590040 IBG590040 ILC590040 IUY590040 JEU590040 JOQ590040 JYM590040 KII590040 KSE590040 LCA590040 LLW590040 LVS590040 MFO590040 MPK590040 MZG590040 NJC590040 NSY590040 OCU590040 OMQ590040 OWM590040 PGI590040 PQE590040 QAA590040 QJW590040 QTS590040 RDO590040 RNK590040 RXG590040 SHC590040 SQY590040 TAU590040 TKQ590040 TUM590040 UEI590040 UOE590040 UYA590040 VHW590040 VRS590040 WBO590040 WLK590040 WVG590040 C655576 IU655576 SQ655576 ACM655576 AMI655576 AWE655576 BGA655576 BPW655576 BZS655576 CJO655576 CTK655576 DDG655576 DNC655576 DWY655576 EGU655576 EQQ655576 FAM655576 FKI655576 FUE655576 GEA655576 GNW655576 GXS655576 HHO655576 HRK655576 IBG655576 ILC655576 IUY655576 JEU655576 JOQ655576 JYM655576 KII655576 KSE655576 LCA655576 LLW655576 LVS655576 MFO655576 MPK655576 MZG655576 NJC655576 NSY655576 OCU655576 OMQ655576 OWM655576 PGI655576 PQE655576 QAA655576 QJW655576 QTS655576 RDO655576 RNK655576 RXG655576 SHC655576 SQY655576 TAU655576 TKQ655576 TUM655576 UEI655576 UOE655576 UYA655576 VHW655576 VRS655576 WBO655576 WLK655576 WVG655576 C721112 IU721112 SQ721112 ACM721112 AMI721112 AWE721112 BGA721112 BPW721112 BZS721112 CJO721112 CTK721112 DDG721112 DNC721112 DWY721112 EGU721112 EQQ721112 FAM721112 FKI721112 FUE721112 GEA721112 GNW721112 GXS721112 HHO721112 HRK721112 IBG721112 ILC721112 IUY721112 JEU721112 JOQ721112 JYM721112 KII721112 KSE721112 LCA721112 LLW721112 LVS721112 MFO721112 MPK721112 MZG721112 NJC721112 NSY721112 OCU721112 OMQ721112 OWM721112 PGI721112 PQE721112 QAA721112 QJW721112 QTS721112 RDO721112 RNK721112 RXG721112 SHC721112 SQY721112 TAU721112 TKQ721112 TUM721112 UEI721112 UOE721112 UYA721112 VHW721112 VRS721112 WBO721112 WLK721112 WVG721112 C786648 IU786648 SQ786648 ACM786648 AMI786648 AWE786648 BGA786648 BPW786648 BZS786648 CJO786648 CTK786648 DDG786648 DNC786648 DWY786648 EGU786648 EQQ786648 FAM786648 FKI786648 FUE786648 GEA786648 GNW786648 GXS786648 HHO786648 HRK786648 IBG786648 ILC786648 IUY786648 JEU786648 JOQ786648 JYM786648 KII786648 KSE786648 LCA786648 LLW786648 LVS786648 MFO786648 MPK786648 MZG786648 NJC786648 NSY786648 OCU786648 OMQ786648 OWM786648 PGI786648 PQE786648 QAA786648 QJW786648 QTS786648 RDO786648 RNK786648 RXG786648 SHC786648 SQY786648 TAU786648 TKQ786648 TUM786648 UEI786648 UOE786648 UYA786648 VHW786648 VRS786648 WBO786648 WLK786648 WVG786648 C852184 IU852184 SQ852184 ACM852184 AMI852184 AWE852184 BGA852184 BPW852184 BZS852184 CJO852184 CTK852184 DDG852184 DNC852184 DWY852184 EGU852184 EQQ852184 FAM852184 FKI852184 FUE852184 GEA852184 GNW852184 GXS852184 HHO852184 HRK852184 IBG852184 ILC852184 IUY852184 JEU852184 JOQ852184 JYM852184 KII852184 KSE852184 LCA852184 LLW852184 LVS852184 MFO852184 MPK852184 MZG852184 NJC852184 NSY852184 OCU852184 OMQ852184 OWM852184 PGI852184 PQE852184 QAA852184 QJW852184 QTS852184 RDO852184 RNK852184 RXG852184 SHC852184 SQY852184 TAU852184 TKQ852184 TUM852184 UEI852184 UOE852184 UYA852184 VHW852184 VRS852184 WBO852184 WLK852184 WVG852184 C917720 IU917720 SQ917720 ACM917720 AMI917720 AWE917720 BGA917720 BPW917720 BZS917720 CJO917720 CTK917720 DDG917720 DNC917720 DWY917720 EGU917720 EQQ917720 FAM917720 FKI917720 FUE917720 GEA917720 GNW917720 GXS917720 HHO917720 HRK917720 IBG917720 ILC917720 IUY917720 JEU917720 JOQ917720 JYM917720 KII917720 KSE917720 LCA917720 LLW917720 LVS917720 MFO917720 MPK917720 MZG917720 NJC917720 NSY917720 OCU917720 OMQ917720 OWM917720 PGI917720 PQE917720 QAA917720 QJW917720 QTS917720 RDO917720 RNK917720 RXG917720 SHC917720 SQY917720 TAU917720 TKQ917720 TUM917720 UEI917720 UOE917720 UYA917720 VHW917720 VRS917720 WBO917720 WLK917720 WVG917720 C983256 IU983256 SQ983256 ACM983256 AMI983256 AWE983256 BGA983256 BPW983256 BZS983256 CJO983256 CTK983256 DDG983256 DNC983256 DWY983256 EGU983256 EQQ983256 FAM983256 FKI983256 FUE983256 GEA983256 GNW983256 GXS983256 HHO983256 HRK983256 IBG983256 ILC983256 IUY983256 JEU983256 JOQ983256 JYM983256 KII983256 KSE983256 LCA983256 LLW983256 LVS983256 MFO983256 MPK983256 MZG983256 NJC983256 NSY983256 OCU983256 OMQ983256 OWM983256 PGI983256 PQE983256 QAA983256 QJW983256 QTS983256 RDO983256 RNK983256 RXG983256 SHC983256 SQY983256 TAU983256 TKQ983256 TUM983256 UEI983256 UOE983256 UYA983256 VHW983256 VRS983256 WBO983256 WVG24:WVG105 WLK24:WLK105 WBO24:WBO105 VRS24:VRS105 VHW24:VHW105 UYA24:UYA105 UOE24:UOE105 UEI24:UEI105 TUM24:TUM105 TKQ24:TKQ105 TAU24:TAU105 SQY24:SQY105 SHC24:SHC105 RXG24:RXG105 RNK24:RNK105 RDO24:RDO105 QTS24:QTS105 QJW24:QJW105 QAA24:QAA105 PQE24:PQE105 PGI24:PGI105 OWM24:OWM105 OMQ24:OMQ105 OCU24:OCU105 NSY24:NSY105 NJC24:NJC105 MZG24:MZG105 MPK24:MPK105 MFO24:MFO105 LVS24:LVS105 LLW24:LLW105 LCA24:LCA105 KSE24:KSE105 KII24:KII105 JYM24:JYM105 JOQ24:JOQ105 JEU24:JEU105 IUY24:IUY105 ILC24:ILC105 IBG24:IBG105 HRK24:HRK105 HHO24:HHO105 GXS24:GXS105 GNW24:GNW105 GEA24:GEA105 FUE24:FUE105 FKI24:FKI105 FAM24:FAM105 EQQ24:EQQ105 EGU24:EGU105 DWY24:DWY105 DNC24:DNC105 DDG24:DDG105 CTK24:CTK105 CJO24:CJO105 BZS24:BZS105 BPW24:BPW105 BGA24:BGA105 AWE24:AWE105 AMI24:AMI105 ACM24:ACM105 SQ24:SQ105 IU24:IU105">
      <formula1>0</formula1>
      <formula2>1</formula2>
    </dataValidation>
    <dataValidation type="list" allowBlank="1" showInputMessage="1" showErrorMessage="1" sqref="WVD983256 A65752 IR65752 SN65752 ACJ65752 AMF65752 AWB65752 BFX65752 BPT65752 BZP65752 CJL65752 CTH65752 DDD65752 DMZ65752 DWV65752 EGR65752 EQN65752 FAJ65752 FKF65752 FUB65752 GDX65752 GNT65752 GXP65752 HHL65752 HRH65752 IBD65752 IKZ65752 IUV65752 JER65752 JON65752 JYJ65752 KIF65752 KSB65752 LBX65752 LLT65752 LVP65752 MFL65752 MPH65752 MZD65752 NIZ65752 NSV65752 OCR65752 OMN65752 OWJ65752 PGF65752 PQB65752 PZX65752 QJT65752 QTP65752 RDL65752 RNH65752 RXD65752 SGZ65752 SQV65752 TAR65752 TKN65752 TUJ65752 UEF65752 UOB65752 UXX65752 VHT65752 VRP65752 WBL65752 WLH65752 WVD65752 A131288 IR131288 SN131288 ACJ131288 AMF131288 AWB131288 BFX131288 BPT131288 BZP131288 CJL131288 CTH131288 DDD131288 DMZ131288 DWV131288 EGR131288 EQN131288 FAJ131288 FKF131288 FUB131288 GDX131288 GNT131288 GXP131288 HHL131288 HRH131288 IBD131288 IKZ131288 IUV131288 JER131288 JON131288 JYJ131288 KIF131288 KSB131288 LBX131288 LLT131288 LVP131288 MFL131288 MPH131288 MZD131288 NIZ131288 NSV131288 OCR131288 OMN131288 OWJ131288 PGF131288 PQB131288 PZX131288 QJT131288 QTP131288 RDL131288 RNH131288 RXD131288 SGZ131288 SQV131288 TAR131288 TKN131288 TUJ131288 UEF131288 UOB131288 UXX131288 VHT131288 VRP131288 WBL131288 WLH131288 WVD131288 A196824 IR196824 SN196824 ACJ196824 AMF196824 AWB196824 BFX196824 BPT196824 BZP196824 CJL196824 CTH196824 DDD196824 DMZ196824 DWV196824 EGR196824 EQN196824 FAJ196824 FKF196824 FUB196824 GDX196824 GNT196824 GXP196824 HHL196824 HRH196824 IBD196824 IKZ196824 IUV196824 JER196824 JON196824 JYJ196824 KIF196824 KSB196824 LBX196824 LLT196824 LVP196824 MFL196824 MPH196824 MZD196824 NIZ196824 NSV196824 OCR196824 OMN196824 OWJ196824 PGF196824 PQB196824 PZX196824 QJT196824 QTP196824 RDL196824 RNH196824 RXD196824 SGZ196824 SQV196824 TAR196824 TKN196824 TUJ196824 UEF196824 UOB196824 UXX196824 VHT196824 VRP196824 WBL196824 WLH196824 WVD196824 A262360 IR262360 SN262360 ACJ262360 AMF262360 AWB262360 BFX262360 BPT262360 BZP262360 CJL262360 CTH262360 DDD262360 DMZ262360 DWV262360 EGR262360 EQN262360 FAJ262360 FKF262360 FUB262360 GDX262360 GNT262360 GXP262360 HHL262360 HRH262360 IBD262360 IKZ262360 IUV262360 JER262360 JON262360 JYJ262360 KIF262360 KSB262360 LBX262360 LLT262360 LVP262360 MFL262360 MPH262360 MZD262360 NIZ262360 NSV262360 OCR262360 OMN262360 OWJ262360 PGF262360 PQB262360 PZX262360 QJT262360 QTP262360 RDL262360 RNH262360 RXD262360 SGZ262360 SQV262360 TAR262360 TKN262360 TUJ262360 UEF262360 UOB262360 UXX262360 VHT262360 VRP262360 WBL262360 WLH262360 WVD262360 A327896 IR327896 SN327896 ACJ327896 AMF327896 AWB327896 BFX327896 BPT327896 BZP327896 CJL327896 CTH327896 DDD327896 DMZ327896 DWV327896 EGR327896 EQN327896 FAJ327896 FKF327896 FUB327896 GDX327896 GNT327896 GXP327896 HHL327896 HRH327896 IBD327896 IKZ327896 IUV327896 JER327896 JON327896 JYJ327896 KIF327896 KSB327896 LBX327896 LLT327896 LVP327896 MFL327896 MPH327896 MZD327896 NIZ327896 NSV327896 OCR327896 OMN327896 OWJ327896 PGF327896 PQB327896 PZX327896 QJT327896 QTP327896 RDL327896 RNH327896 RXD327896 SGZ327896 SQV327896 TAR327896 TKN327896 TUJ327896 UEF327896 UOB327896 UXX327896 VHT327896 VRP327896 WBL327896 WLH327896 WVD327896 A393432 IR393432 SN393432 ACJ393432 AMF393432 AWB393432 BFX393432 BPT393432 BZP393432 CJL393432 CTH393432 DDD393432 DMZ393432 DWV393432 EGR393432 EQN393432 FAJ393432 FKF393432 FUB393432 GDX393432 GNT393432 GXP393432 HHL393432 HRH393432 IBD393432 IKZ393432 IUV393432 JER393432 JON393432 JYJ393432 KIF393432 KSB393432 LBX393432 LLT393432 LVP393432 MFL393432 MPH393432 MZD393432 NIZ393432 NSV393432 OCR393432 OMN393432 OWJ393432 PGF393432 PQB393432 PZX393432 QJT393432 QTP393432 RDL393432 RNH393432 RXD393432 SGZ393432 SQV393432 TAR393432 TKN393432 TUJ393432 UEF393432 UOB393432 UXX393432 VHT393432 VRP393432 WBL393432 WLH393432 WVD393432 A458968 IR458968 SN458968 ACJ458968 AMF458968 AWB458968 BFX458968 BPT458968 BZP458968 CJL458968 CTH458968 DDD458968 DMZ458968 DWV458968 EGR458968 EQN458968 FAJ458968 FKF458968 FUB458968 GDX458968 GNT458968 GXP458968 HHL458968 HRH458968 IBD458968 IKZ458968 IUV458968 JER458968 JON458968 JYJ458968 KIF458968 KSB458968 LBX458968 LLT458968 LVP458968 MFL458968 MPH458968 MZD458968 NIZ458968 NSV458968 OCR458968 OMN458968 OWJ458968 PGF458968 PQB458968 PZX458968 QJT458968 QTP458968 RDL458968 RNH458968 RXD458968 SGZ458968 SQV458968 TAR458968 TKN458968 TUJ458968 UEF458968 UOB458968 UXX458968 VHT458968 VRP458968 WBL458968 WLH458968 WVD458968 A524504 IR524504 SN524504 ACJ524504 AMF524504 AWB524504 BFX524504 BPT524504 BZP524504 CJL524504 CTH524504 DDD524504 DMZ524504 DWV524504 EGR524504 EQN524504 FAJ524504 FKF524504 FUB524504 GDX524504 GNT524504 GXP524504 HHL524504 HRH524504 IBD524504 IKZ524504 IUV524504 JER524504 JON524504 JYJ524504 KIF524504 KSB524504 LBX524504 LLT524504 LVP524504 MFL524504 MPH524504 MZD524504 NIZ524504 NSV524504 OCR524504 OMN524504 OWJ524504 PGF524504 PQB524504 PZX524504 QJT524504 QTP524504 RDL524504 RNH524504 RXD524504 SGZ524504 SQV524504 TAR524504 TKN524504 TUJ524504 UEF524504 UOB524504 UXX524504 VHT524504 VRP524504 WBL524504 WLH524504 WVD524504 A590040 IR590040 SN590040 ACJ590040 AMF590040 AWB590040 BFX590040 BPT590040 BZP590040 CJL590040 CTH590040 DDD590040 DMZ590040 DWV590040 EGR590040 EQN590040 FAJ590040 FKF590040 FUB590040 GDX590040 GNT590040 GXP590040 HHL590040 HRH590040 IBD590040 IKZ590040 IUV590040 JER590040 JON590040 JYJ590040 KIF590040 KSB590040 LBX590040 LLT590040 LVP590040 MFL590040 MPH590040 MZD590040 NIZ590040 NSV590040 OCR590040 OMN590040 OWJ590040 PGF590040 PQB590040 PZX590040 QJT590040 QTP590040 RDL590040 RNH590040 RXD590040 SGZ590040 SQV590040 TAR590040 TKN590040 TUJ590040 UEF590040 UOB590040 UXX590040 VHT590040 VRP590040 WBL590040 WLH590040 WVD590040 A655576 IR655576 SN655576 ACJ655576 AMF655576 AWB655576 BFX655576 BPT655576 BZP655576 CJL655576 CTH655576 DDD655576 DMZ655576 DWV655576 EGR655576 EQN655576 FAJ655576 FKF655576 FUB655576 GDX655576 GNT655576 GXP655576 HHL655576 HRH655576 IBD655576 IKZ655576 IUV655576 JER655576 JON655576 JYJ655576 KIF655576 KSB655576 LBX655576 LLT655576 LVP655576 MFL655576 MPH655576 MZD655576 NIZ655576 NSV655576 OCR655576 OMN655576 OWJ655576 PGF655576 PQB655576 PZX655576 QJT655576 QTP655576 RDL655576 RNH655576 RXD655576 SGZ655576 SQV655576 TAR655576 TKN655576 TUJ655576 UEF655576 UOB655576 UXX655576 VHT655576 VRP655576 WBL655576 WLH655576 WVD655576 A721112 IR721112 SN721112 ACJ721112 AMF721112 AWB721112 BFX721112 BPT721112 BZP721112 CJL721112 CTH721112 DDD721112 DMZ721112 DWV721112 EGR721112 EQN721112 FAJ721112 FKF721112 FUB721112 GDX721112 GNT721112 GXP721112 HHL721112 HRH721112 IBD721112 IKZ721112 IUV721112 JER721112 JON721112 JYJ721112 KIF721112 KSB721112 LBX721112 LLT721112 LVP721112 MFL721112 MPH721112 MZD721112 NIZ721112 NSV721112 OCR721112 OMN721112 OWJ721112 PGF721112 PQB721112 PZX721112 QJT721112 QTP721112 RDL721112 RNH721112 RXD721112 SGZ721112 SQV721112 TAR721112 TKN721112 TUJ721112 UEF721112 UOB721112 UXX721112 VHT721112 VRP721112 WBL721112 WLH721112 WVD721112 A786648 IR786648 SN786648 ACJ786648 AMF786648 AWB786648 BFX786648 BPT786648 BZP786648 CJL786648 CTH786648 DDD786648 DMZ786648 DWV786648 EGR786648 EQN786648 FAJ786648 FKF786648 FUB786648 GDX786648 GNT786648 GXP786648 HHL786648 HRH786648 IBD786648 IKZ786648 IUV786648 JER786648 JON786648 JYJ786648 KIF786648 KSB786648 LBX786648 LLT786648 LVP786648 MFL786648 MPH786648 MZD786648 NIZ786648 NSV786648 OCR786648 OMN786648 OWJ786648 PGF786648 PQB786648 PZX786648 QJT786648 QTP786648 RDL786648 RNH786648 RXD786648 SGZ786648 SQV786648 TAR786648 TKN786648 TUJ786648 UEF786648 UOB786648 UXX786648 VHT786648 VRP786648 WBL786648 WLH786648 WVD786648 A852184 IR852184 SN852184 ACJ852184 AMF852184 AWB852184 BFX852184 BPT852184 BZP852184 CJL852184 CTH852184 DDD852184 DMZ852184 DWV852184 EGR852184 EQN852184 FAJ852184 FKF852184 FUB852184 GDX852184 GNT852184 GXP852184 HHL852184 HRH852184 IBD852184 IKZ852184 IUV852184 JER852184 JON852184 JYJ852184 KIF852184 KSB852184 LBX852184 LLT852184 LVP852184 MFL852184 MPH852184 MZD852184 NIZ852184 NSV852184 OCR852184 OMN852184 OWJ852184 PGF852184 PQB852184 PZX852184 QJT852184 QTP852184 RDL852184 RNH852184 RXD852184 SGZ852184 SQV852184 TAR852184 TKN852184 TUJ852184 UEF852184 UOB852184 UXX852184 VHT852184 VRP852184 WBL852184 WLH852184 WVD852184 A917720 IR917720 SN917720 ACJ917720 AMF917720 AWB917720 BFX917720 BPT917720 BZP917720 CJL917720 CTH917720 DDD917720 DMZ917720 DWV917720 EGR917720 EQN917720 FAJ917720 FKF917720 FUB917720 GDX917720 GNT917720 GXP917720 HHL917720 HRH917720 IBD917720 IKZ917720 IUV917720 JER917720 JON917720 JYJ917720 KIF917720 KSB917720 LBX917720 LLT917720 LVP917720 MFL917720 MPH917720 MZD917720 NIZ917720 NSV917720 OCR917720 OMN917720 OWJ917720 PGF917720 PQB917720 PZX917720 QJT917720 QTP917720 RDL917720 RNH917720 RXD917720 SGZ917720 SQV917720 TAR917720 TKN917720 TUJ917720 UEF917720 UOB917720 UXX917720 VHT917720 VRP917720 WBL917720 WLH917720 WVD917720 A983256 IR983256 SN983256 ACJ983256 AMF983256 AWB983256 BFX983256 BPT983256 BZP983256 CJL983256 CTH983256 DDD983256 DMZ983256 DWV983256 EGR983256 EQN983256 FAJ983256 FKF983256 FUB983256 GDX983256 GNT983256 GXP983256 HHL983256 HRH983256 IBD983256 IKZ983256 IUV983256 JER983256 JON983256 JYJ983256 KIF983256 KSB983256 LBX983256 LLT983256 LVP983256 MFL983256 MPH983256 MZD983256 NIZ983256 NSV983256 OCR983256 OMN983256 OWJ983256 PGF983256 PQB983256 PZX983256 QJT983256 QTP983256 RDL983256 RNH983256 RXD983256 SGZ983256 SQV983256 TAR983256 TKN983256 TUJ983256 UEF983256 UOB983256 UXX983256 VHT983256 VRP983256 WBL983256 WLH983256 WVD24:WVD105 WLH24:WLH105 WBL24:WBL105 VRP24:VRP105 VHT24:VHT105 UXX24:UXX105 UOB24:UOB105 UEF24:UEF105 TUJ24:TUJ105 TKN24:TKN105 TAR24:TAR105 SQV24:SQV105 SGZ24:SGZ105 RXD24:RXD105 RNH24:RNH105 RDL24:RDL105 QTP24:QTP105 QJT24:QJT105 PZX24:PZX105 PQB24:PQB105 PGF24:PGF105 OWJ24:OWJ105 OMN24:OMN105 OCR24:OCR105 NSV24:NSV105 NIZ24:NIZ105 MZD24:MZD105 MPH24:MPH105 MFL24:MFL105 LVP24:LVP105 LLT24:LLT105 LBX24:LBX105 KSB24:KSB105 KIF24:KIF105 JYJ24:JYJ105 JON24:JON105 JER24:JER105 IUV24:IUV105 IKZ24:IKZ105 IBD24:IBD105 HRH24:HRH105 HHL24:HHL105 GXP24:GXP105 GNT24:GNT105 GDX24:GDX105 FUB24:FUB105 FKF24:FKF105 FAJ24:FAJ105 EQN24:EQN105 EGR24:EGR105 DWV24:DWV105 DMZ24:DMZ105 DDD24:DDD105 CTH24:CTH105 CJL24:CJL105 BZP24:BZP105 BPT24:BPT105 BFX24:BFX105 AWB24:AWB105 AMF24:AMF105 ACJ24:ACJ105 SN24:SN105 IR24:IR105 A24:A105">
      <formula1>"1,2,3,4,5"</formula1>
    </dataValidation>
  </dataValidation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55"/>
  <sheetViews>
    <sheetView zoomScale="58" workbookViewId="0">
      <selection activeCell="E56" sqref="E56"/>
    </sheetView>
  </sheetViews>
  <sheetFormatPr baseColWidth="10" defaultRowHeight="15" x14ac:dyDescent="0.25"/>
  <cols>
    <col min="1" max="1" width="3.140625" style="1" bestFit="1" customWidth="1"/>
    <col min="2" max="2" width="102.7109375" style="1" bestFit="1" customWidth="1"/>
    <col min="3" max="3" width="47" style="1" customWidth="1"/>
    <col min="4" max="4" width="51.7109375" style="1" customWidth="1"/>
    <col min="5" max="5" width="40.42578125" style="1" customWidth="1"/>
    <col min="6" max="7" width="29.7109375" style="1" customWidth="1"/>
    <col min="8" max="8" width="24.5703125" style="1" customWidth="1"/>
    <col min="9" max="9" width="24" style="1" customWidth="1"/>
    <col min="10" max="10" width="22" style="1" customWidth="1"/>
    <col min="11" max="11" width="24" style="1" customWidth="1"/>
    <col min="12" max="12" width="25.85546875" style="1" customWidth="1"/>
    <col min="13" max="13" width="18.7109375" style="1" customWidth="1"/>
    <col min="14" max="14" width="22.140625" style="1" customWidth="1"/>
    <col min="15" max="15" width="26.140625" style="1" customWidth="1"/>
    <col min="16" max="16" width="23.7109375" style="1" customWidth="1"/>
    <col min="17" max="17" width="51.28515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562" t="s">
        <v>0</v>
      </c>
      <c r="C2" s="1563"/>
      <c r="D2" s="1563"/>
      <c r="E2" s="1563"/>
      <c r="F2" s="1563"/>
      <c r="G2" s="1563"/>
      <c r="H2" s="1563"/>
      <c r="I2" s="1563"/>
      <c r="J2" s="1563"/>
      <c r="K2" s="1563"/>
      <c r="L2" s="1563"/>
      <c r="M2" s="1563"/>
      <c r="N2" s="1563"/>
      <c r="O2" s="1563"/>
      <c r="P2" s="1563"/>
    </row>
    <row r="4" spans="2:16" ht="26.25" x14ac:dyDescent="0.25">
      <c r="B4" s="1562" t="s">
        <v>1</v>
      </c>
      <c r="C4" s="1563"/>
      <c r="D4" s="1563"/>
      <c r="E4" s="1563"/>
      <c r="F4" s="1563"/>
      <c r="G4" s="1563"/>
      <c r="H4" s="1563"/>
      <c r="I4" s="1563"/>
      <c r="J4" s="1563"/>
      <c r="K4" s="1563"/>
      <c r="L4" s="1563"/>
      <c r="M4" s="1563"/>
      <c r="N4" s="1563"/>
      <c r="O4" s="1563"/>
      <c r="P4" s="1563"/>
    </row>
    <row r="5" spans="2:16" ht="15.75" thickBot="1" x14ac:dyDescent="0.3"/>
    <row r="6" spans="2:16" ht="21.75" thickBot="1" x14ac:dyDescent="0.3">
      <c r="B6" s="4" t="s">
        <v>2</v>
      </c>
      <c r="C6" s="1564" t="s">
        <v>4731</v>
      </c>
      <c r="D6" s="1564"/>
      <c r="E6" s="1564"/>
      <c r="F6" s="1564"/>
      <c r="G6" s="1564"/>
      <c r="H6" s="1564"/>
      <c r="I6" s="1564"/>
      <c r="J6" s="1564"/>
      <c r="K6" s="1564"/>
      <c r="L6" s="1564"/>
      <c r="M6" s="1564"/>
      <c r="N6" s="1565"/>
    </row>
    <row r="7" spans="2:16" ht="16.5" thickBot="1" x14ac:dyDescent="0.3">
      <c r="B7" s="5" t="s">
        <v>4</v>
      </c>
      <c r="C7" s="1564"/>
      <c r="D7" s="1564"/>
      <c r="E7" s="1564"/>
      <c r="F7" s="1564"/>
      <c r="G7" s="1564"/>
      <c r="H7" s="1564"/>
      <c r="I7" s="1564"/>
      <c r="J7" s="1564"/>
      <c r="K7" s="1564"/>
      <c r="L7" s="1564"/>
      <c r="M7" s="1564"/>
      <c r="N7" s="1565"/>
    </row>
    <row r="8" spans="2:16" ht="16.5" thickBot="1" x14ac:dyDescent="0.3">
      <c r="B8" s="5" t="s">
        <v>5</v>
      </c>
      <c r="C8" s="1564"/>
      <c r="D8" s="1564"/>
      <c r="E8" s="1564"/>
      <c r="F8" s="1564"/>
      <c r="G8" s="1564"/>
      <c r="H8" s="1564"/>
      <c r="I8" s="1564"/>
      <c r="J8" s="1564"/>
      <c r="K8" s="1564"/>
      <c r="L8" s="1564"/>
      <c r="M8" s="1564"/>
      <c r="N8" s="1565"/>
    </row>
    <row r="9" spans="2:16" ht="16.5" thickBot="1" x14ac:dyDescent="0.3">
      <c r="B9" s="5" t="s">
        <v>6</v>
      </c>
      <c r="C9" s="1564"/>
      <c r="D9" s="1564"/>
      <c r="E9" s="1564"/>
      <c r="F9" s="1564"/>
      <c r="G9" s="1564"/>
      <c r="H9" s="1564"/>
      <c r="I9" s="1564"/>
      <c r="J9" s="1564"/>
      <c r="K9" s="1564"/>
      <c r="L9" s="1564"/>
      <c r="M9" s="1564"/>
      <c r="N9" s="1565"/>
    </row>
    <row r="10" spans="2:16" ht="16.5" thickBot="1" x14ac:dyDescent="0.3">
      <c r="B10" s="5" t="s">
        <v>7</v>
      </c>
      <c r="C10" s="1572" t="s">
        <v>4732</v>
      </c>
      <c r="D10" s="1572"/>
      <c r="E10" s="1573"/>
      <c r="F10" s="6"/>
      <c r="G10" s="6"/>
      <c r="H10" s="6"/>
      <c r="I10" s="6"/>
      <c r="J10" s="6"/>
      <c r="K10" s="6"/>
      <c r="L10" s="6"/>
      <c r="M10" s="6"/>
      <c r="N10" s="8"/>
    </row>
    <row r="11" spans="2:16" ht="16.5" thickBot="1" x14ac:dyDescent="0.3">
      <c r="B11" s="9" t="s">
        <v>8</v>
      </c>
      <c r="C11" s="1373">
        <v>41974</v>
      </c>
      <c r="D11" s="11"/>
      <c r="F11" s="11"/>
      <c r="G11" s="11"/>
      <c r="H11" s="11"/>
      <c r="I11" s="11"/>
      <c r="J11" s="11"/>
      <c r="K11" s="11"/>
      <c r="L11" s="11"/>
      <c r="M11" s="11"/>
      <c r="N11" s="13"/>
    </row>
    <row r="12" spans="2:16" ht="15.75" x14ac:dyDescent="0.25">
      <c r="B12" s="14"/>
      <c r="C12" s="249"/>
      <c r="D12" s="16"/>
      <c r="E12" s="16"/>
      <c r="F12" s="16"/>
      <c r="G12" s="16"/>
      <c r="H12" s="16"/>
      <c r="I12" s="925"/>
      <c r="J12" s="925"/>
      <c r="K12" s="925"/>
      <c r="L12" s="925"/>
      <c r="M12" s="925"/>
      <c r="N12" s="16"/>
    </row>
    <row r="13" spans="2:16" x14ac:dyDescent="0.25">
      <c r="I13" s="925"/>
      <c r="J13" s="925"/>
      <c r="K13" s="925"/>
      <c r="L13" s="925"/>
      <c r="M13" s="925"/>
      <c r="N13" s="17"/>
    </row>
    <row r="14" spans="2:16" x14ac:dyDescent="0.25">
      <c r="B14" s="1574" t="s">
        <v>10</v>
      </c>
      <c r="C14" s="1574"/>
      <c r="D14" s="859" t="s">
        <v>11</v>
      </c>
      <c r="E14" s="859" t="s">
        <v>12</v>
      </c>
      <c r="F14" s="859" t="s">
        <v>13</v>
      </c>
      <c r="G14" s="19"/>
      <c r="I14" s="20"/>
      <c r="J14" s="20"/>
      <c r="K14" s="20"/>
      <c r="L14" s="20"/>
      <c r="M14" s="20"/>
      <c r="N14" s="17"/>
    </row>
    <row r="15" spans="2:16" x14ac:dyDescent="0.25">
      <c r="B15" s="1574"/>
      <c r="C15" s="1574"/>
      <c r="D15" s="859" t="s">
        <v>4733</v>
      </c>
      <c r="E15" s="692">
        <v>208828100</v>
      </c>
      <c r="F15" s="325">
        <v>100</v>
      </c>
      <c r="G15" s="24"/>
      <c r="I15" s="25"/>
      <c r="J15" s="25"/>
      <c r="K15" s="25"/>
      <c r="L15" s="25"/>
      <c r="M15" s="25"/>
      <c r="N15" s="17"/>
    </row>
    <row r="16" spans="2:16" x14ac:dyDescent="0.25">
      <c r="B16" s="1574"/>
      <c r="C16" s="1574"/>
      <c r="D16" s="859" t="s">
        <v>4734</v>
      </c>
      <c r="E16" s="692">
        <v>291118966</v>
      </c>
      <c r="F16" s="325">
        <v>107</v>
      </c>
      <c r="G16" s="24"/>
      <c r="I16" s="25"/>
      <c r="J16" s="25"/>
      <c r="K16" s="25"/>
      <c r="L16" s="25"/>
      <c r="M16" s="25"/>
      <c r="N16" s="17"/>
    </row>
    <row r="17" spans="1:14" x14ac:dyDescent="0.25">
      <c r="B17" s="1574"/>
      <c r="C17" s="1574"/>
      <c r="D17" s="859"/>
      <c r="E17" s="250"/>
      <c r="F17" s="325"/>
      <c r="G17" s="24"/>
      <c r="I17" s="25"/>
      <c r="J17" s="25"/>
      <c r="K17" s="25"/>
      <c r="L17" s="25"/>
      <c r="M17" s="25"/>
      <c r="N17" s="17"/>
    </row>
    <row r="18" spans="1:14" x14ac:dyDescent="0.25">
      <c r="B18" s="1574"/>
      <c r="C18" s="1574"/>
      <c r="D18" s="859"/>
      <c r="E18" s="831"/>
      <c r="F18" s="325"/>
      <c r="G18" s="24"/>
      <c r="H18" s="28"/>
      <c r="I18" s="25"/>
      <c r="J18" s="25"/>
      <c r="K18" s="25"/>
      <c r="L18" s="25"/>
      <c r="M18" s="25"/>
      <c r="N18" s="29"/>
    </row>
    <row r="19" spans="1:14" x14ac:dyDescent="0.25">
      <c r="B19" s="1574"/>
      <c r="C19" s="1574"/>
      <c r="D19" s="859"/>
      <c r="E19" s="30"/>
      <c r="F19" s="250"/>
      <c r="G19" s="24"/>
      <c r="H19" s="28"/>
      <c r="I19" s="969"/>
      <c r="J19" s="969"/>
      <c r="K19" s="969"/>
      <c r="L19" s="969"/>
      <c r="M19" s="969"/>
      <c r="N19" s="29"/>
    </row>
    <row r="20" spans="1:14" x14ac:dyDescent="0.25">
      <c r="B20" s="1574"/>
      <c r="C20" s="1574"/>
      <c r="D20" s="859"/>
      <c r="E20" s="30"/>
      <c r="F20" s="250"/>
      <c r="G20" s="24"/>
      <c r="H20" s="28"/>
      <c r="I20" s="925"/>
      <c r="J20" s="925"/>
      <c r="K20" s="925"/>
      <c r="L20" s="925"/>
      <c r="M20" s="925"/>
      <c r="N20" s="29"/>
    </row>
    <row r="21" spans="1:14" x14ac:dyDescent="0.25">
      <c r="B21" s="1574"/>
      <c r="C21" s="1574"/>
      <c r="D21" s="859"/>
      <c r="E21" s="30"/>
      <c r="F21" s="250"/>
      <c r="G21" s="24"/>
      <c r="H21" s="28"/>
      <c r="I21" s="925"/>
      <c r="J21" s="925"/>
      <c r="K21" s="925"/>
      <c r="L21" s="925"/>
      <c r="M21" s="925"/>
      <c r="N21" s="29"/>
    </row>
    <row r="22" spans="1:14" ht="15.75" thickBot="1" x14ac:dyDescent="0.3">
      <c r="B22" s="1575" t="s">
        <v>14</v>
      </c>
      <c r="C22" s="1576"/>
      <c r="D22" s="859"/>
      <c r="E22" s="31"/>
      <c r="F22" s="325"/>
      <c r="G22" s="24"/>
      <c r="H22" s="28"/>
      <c r="I22" s="925"/>
      <c r="J22" s="925"/>
      <c r="K22" s="925"/>
      <c r="L22" s="925"/>
      <c r="M22" s="925"/>
      <c r="N22" s="29"/>
    </row>
    <row r="23" spans="1:14" ht="30.75" thickBot="1" x14ac:dyDescent="0.3">
      <c r="A23" s="32"/>
      <c r="B23" s="33" t="s">
        <v>15</v>
      </c>
      <c r="C23" s="33" t="s">
        <v>16</v>
      </c>
      <c r="E23" s="20"/>
      <c r="F23" s="20"/>
      <c r="G23" s="20"/>
      <c r="H23" s="20"/>
      <c r="I23" s="35"/>
      <c r="J23" s="35"/>
      <c r="K23" s="35"/>
      <c r="L23" s="35"/>
      <c r="M23" s="35"/>
    </row>
    <row r="24" spans="1:14" ht="15.75" thickBot="1" x14ac:dyDescent="0.3">
      <c r="A24" s="37">
        <v>1</v>
      </c>
      <c r="C24" s="253">
        <v>166</v>
      </c>
      <c r="D24" s="39"/>
      <c r="E24" s="326"/>
      <c r="F24" s="41"/>
      <c r="G24" s="41"/>
      <c r="H24" s="41"/>
      <c r="I24" s="42"/>
      <c r="J24" s="42"/>
      <c r="K24" s="42"/>
      <c r="L24" s="42"/>
      <c r="M24" s="42"/>
    </row>
    <row r="25" spans="1:14" x14ac:dyDescent="0.25">
      <c r="A25" s="44"/>
      <c r="C25" s="255"/>
      <c r="D25" s="25"/>
      <c r="E25" s="46"/>
      <c r="F25" s="41"/>
      <c r="G25" s="41"/>
      <c r="H25" s="41"/>
      <c r="I25" s="42"/>
      <c r="J25" s="42"/>
      <c r="K25" s="42"/>
      <c r="L25" s="42"/>
      <c r="M25" s="42"/>
    </row>
    <row r="26" spans="1:14" x14ac:dyDescent="0.25">
      <c r="A26" s="44"/>
      <c r="B26" s="47" t="s">
        <v>1929</v>
      </c>
      <c r="C26"/>
      <c r="D26"/>
      <c r="E26"/>
      <c r="F26"/>
      <c r="G26"/>
      <c r="H26"/>
      <c r="I26" s="925"/>
      <c r="J26" s="925"/>
      <c r="K26" s="925"/>
      <c r="L26" s="925"/>
      <c r="M26" s="925"/>
      <c r="N26" s="17"/>
    </row>
    <row r="27" spans="1:14" x14ac:dyDescent="0.25">
      <c r="A27" s="44"/>
      <c r="B27"/>
      <c r="C27"/>
      <c r="D27"/>
      <c r="E27"/>
      <c r="F27"/>
      <c r="G27"/>
      <c r="H27"/>
      <c r="I27" s="925"/>
      <c r="J27" s="925"/>
      <c r="K27" s="925"/>
      <c r="L27" s="925"/>
      <c r="M27" s="925"/>
      <c r="N27" s="17"/>
    </row>
    <row r="28" spans="1:14" x14ac:dyDescent="0.25">
      <c r="A28" s="44"/>
      <c r="B28" s="49" t="s">
        <v>18</v>
      </c>
      <c r="C28" s="49" t="s">
        <v>19</v>
      </c>
      <c r="D28" s="49" t="s">
        <v>20</v>
      </c>
      <c r="E28" s="926"/>
      <c r="F28"/>
      <c r="G28"/>
      <c r="H28"/>
      <c r="I28" s="925"/>
      <c r="J28" s="925"/>
      <c r="K28" s="925"/>
      <c r="L28" s="925"/>
      <c r="M28" s="925"/>
      <c r="N28" s="17"/>
    </row>
    <row r="29" spans="1:14" x14ac:dyDescent="0.25">
      <c r="A29" s="44"/>
      <c r="B29" s="51" t="s">
        <v>21</v>
      </c>
      <c r="C29" s="878" t="s">
        <v>22</v>
      </c>
      <c r="D29" s="880"/>
      <c r="E29" s="411"/>
      <c r="F29"/>
      <c r="G29"/>
      <c r="H29"/>
      <c r="I29" s="925"/>
      <c r="J29" s="925"/>
      <c r="K29" s="925"/>
      <c r="L29" s="925"/>
      <c r="M29" s="925"/>
      <c r="N29" s="17"/>
    </row>
    <row r="30" spans="1:14" x14ac:dyDescent="0.25">
      <c r="A30" s="44"/>
      <c r="B30" s="51" t="s">
        <v>23</v>
      </c>
      <c r="C30" s="878" t="s">
        <v>22</v>
      </c>
      <c r="D30" s="932"/>
      <c r="E30" s="196"/>
      <c r="F30"/>
      <c r="G30"/>
      <c r="H30"/>
      <c r="I30" s="925"/>
      <c r="J30" s="925"/>
      <c r="K30" s="925"/>
      <c r="L30" s="925"/>
      <c r="M30" s="925"/>
      <c r="N30" s="17"/>
    </row>
    <row r="31" spans="1:14" x14ac:dyDescent="0.25">
      <c r="A31" s="44"/>
      <c r="B31" s="51" t="s">
        <v>24</v>
      </c>
      <c r="C31" s="878" t="s">
        <v>22</v>
      </c>
      <c r="D31" s="878"/>
      <c r="E31" s="196"/>
      <c r="F31"/>
      <c r="G31"/>
      <c r="H31"/>
      <c r="I31" s="925"/>
      <c r="J31" s="925"/>
      <c r="K31" s="925"/>
      <c r="L31" s="925"/>
      <c r="M31" s="925"/>
      <c r="N31" s="17"/>
    </row>
    <row r="32" spans="1:14" x14ac:dyDescent="0.25">
      <c r="A32" s="44"/>
      <c r="B32" s="51" t="s">
        <v>25</v>
      </c>
      <c r="C32" s="878" t="s">
        <v>631</v>
      </c>
      <c r="D32" s="878" t="s">
        <v>22</v>
      </c>
      <c r="E32" s="196"/>
      <c r="F32"/>
      <c r="G32"/>
      <c r="H32"/>
      <c r="I32" s="925"/>
      <c r="J32" s="925"/>
      <c r="K32" s="925"/>
      <c r="L32" s="925"/>
      <c r="M32" s="925"/>
      <c r="N32" s="17"/>
    </row>
    <row r="33" spans="1:14" x14ac:dyDescent="0.25">
      <c r="A33" s="44"/>
      <c r="C33" s="255"/>
      <c r="D33" s="25"/>
      <c r="E33" s="46"/>
      <c r="F33" s="41"/>
      <c r="G33" s="41"/>
      <c r="H33" s="41"/>
      <c r="I33" s="42"/>
      <c r="J33" s="42"/>
      <c r="K33" s="42"/>
      <c r="L33" s="42"/>
      <c r="M33" s="42"/>
    </row>
    <row r="34" spans="1:14" x14ac:dyDescent="0.25">
      <c r="A34" s="44"/>
      <c r="B34" s="47" t="s">
        <v>1930</v>
      </c>
      <c r="C34"/>
      <c r="D34"/>
      <c r="E34" s="46"/>
      <c r="F34" s="41"/>
      <c r="G34" s="41"/>
      <c r="H34" s="41"/>
      <c r="I34" s="42"/>
      <c r="J34" s="42"/>
      <c r="K34" s="42"/>
      <c r="L34" s="42"/>
      <c r="M34" s="42"/>
    </row>
    <row r="35" spans="1:14" x14ac:dyDescent="0.25">
      <c r="A35" s="44"/>
      <c r="B35"/>
      <c r="C35"/>
      <c r="D35"/>
      <c r="E35" s="46"/>
      <c r="F35" s="41"/>
      <c r="G35" s="41"/>
      <c r="H35" s="41"/>
      <c r="I35" s="42"/>
      <c r="J35" s="42"/>
      <c r="K35" s="42"/>
      <c r="L35" s="42"/>
      <c r="M35" s="42"/>
    </row>
    <row r="36" spans="1:14" x14ac:dyDescent="0.25">
      <c r="A36" s="44"/>
      <c r="B36" s="49" t="s">
        <v>18</v>
      </c>
      <c r="C36" s="49" t="s">
        <v>19</v>
      </c>
      <c r="D36" s="49" t="s">
        <v>20</v>
      </c>
      <c r="E36" s="46"/>
      <c r="F36" s="41"/>
      <c r="G36" s="41"/>
      <c r="H36" s="41"/>
      <c r="I36" s="42"/>
      <c r="J36" s="42"/>
      <c r="K36" s="42"/>
      <c r="L36" s="42"/>
      <c r="M36" s="42"/>
    </row>
    <row r="37" spans="1:14" x14ac:dyDescent="0.25">
      <c r="A37" s="44"/>
      <c r="B37" s="51" t="s">
        <v>21</v>
      </c>
      <c r="C37" s="878"/>
      <c r="D37" s="880" t="s">
        <v>22</v>
      </c>
      <c r="E37" s="46"/>
      <c r="F37" s="41"/>
      <c r="G37" s="41"/>
      <c r="H37" s="41"/>
      <c r="I37" s="42"/>
      <c r="J37" s="42"/>
      <c r="K37" s="42"/>
      <c r="L37" s="42"/>
      <c r="M37" s="42"/>
    </row>
    <row r="38" spans="1:14" x14ac:dyDescent="0.25">
      <c r="A38" s="44"/>
      <c r="B38" s="51" t="s">
        <v>23</v>
      </c>
      <c r="C38" s="878" t="s">
        <v>22</v>
      </c>
      <c r="D38" s="932"/>
      <c r="E38" s="46"/>
      <c r="F38" s="41"/>
      <c r="G38" s="41"/>
      <c r="H38" s="41"/>
      <c r="I38" s="42"/>
      <c r="J38" s="42"/>
      <c r="K38" s="42"/>
      <c r="L38" s="42"/>
      <c r="M38" s="42"/>
    </row>
    <row r="39" spans="1:14" x14ac:dyDescent="0.25">
      <c r="A39" s="44"/>
      <c r="B39" s="51" t="s">
        <v>24</v>
      </c>
      <c r="C39" s="878" t="s">
        <v>22</v>
      </c>
      <c r="D39" s="878"/>
      <c r="E39" s="46"/>
      <c r="F39" s="41"/>
      <c r="G39" s="41"/>
      <c r="H39" s="41"/>
      <c r="I39" s="42"/>
      <c r="J39" s="42"/>
      <c r="K39" s="42"/>
      <c r="L39" s="42"/>
      <c r="M39" s="42"/>
    </row>
    <row r="40" spans="1:14" x14ac:dyDescent="0.25">
      <c r="A40" s="44"/>
      <c r="B40" s="51" t="s">
        <v>25</v>
      </c>
      <c r="C40" s="878" t="s">
        <v>22</v>
      </c>
      <c r="D40" s="878" t="s">
        <v>631</v>
      </c>
      <c r="E40" s="46"/>
      <c r="F40" s="41"/>
      <c r="G40" s="41"/>
      <c r="H40" s="41"/>
      <c r="I40" s="42"/>
      <c r="J40" s="42"/>
      <c r="K40" s="42"/>
      <c r="L40" s="42"/>
      <c r="M40" s="42"/>
    </row>
    <row r="41" spans="1:14" x14ac:dyDescent="0.25">
      <c r="A41" s="44"/>
      <c r="C41" s="255"/>
      <c r="D41" s="25"/>
      <c r="E41" s="46"/>
      <c r="F41" s="41"/>
      <c r="G41" s="41"/>
      <c r="H41" s="41"/>
      <c r="I41" s="42"/>
      <c r="J41" s="42"/>
      <c r="K41" s="42"/>
      <c r="L41" s="42"/>
      <c r="M41" s="42"/>
    </row>
    <row r="42" spans="1:14" x14ac:dyDescent="0.25">
      <c r="A42" s="44"/>
      <c r="B42"/>
      <c r="C42"/>
      <c r="D42"/>
      <c r="E42"/>
      <c r="F42"/>
      <c r="G42"/>
      <c r="H42"/>
      <c r="I42" s="925"/>
      <c r="J42" s="925"/>
      <c r="K42" s="925"/>
      <c r="L42" s="925"/>
      <c r="M42" s="925"/>
      <c r="N42" s="17"/>
    </row>
    <row r="43" spans="1:14" x14ac:dyDescent="0.25">
      <c r="A43" s="44"/>
      <c r="B43" s="47"/>
      <c r="C43"/>
      <c r="D43"/>
      <c r="E43"/>
      <c r="F43"/>
      <c r="G43"/>
      <c r="H43"/>
      <c r="I43" s="925"/>
      <c r="J43" s="925"/>
      <c r="K43" s="925"/>
      <c r="L43" s="925"/>
      <c r="M43" s="925"/>
      <c r="N43" s="17"/>
    </row>
    <row r="44" spans="1:14" x14ac:dyDescent="0.25">
      <c r="A44" s="44"/>
      <c r="B44"/>
      <c r="C44"/>
      <c r="D44"/>
      <c r="E44"/>
      <c r="F44"/>
      <c r="G44"/>
      <c r="H44"/>
      <c r="I44" s="925"/>
      <c r="J44" s="925"/>
      <c r="K44" s="925"/>
      <c r="L44" s="925"/>
      <c r="M44" s="925"/>
      <c r="N44" s="17"/>
    </row>
    <row r="45" spans="1:14" x14ac:dyDescent="0.25">
      <c r="A45" s="44"/>
      <c r="B45" t="s">
        <v>4779</v>
      </c>
      <c r="C45"/>
      <c r="D45"/>
      <c r="E45"/>
      <c r="F45"/>
      <c r="G45"/>
      <c r="H45"/>
      <c r="I45" s="925"/>
      <c r="J45" s="925"/>
      <c r="K45" s="925"/>
      <c r="L45" s="925"/>
      <c r="M45" s="925"/>
      <c r="N45" s="17"/>
    </row>
    <row r="46" spans="1:14" x14ac:dyDescent="0.25">
      <c r="A46" s="44"/>
      <c r="B46" s="49" t="s">
        <v>18</v>
      </c>
      <c r="C46" s="49" t="s">
        <v>27</v>
      </c>
      <c r="D46" s="55" t="s">
        <v>28</v>
      </c>
      <c r="E46" s="55" t="s">
        <v>29</v>
      </c>
      <c r="F46"/>
      <c r="G46"/>
      <c r="H46"/>
      <c r="I46" s="925"/>
      <c r="J46" s="925"/>
      <c r="K46" s="925"/>
      <c r="L46" s="925"/>
      <c r="M46" s="925"/>
      <c r="N46" s="17"/>
    </row>
    <row r="47" spans="1:14" ht="28.5" x14ac:dyDescent="0.25">
      <c r="A47" s="44"/>
      <c r="B47" s="56" t="s">
        <v>30</v>
      </c>
      <c r="C47" s="257">
        <v>40</v>
      </c>
      <c r="D47" s="878">
        <v>0</v>
      </c>
      <c r="E47" s="1566">
        <v>25</v>
      </c>
      <c r="F47"/>
      <c r="G47"/>
      <c r="H47"/>
      <c r="I47" s="925"/>
      <c r="J47" s="925"/>
      <c r="K47" s="925"/>
      <c r="L47" s="925"/>
      <c r="M47" s="925"/>
      <c r="N47" s="17"/>
    </row>
    <row r="48" spans="1:14" ht="42.75" x14ac:dyDescent="0.25">
      <c r="A48" s="44"/>
      <c r="B48" s="56" t="s">
        <v>31</v>
      </c>
      <c r="C48" s="257">
        <v>60</v>
      </c>
      <c r="D48" s="878">
        <v>25</v>
      </c>
      <c r="E48" s="1567"/>
      <c r="F48"/>
      <c r="G48"/>
      <c r="H48"/>
      <c r="I48" s="925"/>
      <c r="J48" s="925"/>
      <c r="K48" s="925"/>
      <c r="L48" s="925"/>
      <c r="M48" s="925"/>
      <c r="N48" s="17"/>
    </row>
    <row r="49" spans="1:26" x14ac:dyDescent="0.25">
      <c r="A49" s="44"/>
      <c r="B49" s="208"/>
      <c r="C49" s="258"/>
      <c r="D49" s="826"/>
      <c r="E49" s="826"/>
      <c r="F49"/>
      <c r="G49"/>
      <c r="H49"/>
      <c r="I49" s="925"/>
      <c r="J49" s="925"/>
      <c r="K49" s="925"/>
      <c r="L49" s="925"/>
      <c r="M49" s="925"/>
      <c r="N49" s="17"/>
    </row>
    <row r="50" spans="1:26" x14ac:dyDescent="0.25">
      <c r="A50" s="44"/>
      <c r="B50" s="47"/>
      <c r="C50"/>
      <c r="D50"/>
      <c r="E50"/>
      <c r="F50"/>
      <c r="G50"/>
      <c r="H50"/>
      <c r="I50" s="925"/>
      <c r="J50" s="925"/>
      <c r="K50" s="925"/>
      <c r="L50" s="925"/>
      <c r="M50" s="925"/>
      <c r="N50" s="17"/>
    </row>
    <row r="51" spans="1:26" x14ac:dyDescent="0.25">
      <c r="A51" s="44"/>
      <c r="C51" s="255"/>
      <c r="D51" s="25"/>
      <c r="E51" s="46"/>
      <c r="F51" s="41"/>
      <c r="G51" s="41"/>
      <c r="H51" s="41"/>
      <c r="I51" s="42"/>
      <c r="J51" s="42"/>
      <c r="K51" s="42"/>
      <c r="L51" s="42"/>
      <c r="M51" s="42"/>
    </row>
    <row r="52" spans="1:26" x14ac:dyDescent="0.25">
      <c r="A52" s="44"/>
      <c r="C52" s="255"/>
      <c r="D52" s="25"/>
      <c r="E52" s="46"/>
      <c r="F52" s="41"/>
      <c r="G52" s="41"/>
      <c r="H52" s="41"/>
      <c r="I52" s="42"/>
      <c r="J52" s="42"/>
      <c r="K52" s="42"/>
      <c r="L52" s="42"/>
      <c r="M52" s="42"/>
    </row>
    <row r="53" spans="1:26" ht="15.75" thickBot="1" x14ac:dyDescent="0.3">
      <c r="M53" s="1568" t="s">
        <v>32</v>
      </c>
      <c r="N53" s="1568"/>
    </row>
    <row r="54" spans="1:26" x14ac:dyDescent="0.25">
      <c r="B54" s="47" t="s">
        <v>2953</v>
      </c>
      <c r="M54" s="58"/>
      <c r="N54" s="58"/>
    </row>
    <row r="55" spans="1:26" ht="15.75" thickBot="1" x14ac:dyDescent="0.3">
      <c r="M55" s="58"/>
      <c r="N55" s="58"/>
    </row>
    <row r="56" spans="1:26" s="925" customFormat="1" ht="60" x14ac:dyDescent="0.25">
      <c r="B56" s="156" t="s">
        <v>34</v>
      </c>
      <c r="C56" s="156" t="s">
        <v>35</v>
      </c>
      <c r="D56" s="156" t="s">
        <v>36</v>
      </c>
      <c r="E56" s="156" t="s">
        <v>37</v>
      </c>
      <c r="F56" s="156" t="s">
        <v>38</v>
      </c>
      <c r="G56" s="156" t="s">
        <v>39</v>
      </c>
      <c r="H56" s="156" t="s">
        <v>40</v>
      </c>
      <c r="I56" s="156" t="s">
        <v>41</v>
      </c>
      <c r="J56" s="156" t="s">
        <v>42</v>
      </c>
      <c r="K56" s="156" t="s">
        <v>43</v>
      </c>
      <c r="L56" s="156" t="s">
        <v>44</v>
      </c>
      <c r="M56" s="158" t="s">
        <v>45</v>
      </c>
      <c r="N56" s="156" t="s">
        <v>46</v>
      </c>
      <c r="O56" s="156" t="s">
        <v>47</v>
      </c>
      <c r="P56" s="860" t="s">
        <v>48</v>
      </c>
      <c r="Q56" s="860" t="s">
        <v>49</v>
      </c>
    </row>
    <row r="57" spans="1:26" s="76" customFormat="1" ht="30" x14ac:dyDescent="0.25">
      <c r="A57" s="62">
        <v>1</v>
      </c>
      <c r="B57" s="77" t="s">
        <v>4735</v>
      </c>
      <c r="C57" s="79" t="s">
        <v>4735</v>
      </c>
      <c r="D57" s="77" t="s">
        <v>50</v>
      </c>
      <c r="E57" s="164" t="s">
        <v>4736</v>
      </c>
      <c r="F57" s="165" t="s">
        <v>19</v>
      </c>
      <c r="G57" s="311">
        <v>1</v>
      </c>
      <c r="H57" s="312">
        <v>39815</v>
      </c>
      <c r="I57" s="167">
        <v>40178</v>
      </c>
      <c r="J57" s="167" t="s">
        <v>20</v>
      </c>
      <c r="K57" s="313">
        <v>1.2</v>
      </c>
      <c r="L57" s="330">
        <v>0</v>
      </c>
      <c r="M57" s="313">
        <v>702</v>
      </c>
      <c r="N57" s="313">
        <v>702</v>
      </c>
      <c r="O57" s="171" t="s">
        <v>4737</v>
      </c>
      <c r="P57" s="691" t="s">
        <v>4738</v>
      </c>
      <c r="Q57" s="74"/>
      <c r="R57" s="75"/>
      <c r="S57" s="75"/>
      <c r="T57" s="75"/>
      <c r="U57" s="75"/>
      <c r="V57" s="75"/>
      <c r="W57" s="75"/>
      <c r="X57" s="75"/>
      <c r="Y57" s="75"/>
      <c r="Z57" s="75"/>
    </row>
    <row r="58" spans="1:26" s="76" customFormat="1" x14ac:dyDescent="0.25">
      <c r="A58" s="62">
        <f>+A57+1</f>
        <v>2</v>
      </c>
      <c r="B58" s="1837" t="s">
        <v>4735</v>
      </c>
      <c r="C58" s="1839" t="s">
        <v>4735</v>
      </c>
      <c r="D58" s="1837" t="s">
        <v>50</v>
      </c>
      <c r="E58" s="2040" t="s">
        <v>4739</v>
      </c>
      <c r="F58" s="2048" t="s">
        <v>19</v>
      </c>
      <c r="G58" s="2040">
        <v>1</v>
      </c>
      <c r="H58" s="2042">
        <v>40182</v>
      </c>
      <c r="I58" s="2044">
        <v>40543</v>
      </c>
      <c r="J58" s="2044" t="s">
        <v>20</v>
      </c>
      <c r="K58" s="2038">
        <v>11.9</v>
      </c>
      <c r="L58" s="2046">
        <v>0</v>
      </c>
      <c r="M58" s="2038">
        <v>2577</v>
      </c>
      <c r="N58" s="2038">
        <v>2577</v>
      </c>
      <c r="O58" s="2020" t="s">
        <v>4740</v>
      </c>
      <c r="P58" s="2051" t="s">
        <v>4741</v>
      </c>
      <c r="Q58" s="1809"/>
      <c r="R58" s="75"/>
      <c r="S58" s="75"/>
      <c r="T58" s="75"/>
      <c r="U58" s="75"/>
      <c r="V58" s="75"/>
      <c r="W58" s="75"/>
      <c r="X58" s="75"/>
      <c r="Y58" s="75"/>
      <c r="Z58" s="75"/>
    </row>
    <row r="59" spans="1:26" s="76" customFormat="1" x14ac:dyDescent="0.25">
      <c r="A59" s="62"/>
      <c r="B59" s="2059"/>
      <c r="C59" s="2060"/>
      <c r="D59" s="2059"/>
      <c r="E59" s="2054"/>
      <c r="F59" s="2061"/>
      <c r="G59" s="2054"/>
      <c r="H59" s="2055"/>
      <c r="I59" s="2056"/>
      <c r="J59" s="2056"/>
      <c r="K59" s="2057"/>
      <c r="L59" s="2058"/>
      <c r="M59" s="2057"/>
      <c r="N59" s="2057"/>
      <c r="O59" s="2050"/>
      <c r="P59" s="2052"/>
      <c r="Q59" s="1853"/>
      <c r="R59" s="75"/>
      <c r="S59" s="75"/>
      <c r="T59" s="75"/>
      <c r="U59" s="75"/>
      <c r="V59" s="75"/>
      <c r="W59" s="75"/>
      <c r="X59" s="75"/>
      <c r="Y59" s="75"/>
      <c r="Z59" s="75"/>
    </row>
    <row r="60" spans="1:26" s="76" customFormat="1" x14ac:dyDescent="0.25">
      <c r="A60" s="62"/>
      <c r="B60" s="1838"/>
      <c r="C60" s="1840"/>
      <c r="D60" s="1838"/>
      <c r="E60" s="2041"/>
      <c r="F60" s="2049"/>
      <c r="G60" s="2041"/>
      <c r="H60" s="2043"/>
      <c r="I60" s="2045"/>
      <c r="J60" s="2045"/>
      <c r="K60" s="2039"/>
      <c r="L60" s="2047"/>
      <c r="M60" s="2039"/>
      <c r="N60" s="2039"/>
      <c r="O60" s="2021"/>
      <c r="P60" s="2053"/>
      <c r="Q60" s="1810"/>
      <c r="R60" s="75"/>
      <c r="S60" s="75"/>
      <c r="T60" s="75"/>
      <c r="U60" s="75"/>
      <c r="V60" s="75"/>
      <c r="W60" s="75"/>
      <c r="X60" s="75"/>
      <c r="Y60" s="75"/>
      <c r="Z60" s="75"/>
    </row>
    <row r="61" spans="1:26" s="76" customFormat="1" ht="30" x14ac:dyDescent="0.25">
      <c r="A61" s="62"/>
      <c r="B61" s="77" t="s">
        <v>4735</v>
      </c>
      <c r="C61" s="79" t="s">
        <v>4735</v>
      </c>
      <c r="D61" s="77" t="s">
        <v>50</v>
      </c>
      <c r="E61" s="164" t="s">
        <v>4742</v>
      </c>
      <c r="F61" s="165" t="s">
        <v>19</v>
      </c>
      <c r="G61" s="164">
        <v>1</v>
      </c>
      <c r="H61" s="312">
        <v>40563</v>
      </c>
      <c r="I61" s="167">
        <v>40908</v>
      </c>
      <c r="J61" s="167" t="s">
        <v>20</v>
      </c>
      <c r="K61" s="313">
        <v>11.36</v>
      </c>
      <c r="L61" s="330">
        <v>0</v>
      </c>
      <c r="M61" s="313">
        <v>962</v>
      </c>
      <c r="N61" s="313">
        <v>962</v>
      </c>
      <c r="O61" s="171" t="s">
        <v>4743</v>
      </c>
      <c r="P61" s="171" t="s">
        <v>4744</v>
      </c>
      <c r="Q61" s="74"/>
      <c r="R61" s="75"/>
      <c r="S61" s="75"/>
      <c r="T61" s="75"/>
      <c r="U61" s="75"/>
      <c r="V61" s="75"/>
      <c r="W61" s="75"/>
      <c r="X61" s="75"/>
      <c r="Y61" s="75"/>
      <c r="Z61" s="75"/>
    </row>
    <row r="62" spans="1:26" s="76" customFormat="1" x14ac:dyDescent="0.25">
      <c r="A62" s="62"/>
      <c r="B62" s="1837" t="s">
        <v>4735</v>
      </c>
      <c r="C62" s="1839" t="s">
        <v>4735</v>
      </c>
      <c r="D62" s="1837" t="s">
        <v>50</v>
      </c>
      <c r="E62" s="2040" t="s">
        <v>4745</v>
      </c>
      <c r="F62" s="2048" t="s">
        <v>19</v>
      </c>
      <c r="G62" s="2040">
        <v>1</v>
      </c>
      <c r="H62" s="2042">
        <v>40931</v>
      </c>
      <c r="I62" s="2044">
        <v>41274</v>
      </c>
      <c r="J62" s="2044" t="s">
        <v>20</v>
      </c>
      <c r="K62" s="2038">
        <v>11.26</v>
      </c>
      <c r="L62" s="2046">
        <v>0</v>
      </c>
      <c r="M62" s="2038">
        <v>1836</v>
      </c>
      <c r="N62" s="2038">
        <v>1836</v>
      </c>
      <c r="O62" s="2020" t="s">
        <v>4746</v>
      </c>
      <c r="P62" s="2020" t="s">
        <v>4747</v>
      </c>
      <c r="Q62" s="1809"/>
      <c r="R62" s="75"/>
      <c r="S62" s="75"/>
      <c r="T62" s="75"/>
      <c r="U62" s="75"/>
      <c r="V62" s="75"/>
      <c r="W62" s="75"/>
      <c r="X62" s="75"/>
      <c r="Y62" s="75"/>
      <c r="Z62" s="75"/>
    </row>
    <row r="63" spans="1:26" s="76" customFormat="1" x14ac:dyDescent="0.25">
      <c r="A63" s="62"/>
      <c r="B63" s="1838"/>
      <c r="C63" s="1840"/>
      <c r="D63" s="1838"/>
      <c r="E63" s="2041"/>
      <c r="F63" s="2049"/>
      <c r="G63" s="2041"/>
      <c r="H63" s="2043"/>
      <c r="I63" s="2045"/>
      <c r="J63" s="2045"/>
      <c r="K63" s="2039"/>
      <c r="L63" s="2047"/>
      <c r="M63" s="2039"/>
      <c r="N63" s="2039"/>
      <c r="O63" s="2021"/>
      <c r="P63" s="2021"/>
      <c r="Q63" s="1810"/>
      <c r="R63" s="75"/>
      <c r="S63" s="75"/>
      <c r="T63" s="75"/>
      <c r="U63" s="75"/>
      <c r="V63" s="75"/>
      <c r="W63" s="75"/>
      <c r="X63" s="75"/>
      <c r="Y63" s="75"/>
      <c r="Z63" s="75"/>
    </row>
    <row r="64" spans="1:26" s="76" customFormat="1" ht="30" x14ac:dyDescent="0.25">
      <c r="A64" s="62"/>
      <c r="B64" s="77" t="s">
        <v>4735</v>
      </c>
      <c r="C64" s="79" t="s">
        <v>4735</v>
      </c>
      <c r="D64" s="77" t="s">
        <v>50</v>
      </c>
      <c r="E64" s="164" t="s">
        <v>4748</v>
      </c>
      <c r="F64" s="165" t="s">
        <v>19</v>
      </c>
      <c r="G64" s="164">
        <v>1</v>
      </c>
      <c r="H64" s="312">
        <v>41275</v>
      </c>
      <c r="I64" s="167">
        <v>41639</v>
      </c>
      <c r="J64" s="167" t="s">
        <v>20</v>
      </c>
      <c r="K64" s="313">
        <v>12</v>
      </c>
      <c r="L64" s="330">
        <v>0</v>
      </c>
      <c r="M64" s="313">
        <v>1836</v>
      </c>
      <c r="N64" s="313">
        <v>1836</v>
      </c>
      <c r="O64" s="171" t="s">
        <v>4749</v>
      </c>
      <c r="P64" s="171" t="s">
        <v>4750</v>
      </c>
      <c r="Q64" s="74"/>
      <c r="R64" s="75"/>
      <c r="S64" s="75"/>
      <c r="T64" s="75"/>
      <c r="U64" s="75"/>
      <c r="V64" s="75"/>
      <c r="W64" s="75"/>
      <c r="X64" s="75"/>
      <c r="Y64" s="75"/>
      <c r="Z64" s="75"/>
    </row>
    <row r="65" spans="1:26" s="76" customFormat="1" x14ac:dyDescent="0.25">
      <c r="A65" s="62"/>
      <c r="B65" s="1837" t="s">
        <v>4735</v>
      </c>
      <c r="C65" s="1839" t="s">
        <v>4735</v>
      </c>
      <c r="D65" s="1837" t="s">
        <v>50</v>
      </c>
      <c r="E65" s="2040" t="s">
        <v>4751</v>
      </c>
      <c r="F65" s="2048" t="s">
        <v>19</v>
      </c>
      <c r="G65" s="2040">
        <v>1</v>
      </c>
      <c r="H65" s="2042">
        <v>41550</v>
      </c>
      <c r="I65" s="2044">
        <v>41851</v>
      </c>
      <c r="J65" s="2044" t="s">
        <v>20</v>
      </c>
      <c r="K65" s="2038">
        <v>7</v>
      </c>
      <c r="L65" s="2046">
        <v>2.9</v>
      </c>
      <c r="M65" s="2038">
        <v>408</v>
      </c>
      <c r="N65" s="2038">
        <v>408</v>
      </c>
      <c r="O65" s="2020" t="s">
        <v>4752</v>
      </c>
      <c r="P65" s="2020" t="s">
        <v>4753</v>
      </c>
      <c r="Q65" s="1809"/>
      <c r="R65" s="75"/>
      <c r="S65" s="75"/>
      <c r="T65" s="75"/>
      <c r="U65" s="75"/>
      <c r="V65" s="75"/>
      <c r="W65" s="75"/>
      <c r="X65" s="75"/>
      <c r="Y65" s="75"/>
      <c r="Z65" s="75"/>
    </row>
    <row r="66" spans="1:26" s="76" customFormat="1" x14ac:dyDescent="0.25">
      <c r="A66" s="62"/>
      <c r="B66" s="1838"/>
      <c r="C66" s="1840"/>
      <c r="D66" s="1838"/>
      <c r="E66" s="2041"/>
      <c r="F66" s="2049"/>
      <c r="G66" s="2041"/>
      <c r="H66" s="2043"/>
      <c r="I66" s="2045"/>
      <c r="J66" s="2045"/>
      <c r="K66" s="2039"/>
      <c r="L66" s="2047"/>
      <c r="M66" s="2039"/>
      <c r="N66" s="2039"/>
      <c r="O66" s="2021"/>
      <c r="P66" s="2021"/>
      <c r="Q66" s="1810"/>
      <c r="R66" s="75"/>
      <c r="S66" s="75"/>
      <c r="T66" s="75"/>
      <c r="U66" s="75"/>
      <c r="V66" s="75"/>
      <c r="W66" s="75"/>
      <c r="X66" s="75"/>
      <c r="Y66" s="75"/>
      <c r="Z66" s="75"/>
    </row>
    <row r="67" spans="1:26" s="76" customFormat="1" ht="30" x14ac:dyDescent="0.25">
      <c r="A67" s="62"/>
      <c r="B67" s="77" t="s">
        <v>4735</v>
      </c>
      <c r="C67" s="79" t="s">
        <v>4735</v>
      </c>
      <c r="D67" s="77" t="s">
        <v>50</v>
      </c>
      <c r="E67" s="164" t="s">
        <v>4754</v>
      </c>
      <c r="F67" s="165" t="s">
        <v>19</v>
      </c>
      <c r="G67" s="164">
        <v>1</v>
      </c>
      <c r="H67" s="312">
        <v>41671</v>
      </c>
      <c r="I67" s="167">
        <v>41912</v>
      </c>
      <c r="J67" s="167" t="s">
        <v>20</v>
      </c>
      <c r="K67" s="313">
        <v>2</v>
      </c>
      <c r="L67" s="330">
        <v>6</v>
      </c>
      <c r="M67" s="313">
        <v>1530</v>
      </c>
      <c r="N67" s="313">
        <v>1530</v>
      </c>
      <c r="O67" s="171" t="s">
        <v>4755</v>
      </c>
      <c r="P67" s="171" t="s">
        <v>4756</v>
      </c>
      <c r="Q67" s="74"/>
      <c r="R67" s="75"/>
      <c r="S67" s="75"/>
      <c r="T67" s="75"/>
      <c r="U67" s="75"/>
      <c r="V67" s="75"/>
      <c r="W67" s="75"/>
      <c r="X67" s="75"/>
      <c r="Y67" s="75"/>
      <c r="Z67" s="75"/>
    </row>
    <row r="68" spans="1:26" s="76" customFormat="1" x14ac:dyDescent="0.25">
      <c r="A68" s="62"/>
      <c r="B68" s="77" t="s">
        <v>29</v>
      </c>
      <c r="C68" s="79"/>
      <c r="D68" s="77"/>
      <c r="E68" s="164"/>
      <c r="F68" s="165"/>
      <c r="G68" s="164"/>
      <c r="H68" s="312"/>
      <c r="I68" s="167"/>
      <c r="J68" s="167"/>
      <c r="K68" s="310"/>
      <c r="L68" s="330"/>
      <c r="M68" s="313"/>
      <c r="N68" s="313"/>
      <c r="O68" s="171"/>
      <c r="P68" s="171"/>
      <c r="Q68" s="74"/>
      <c r="R68" s="75"/>
      <c r="S68" s="75"/>
      <c r="T68" s="75"/>
      <c r="U68" s="75"/>
      <c r="V68" s="75"/>
      <c r="W68" s="75"/>
      <c r="X68" s="75"/>
      <c r="Y68" s="75"/>
      <c r="Z68" s="75"/>
    </row>
    <row r="69" spans="1:26" s="76" customFormat="1" x14ac:dyDescent="0.25">
      <c r="A69" s="62"/>
      <c r="B69" s="47"/>
      <c r="C69" s="79"/>
      <c r="D69" s="77"/>
      <c r="E69" s="164"/>
      <c r="F69" s="165"/>
      <c r="G69" s="164"/>
      <c r="H69" s="312"/>
      <c r="I69" s="167"/>
      <c r="J69" s="167"/>
      <c r="K69" s="313">
        <v>47.77</v>
      </c>
      <c r="L69" s="313">
        <f>SUM(L57:L67)</f>
        <v>8.9</v>
      </c>
      <c r="M69" s="313"/>
      <c r="N69" s="313"/>
      <c r="O69" s="171"/>
      <c r="P69" s="171"/>
      <c r="Q69" s="74"/>
      <c r="R69" s="75"/>
      <c r="S69" s="75"/>
      <c r="T69" s="75"/>
      <c r="U69" s="75"/>
      <c r="V69" s="75"/>
      <c r="W69" s="75"/>
      <c r="X69" s="75"/>
      <c r="Y69" s="75"/>
      <c r="Z69" s="75"/>
    </row>
    <row r="70" spans="1:26" s="100" customFormat="1" x14ac:dyDescent="0.25">
      <c r="B70" s="1569" t="s">
        <v>60</v>
      </c>
      <c r="C70" s="1569" t="s">
        <v>61</v>
      </c>
      <c r="D70" s="1571" t="s">
        <v>62</v>
      </c>
      <c r="E70" s="1571"/>
    </row>
    <row r="71" spans="1:26" s="100" customFormat="1" x14ac:dyDescent="0.25">
      <c r="B71" s="1570"/>
      <c r="C71" s="1570"/>
      <c r="D71" s="857" t="s">
        <v>63</v>
      </c>
      <c r="E71" s="105" t="s">
        <v>64</v>
      </c>
    </row>
    <row r="72" spans="1:26" s="100" customFormat="1" ht="18.75" x14ac:dyDescent="0.25">
      <c r="B72" s="106" t="s">
        <v>65</v>
      </c>
      <c r="C72" s="107" t="s">
        <v>4757</v>
      </c>
      <c r="D72" s="1276" t="s">
        <v>22</v>
      </c>
      <c r="E72" s="983"/>
      <c r="F72" s="110"/>
    </row>
    <row r="73" spans="1:26" s="100" customFormat="1" x14ac:dyDescent="0.25">
      <c r="B73" s="106" t="s">
        <v>66</v>
      </c>
      <c r="C73" s="107" t="s">
        <v>4780</v>
      </c>
      <c r="D73" s="983" t="s">
        <v>22</v>
      </c>
      <c r="E73" s="109"/>
    </row>
    <row r="74" spans="1:26" x14ac:dyDescent="0.25">
      <c r="B74" s="112"/>
      <c r="C74" s="1582"/>
      <c r="D74" s="1582"/>
      <c r="E74" s="1582"/>
      <c r="F74" s="1582"/>
      <c r="G74" s="1582"/>
      <c r="H74" s="1582"/>
      <c r="I74" s="1582"/>
      <c r="J74" s="1582"/>
      <c r="K74" s="1582"/>
      <c r="L74" s="1582"/>
      <c r="M74" s="1582"/>
      <c r="N74" s="1582"/>
      <c r="O74" s="100"/>
      <c r="P74" s="100"/>
      <c r="Q74" s="100"/>
    </row>
    <row r="75" spans="1:26" ht="15.75" thickBot="1" x14ac:dyDescent="0.3"/>
    <row r="76" spans="1:26" ht="27" thickBot="1" x14ac:dyDescent="0.3">
      <c r="B76" s="1583" t="s">
        <v>67</v>
      </c>
      <c r="C76" s="1583"/>
      <c r="D76" s="1583"/>
      <c r="E76" s="1583"/>
      <c r="F76" s="1583"/>
      <c r="G76" s="1583"/>
      <c r="H76" s="1583"/>
      <c r="I76" s="1583"/>
      <c r="J76" s="1583"/>
      <c r="K76" s="1583"/>
      <c r="L76" s="1583"/>
      <c r="M76" s="1583"/>
      <c r="N76" s="1583"/>
    </row>
    <row r="79" spans="1:26" ht="90" x14ac:dyDescent="0.25">
      <c r="B79" s="923" t="s">
        <v>68</v>
      </c>
      <c r="C79" s="114" t="s">
        <v>69</v>
      </c>
      <c r="D79" s="114" t="s">
        <v>70</v>
      </c>
      <c r="E79" s="114" t="s">
        <v>71</v>
      </c>
      <c r="F79" s="114" t="s">
        <v>72</v>
      </c>
      <c r="G79" s="114" t="s">
        <v>73</v>
      </c>
      <c r="H79" s="114" t="s">
        <v>74</v>
      </c>
      <c r="I79" s="114" t="s">
        <v>75</v>
      </c>
      <c r="J79" s="114" t="s">
        <v>76</v>
      </c>
      <c r="K79" s="114" t="s">
        <v>77</v>
      </c>
      <c r="L79" s="114" t="s">
        <v>78</v>
      </c>
      <c r="M79" s="115" t="s">
        <v>79</v>
      </c>
      <c r="N79" s="115" t="s">
        <v>80</v>
      </c>
      <c r="O79" s="1579" t="s">
        <v>81</v>
      </c>
      <c r="P79" s="1581"/>
      <c r="Q79" s="114" t="s">
        <v>82</v>
      </c>
    </row>
    <row r="80" spans="1:26" x14ac:dyDescent="0.25">
      <c r="B80" s="281" t="s">
        <v>4758</v>
      </c>
      <c r="C80" s="281"/>
      <c r="D80" s="282"/>
      <c r="E80" s="282"/>
      <c r="F80" s="935"/>
      <c r="G80" s="935"/>
      <c r="H80" s="935"/>
      <c r="I80" s="283"/>
      <c r="J80" s="283"/>
      <c r="K80" s="51"/>
      <c r="L80" s="51"/>
      <c r="M80" s="51"/>
      <c r="N80" s="51"/>
      <c r="O80" s="1616"/>
      <c r="P80" s="1617"/>
      <c r="Q80" s="51"/>
    </row>
    <row r="81" spans="2:17" x14ac:dyDescent="0.25">
      <c r="B81" s="281" t="s">
        <v>1824</v>
      </c>
      <c r="C81" s="281" t="s">
        <v>1824</v>
      </c>
      <c r="D81" s="284" t="s">
        <v>4759</v>
      </c>
      <c r="E81" s="282">
        <v>100</v>
      </c>
      <c r="F81" s="935"/>
      <c r="G81" s="935"/>
      <c r="H81" s="935"/>
      <c r="I81" s="283" t="s">
        <v>19</v>
      </c>
      <c r="J81" s="283" t="s">
        <v>19</v>
      </c>
      <c r="K81" s="51" t="s">
        <v>19</v>
      </c>
      <c r="L81" s="51" t="s">
        <v>19</v>
      </c>
      <c r="M81" s="51" t="s">
        <v>19</v>
      </c>
      <c r="N81" s="51" t="s">
        <v>19</v>
      </c>
      <c r="O81" s="1616"/>
      <c r="P81" s="1617"/>
      <c r="Q81" s="51" t="s">
        <v>19</v>
      </c>
    </row>
    <row r="82" spans="2:17" ht="30" x14ac:dyDescent="0.25">
      <c r="B82" s="281" t="s">
        <v>4760</v>
      </c>
      <c r="C82" s="281" t="s">
        <v>83</v>
      </c>
      <c r="D82" s="284" t="s">
        <v>4761</v>
      </c>
      <c r="E82" s="282">
        <v>107</v>
      </c>
      <c r="F82" s="935"/>
      <c r="G82" s="935"/>
      <c r="H82" s="935" t="s">
        <v>19</v>
      </c>
      <c r="I82" s="283"/>
      <c r="J82" s="283" t="s">
        <v>19</v>
      </c>
      <c r="K82" s="51" t="s">
        <v>19</v>
      </c>
      <c r="L82" s="51" t="s">
        <v>19</v>
      </c>
      <c r="M82" s="51" t="s">
        <v>19</v>
      </c>
      <c r="N82" s="51" t="s">
        <v>19</v>
      </c>
      <c r="O82" s="1616"/>
      <c r="P82" s="1617"/>
      <c r="Q82" s="51" t="s">
        <v>19</v>
      </c>
    </row>
    <row r="83" spans="2:17" x14ac:dyDescent="0.25">
      <c r="B83" s="1" t="s">
        <v>94</v>
      </c>
    </row>
    <row r="84" spans="2:17" x14ac:dyDescent="0.25">
      <c r="B84" s="1" t="s">
        <v>95</v>
      </c>
    </row>
    <row r="87" spans="2:17" ht="26.25" x14ac:dyDescent="0.25">
      <c r="B87" s="1911" t="s">
        <v>2985</v>
      </c>
      <c r="C87" s="1911"/>
      <c r="D87" s="1911"/>
      <c r="E87" s="587"/>
      <c r="F87" s="587"/>
      <c r="G87" s="587"/>
      <c r="H87" s="587"/>
      <c r="I87" s="587"/>
      <c r="J87" s="587"/>
      <c r="K87" s="587"/>
      <c r="L87" s="587"/>
      <c r="M87" s="587"/>
      <c r="N87" s="587"/>
      <c r="O87" s="587"/>
      <c r="P87" s="587"/>
      <c r="Q87" s="587"/>
    </row>
    <row r="88" spans="2:17" ht="75" x14ac:dyDescent="0.25">
      <c r="B88" s="923" t="s">
        <v>97</v>
      </c>
      <c r="C88" s="923" t="s">
        <v>98</v>
      </c>
      <c r="D88" s="923" t="s">
        <v>99</v>
      </c>
      <c r="E88" s="923" t="s">
        <v>100</v>
      </c>
      <c r="F88" s="923" t="s">
        <v>101</v>
      </c>
      <c r="G88" s="923" t="s">
        <v>102</v>
      </c>
      <c r="H88" s="923" t="s">
        <v>103</v>
      </c>
      <c r="I88" s="923" t="s">
        <v>104</v>
      </c>
      <c r="J88" s="1579" t="s">
        <v>699</v>
      </c>
      <c r="K88" s="1580"/>
      <c r="L88" s="1581"/>
      <c r="M88" s="923" t="s">
        <v>106</v>
      </c>
      <c r="N88" s="923" t="s">
        <v>107</v>
      </c>
      <c r="O88" s="923" t="s">
        <v>108</v>
      </c>
      <c r="P88" s="1579" t="s">
        <v>81</v>
      </c>
      <c r="Q88" s="1581"/>
    </row>
    <row r="89" spans="2:17" x14ac:dyDescent="0.25">
      <c r="B89" s="1566" t="s">
        <v>132</v>
      </c>
      <c r="C89" s="1566" t="s">
        <v>715</v>
      </c>
      <c r="D89" s="1566" t="s">
        <v>4762</v>
      </c>
      <c r="E89" s="1566">
        <v>32659837</v>
      </c>
      <c r="F89" s="1599" t="s">
        <v>4763</v>
      </c>
      <c r="G89" s="1566" t="s">
        <v>1249</v>
      </c>
      <c r="H89" s="1603">
        <v>35519</v>
      </c>
      <c r="I89" s="1566"/>
      <c r="J89" s="1599" t="s">
        <v>348</v>
      </c>
      <c r="K89" s="1566" t="s">
        <v>4764</v>
      </c>
      <c r="L89" s="1566"/>
      <c r="M89" s="1566" t="s">
        <v>19</v>
      </c>
      <c r="N89" s="1566" t="s">
        <v>19</v>
      </c>
      <c r="O89" s="1566" t="s">
        <v>19</v>
      </c>
      <c r="P89" s="1629"/>
      <c r="Q89" s="1630"/>
    </row>
    <row r="90" spans="2:17" x14ac:dyDescent="0.25">
      <c r="B90" s="1567"/>
      <c r="C90" s="1567"/>
      <c r="D90" s="1567"/>
      <c r="E90" s="1567"/>
      <c r="F90" s="1601"/>
      <c r="G90" s="1602"/>
      <c r="H90" s="1601"/>
      <c r="I90" s="1567"/>
      <c r="J90" s="1601"/>
      <c r="K90" s="1567"/>
      <c r="L90" s="1567"/>
      <c r="M90" s="1567"/>
      <c r="N90" s="1567"/>
      <c r="O90" s="1567"/>
      <c r="P90" s="1631"/>
      <c r="Q90" s="1632"/>
    </row>
    <row r="91" spans="2:17" ht="45" x14ac:dyDescent="0.25">
      <c r="B91" s="878" t="s">
        <v>3029</v>
      </c>
      <c r="C91" s="856" t="s">
        <v>715</v>
      </c>
      <c r="D91" s="856" t="s">
        <v>4765</v>
      </c>
      <c r="E91" s="1278">
        <v>30652164</v>
      </c>
      <c r="F91" s="1278" t="s">
        <v>288</v>
      </c>
      <c r="G91" s="961" t="s">
        <v>1345</v>
      </c>
      <c r="H91" s="897">
        <v>33816</v>
      </c>
      <c r="I91" s="587"/>
      <c r="J91" s="932" t="s">
        <v>318</v>
      </c>
      <c r="K91" s="51" t="s">
        <v>4766</v>
      </c>
      <c r="L91" s="594"/>
      <c r="M91" s="856" t="s">
        <v>19</v>
      </c>
      <c r="N91" s="856" t="s">
        <v>19</v>
      </c>
      <c r="O91" s="856" t="s">
        <v>20</v>
      </c>
      <c r="P91" s="1714" t="s">
        <v>4767</v>
      </c>
      <c r="Q91" s="1715"/>
    </row>
    <row r="92" spans="2:17" x14ac:dyDescent="0.25">
      <c r="B92" s="1566" t="s">
        <v>132</v>
      </c>
      <c r="C92" s="1566" t="s">
        <v>2204</v>
      </c>
      <c r="D92" s="1566" t="s">
        <v>4768</v>
      </c>
      <c r="E92" s="1566">
        <v>26138635</v>
      </c>
      <c r="F92" s="1599" t="s">
        <v>894</v>
      </c>
      <c r="G92" s="1599" t="s">
        <v>3360</v>
      </c>
      <c r="H92" s="1637">
        <v>40983</v>
      </c>
      <c r="I92" s="1566"/>
      <c r="J92" s="1599" t="s">
        <v>4769</v>
      </c>
      <c r="K92" s="1566" t="s">
        <v>4770</v>
      </c>
      <c r="L92" s="1566"/>
      <c r="M92" s="1566" t="s">
        <v>19</v>
      </c>
      <c r="N92" s="1566" t="s">
        <v>19</v>
      </c>
      <c r="O92" s="1566" t="s">
        <v>19</v>
      </c>
      <c r="P92" s="1629"/>
      <c r="Q92" s="1630"/>
    </row>
    <row r="93" spans="2:17" x14ac:dyDescent="0.25">
      <c r="B93" s="1567"/>
      <c r="C93" s="1567"/>
      <c r="D93" s="1567"/>
      <c r="E93" s="1567"/>
      <c r="F93" s="1601"/>
      <c r="G93" s="1601"/>
      <c r="H93" s="1638"/>
      <c r="I93" s="1567"/>
      <c r="J93" s="1601"/>
      <c r="K93" s="1567"/>
      <c r="L93" s="1567"/>
      <c r="M93" s="1567"/>
      <c r="N93" s="1567"/>
      <c r="O93" s="1567"/>
      <c r="P93" s="1631"/>
      <c r="Q93" s="1632"/>
    </row>
    <row r="94" spans="2:17" x14ac:dyDescent="0.25">
      <c r="B94" s="1566" t="s">
        <v>3029</v>
      </c>
      <c r="C94" s="1566" t="s">
        <v>2204</v>
      </c>
      <c r="D94" s="1566" t="s">
        <v>4771</v>
      </c>
      <c r="E94" s="1566">
        <v>1063151907</v>
      </c>
      <c r="F94" s="1599" t="s">
        <v>129</v>
      </c>
      <c r="G94" s="1599" t="s">
        <v>4772</v>
      </c>
      <c r="H94" s="1637">
        <v>41229</v>
      </c>
      <c r="I94" s="1566"/>
      <c r="J94" s="1599" t="s">
        <v>4228</v>
      </c>
      <c r="K94" s="1566" t="s">
        <v>4773</v>
      </c>
      <c r="L94" s="1630"/>
      <c r="M94" s="1566" t="s">
        <v>19</v>
      </c>
      <c r="N94" s="1566" t="s">
        <v>19</v>
      </c>
      <c r="O94" s="1566" t="s">
        <v>19</v>
      </c>
      <c r="P94" s="1629"/>
      <c r="Q94" s="1630"/>
    </row>
    <row r="95" spans="2:17" x14ac:dyDescent="0.25">
      <c r="B95" s="1602"/>
      <c r="C95" s="1602"/>
      <c r="D95" s="1602"/>
      <c r="E95" s="1602"/>
      <c r="F95" s="1600"/>
      <c r="G95" s="1600"/>
      <c r="H95" s="1732"/>
      <c r="I95" s="1602"/>
      <c r="J95" s="1600"/>
      <c r="K95" s="1602"/>
      <c r="L95" s="1765"/>
      <c r="M95" s="1602"/>
      <c r="N95" s="1602"/>
      <c r="O95" s="1602"/>
      <c r="P95" s="1724"/>
      <c r="Q95" s="1765"/>
    </row>
    <row r="96" spans="2:17" x14ac:dyDescent="0.25">
      <c r="B96" s="1602"/>
      <c r="C96" s="1602"/>
      <c r="D96" s="1602"/>
      <c r="E96" s="1602"/>
      <c r="F96" s="1600"/>
      <c r="G96" s="1600"/>
      <c r="H96" s="1732"/>
      <c r="I96" s="1602"/>
      <c r="J96" s="1600"/>
      <c r="K96" s="1602"/>
      <c r="L96" s="1765"/>
      <c r="M96" s="1602"/>
      <c r="N96" s="1602"/>
      <c r="O96" s="1602"/>
      <c r="P96" s="1724"/>
      <c r="Q96" s="1765"/>
    </row>
    <row r="97" spans="2:17" x14ac:dyDescent="0.25">
      <c r="B97" s="1567"/>
      <c r="C97" s="1567"/>
      <c r="D97" s="1567"/>
      <c r="E97" s="1567"/>
      <c r="F97" s="1601"/>
      <c r="G97" s="1601"/>
      <c r="H97" s="1638"/>
      <c r="I97" s="1567"/>
      <c r="J97" s="1601"/>
      <c r="K97" s="1567"/>
      <c r="L97" s="1632"/>
      <c r="M97" s="1567"/>
      <c r="N97" s="1567"/>
      <c r="O97" s="1567"/>
      <c r="P97" s="1631"/>
      <c r="Q97" s="1632"/>
    </row>
    <row r="98" spans="2:17" x14ac:dyDescent="0.25">
      <c r="B98" s="856" t="s">
        <v>4774</v>
      </c>
      <c r="C98" s="856" t="s">
        <v>86</v>
      </c>
      <c r="D98" s="856" t="s">
        <v>86</v>
      </c>
      <c r="E98" s="856" t="s">
        <v>86</v>
      </c>
      <c r="F98" s="871" t="s">
        <v>86</v>
      </c>
      <c r="G98" s="871" t="s">
        <v>86</v>
      </c>
      <c r="H98" s="897" t="s">
        <v>86</v>
      </c>
      <c r="I98" s="856" t="s">
        <v>86</v>
      </c>
      <c r="J98" s="871" t="s">
        <v>86</v>
      </c>
      <c r="K98" s="856" t="s">
        <v>86</v>
      </c>
      <c r="L98" s="891" t="s">
        <v>86</v>
      </c>
      <c r="M98" s="856" t="s">
        <v>86</v>
      </c>
      <c r="N98" s="856" t="s">
        <v>86</v>
      </c>
      <c r="O98" s="856" t="s">
        <v>86</v>
      </c>
      <c r="P98" s="1714" t="s">
        <v>4775</v>
      </c>
      <c r="Q98" s="1715"/>
    </row>
    <row r="99" spans="2:17" ht="15.75" thickBot="1" x14ac:dyDescent="0.3">
      <c r="B99" s="983"/>
      <c r="C99" s="51"/>
      <c r="D99" s="51"/>
      <c r="E99" s="51"/>
      <c r="F99" s="51"/>
      <c r="G99" s="51"/>
      <c r="H99" s="51"/>
      <c r="I99" s="51"/>
      <c r="J99" s="51"/>
      <c r="K99" s="51"/>
      <c r="L99" s="51"/>
      <c r="M99" s="51"/>
      <c r="N99" s="51"/>
      <c r="O99" s="51"/>
      <c r="P99" s="51"/>
      <c r="Q99" s="51"/>
    </row>
    <row r="100" spans="2:17" ht="27" thickBot="1" x14ac:dyDescent="0.3">
      <c r="B100" s="1584" t="s">
        <v>158</v>
      </c>
      <c r="C100" s="1784"/>
      <c r="D100" s="1784"/>
      <c r="E100" s="1784"/>
      <c r="F100" s="1784"/>
      <c r="G100" s="1784"/>
      <c r="H100" s="1784"/>
      <c r="I100" s="1784"/>
      <c r="J100" s="1784"/>
      <c r="K100" s="1784"/>
      <c r="L100" s="1784"/>
      <c r="M100" s="1784"/>
      <c r="N100" s="1785"/>
    </row>
    <row r="103" spans="2:17" ht="30" x14ac:dyDescent="0.25">
      <c r="B103" s="114" t="s">
        <v>18</v>
      </c>
      <c r="C103" s="114" t="s">
        <v>159</v>
      </c>
      <c r="D103" s="1579" t="s">
        <v>81</v>
      </c>
      <c r="E103" s="1581"/>
    </row>
    <row r="104" spans="2:17" x14ac:dyDescent="0.25">
      <c r="B104" s="932" t="s">
        <v>160</v>
      </c>
      <c r="C104" s="878" t="s">
        <v>19</v>
      </c>
      <c r="D104" s="1613"/>
      <c r="E104" s="1613"/>
    </row>
    <row r="107" spans="2:17" ht="26.25" x14ac:dyDescent="0.25">
      <c r="B107" s="1562" t="s">
        <v>161</v>
      </c>
      <c r="C107" s="1563"/>
      <c r="D107" s="1563"/>
      <c r="E107" s="1563"/>
      <c r="F107" s="1563"/>
      <c r="G107" s="1563"/>
      <c r="H107" s="1563"/>
      <c r="I107" s="1563"/>
      <c r="J107" s="1563"/>
      <c r="K107" s="1563"/>
      <c r="L107" s="1563"/>
      <c r="M107" s="1563"/>
      <c r="N107" s="1563"/>
      <c r="O107" s="1563"/>
      <c r="P107" s="1563"/>
    </row>
    <row r="109" spans="2:17" ht="15.75" thickBot="1" x14ac:dyDescent="0.3"/>
    <row r="110" spans="2:17" ht="27" thickBot="1" x14ac:dyDescent="0.3">
      <c r="B110" s="1584" t="s">
        <v>162</v>
      </c>
      <c r="C110" s="1585"/>
      <c r="D110" s="1585"/>
      <c r="E110" s="1585"/>
      <c r="F110" s="1585"/>
      <c r="G110" s="1585"/>
      <c r="H110" s="1585"/>
      <c r="I110" s="1585"/>
      <c r="J110" s="1585"/>
      <c r="K110" s="1585"/>
      <c r="L110" s="1585"/>
      <c r="M110" s="1585"/>
      <c r="N110" s="1586"/>
    </row>
    <row r="112" spans="2:17" s="925" customFormat="1" ht="15.75" thickBot="1" x14ac:dyDescent="0.3">
      <c r="B112" s="1"/>
      <c r="C112" s="1"/>
      <c r="D112" s="1"/>
      <c r="E112" s="1"/>
      <c r="F112" s="1"/>
      <c r="G112" s="1"/>
      <c r="H112" s="1"/>
      <c r="I112" s="1"/>
      <c r="J112" s="1"/>
      <c r="K112" s="1"/>
      <c r="L112" s="1"/>
      <c r="M112" s="58"/>
      <c r="N112" s="58"/>
      <c r="O112" s="1"/>
      <c r="P112" s="1"/>
      <c r="Q112" s="1"/>
    </row>
    <row r="113" spans="1:26" s="76" customFormat="1" ht="60" x14ac:dyDescent="0.25">
      <c r="A113" s="62">
        <v>1</v>
      </c>
      <c r="B113" s="156" t="s">
        <v>34</v>
      </c>
      <c r="C113" s="156" t="s">
        <v>35</v>
      </c>
      <c r="D113" s="156" t="s">
        <v>36</v>
      </c>
      <c r="E113" s="156" t="s">
        <v>37</v>
      </c>
      <c r="F113" s="156" t="s">
        <v>38</v>
      </c>
      <c r="G113" s="156" t="s">
        <v>39</v>
      </c>
      <c r="H113" s="156" t="s">
        <v>40</v>
      </c>
      <c r="I113" s="156" t="s">
        <v>41</v>
      </c>
      <c r="J113" s="156" t="s">
        <v>42</v>
      </c>
      <c r="K113" s="156" t="s">
        <v>43</v>
      </c>
      <c r="L113" s="156" t="s">
        <v>44</v>
      </c>
      <c r="M113" s="158" t="s">
        <v>45</v>
      </c>
      <c r="N113" s="156" t="s">
        <v>46</v>
      </c>
      <c r="O113" s="156" t="s">
        <v>47</v>
      </c>
      <c r="P113" s="860" t="s">
        <v>48</v>
      </c>
      <c r="Q113" s="860" t="s">
        <v>49</v>
      </c>
      <c r="R113" s="75"/>
      <c r="S113" s="75"/>
      <c r="T113" s="75"/>
      <c r="U113" s="75"/>
      <c r="V113" s="75"/>
      <c r="W113" s="75"/>
      <c r="X113" s="75"/>
      <c r="Y113" s="75"/>
      <c r="Z113" s="75"/>
    </row>
    <row r="114" spans="1:26" s="76" customFormat="1" x14ac:dyDescent="0.25">
      <c r="A114" s="62">
        <f>+A113+1</f>
        <v>2</v>
      </c>
      <c r="B114" s="1837"/>
      <c r="C114" s="1839"/>
      <c r="D114" s="1837"/>
      <c r="E114" s="1841"/>
      <c r="F114" s="1839"/>
      <c r="G114" s="1843"/>
      <c r="H114" s="1827"/>
      <c r="I114" s="1827"/>
      <c r="J114" s="1829"/>
      <c r="K114" s="1831"/>
      <c r="L114" s="1833"/>
      <c r="M114" s="1833"/>
      <c r="N114" s="1835"/>
      <c r="O114" s="1845"/>
      <c r="P114" s="1847"/>
      <c r="Q114" s="1809"/>
      <c r="R114" s="75"/>
      <c r="S114" s="75"/>
      <c r="T114" s="75"/>
      <c r="U114" s="75"/>
      <c r="V114" s="75"/>
      <c r="W114" s="75"/>
      <c r="X114" s="75"/>
      <c r="Y114" s="75"/>
      <c r="Z114" s="75"/>
    </row>
    <row r="115" spans="1:26" s="76" customFormat="1" x14ac:dyDescent="0.25">
      <c r="A115" s="62">
        <f t="shared" ref="A115:A119" si="0">+A114+1</f>
        <v>3</v>
      </c>
      <c r="B115" s="1838"/>
      <c r="C115" s="1840"/>
      <c r="D115" s="1838"/>
      <c r="E115" s="1842"/>
      <c r="F115" s="1840"/>
      <c r="G115" s="1844"/>
      <c r="H115" s="1828"/>
      <c r="I115" s="1828"/>
      <c r="J115" s="1830"/>
      <c r="K115" s="1832"/>
      <c r="L115" s="1834"/>
      <c r="M115" s="1834"/>
      <c r="N115" s="1836"/>
      <c r="O115" s="1846"/>
      <c r="P115" s="1848"/>
      <c r="Q115" s="1810"/>
      <c r="R115" s="75"/>
      <c r="S115" s="75"/>
      <c r="T115" s="75"/>
      <c r="U115" s="75"/>
      <c r="V115" s="75"/>
      <c r="W115" s="75"/>
      <c r="X115" s="75"/>
      <c r="Y115" s="75"/>
      <c r="Z115" s="75"/>
    </row>
    <row r="116" spans="1:26" s="76" customFormat="1" x14ac:dyDescent="0.25">
      <c r="A116" s="62">
        <f t="shared" si="0"/>
        <v>4</v>
      </c>
      <c r="B116" s="77"/>
      <c r="C116" s="79"/>
      <c r="D116" s="77"/>
      <c r="E116" s="78"/>
      <c r="F116" s="79"/>
      <c r="G116" s="78"/>
      <c r="H116" s="80"/>
      <c r="I116" s="80"/>
      <c r="J116" s="82"/>
      <c r="K116" s="162"/>
      <c r="L116" s="82"/>
      <c r="M116" s="162"/>
      <c r="N116" s="162"/>
      <c r="O116" s="85"/>
      <c r="P116" s="85"/>
      <c r="Q116" s="74"/>
      <c r="R116" s="75"/>
      <c r="S116" s="75"/>
      <c r="T116" s="75"/>
      <c r="U116" s="75"/>
      <c r="V116" s="75"/>
      <c r="W116" s="75"/>
      <c r="X116" s="75"/>
      <c r="Y116" s="75"/>
      <c r="Z116" s="75"/>
    </row>
    <row r="117" spans="1:26" s="76" customFormat="1" x14ac:dyDescent="0.25">
      <c r="A117" s="62">
        <f t="shared" si="0"/>
        <v>5</v>
      </c>
      <c r="B117" s="77"/>
      <c r="C117" s="79"/>
      <c r="D117" s="77"/>
      <c r="E117" s="78"/>
      <c r="F117" s="79"/>
      <c r="G117" s="78"/>
      <c r="H117" s="80"/>
      <c r="I117" s="82"/>
      <c r="J117" s="82"/>
      <c r="K117" s="84"/>
      <c r="L117" s="84"/>
      <c r="M117" s="84"/>
      <c r="N117" s="162"/>
      <c r="O117" s="85"/>
      <c r="P117" s="85"/>
      <c r="Q117" s="74"/>
      <c r="R117" s="75"/>
      <c r="S117" s="75"/>
      <c r="T117" s="75"/>
      <c r="U117" s="75"/>
      <c r="V117" s="75"/>
      <c r="W117" s="75"/>
      <c r="X117" s="75"/>
      <c r="Y117" s="75"/>
      <c r="Z117" s="75"/>
    </row>
    <row r="118" spans="1:26" s="76" customFormat="1" x14ac:dyDescent="0.25">
      <c r="A118" s="62">
        <f t="shared" si="0"/>
        <v>6</v>
      </c>
      <c r="B118" s="77"/>
      <c r="C118" s="79"/>
      <c r="D118" s="77"/>
      <c r="E118" s="78"/>
      <c r="F118" s="79"/>
      <c r="G118" s="78"/>
      <c r="H118" s="80"/>
      <c r="I118" s="82"/>
      <c r="J118" s="82"/>
      <c r="K118" s="82"/>
      <c r="L118" s="84"/>
      <c r="M118" s="84"/>
      <c r="N118" s="84"/>
      <c r="O118" s="85"/>
      <c r="P118" s="85"/>
      <c r="Q118" s="74"/>
      <c r="R118" s="75"/>
      <c r="S118" s="75"/>
      <c r="T118" s="75"/>
      <c r="U118" s="75"/>
      <c r="V118" s="75"/>
      <c r="W118" s="75"/>
      <c r="X118" s="75"/>
      <c r="Y118" s="75"/>
      <c r="Z118" s="75"/>
    </row>
    <row r="119" spans="1:26" s="76" customFormat="1" x14ac:dyDescent="0.25">
      <c r="A119" s="62">
        <f t="shared" si="0"/>
        <v>7</v>
      </c>
      <c r="B119" s="77"/>
      <c r="C119" s="79"/>
      <c r="D119" s="77"/>
      <c r="E119" s="78"/>
      <c r="F119" s="79"/>
      <c r="G119" s="78"/>
      <c r="H119" s="80"/>
      <c r="I119" s="82"/>
      <c r="J119" s="82"/>
      <c r="K119" s="84"/>
      <c r="L119" s="222"/>
      <c r="M119" s="161"/>
      <c r="N119" s="161"/>
      <c r="O119" s="85"/>
      <c r="P119" s="85"/>
      <c r="Q119" s="74"/>
      <c r="R119" s="75"/>
      <c r="S119" s="75"/>
      <c r="T119" s="75"/>
      <c r="U119" s="75"/>
      <c r="V119" s="75"/>
      <c r="W119" s="75"/>
      <c r="X119" s="75"/>
      <c r="Y119" s="75"/>
      <c r="Z119" s="75"/>
    </row>
    <row r="120" spans="1:26" x14ac:dyDescent="0.25">
      <c r="B120" s="163" t="s">
        <v>29</v>
      </c>
      <c r="C120" s="79"/>
      <c r="D120" s="77"/>
      <c r="E120" s="164"/>
      <c r="F120" s="165"/>
      <c r="G120" s="165"/>
      <c r="H120" s="165"/>
      <c r="I120" s="167"/>
      <c r="J120" s="167"/>
      <c r="K120" s="169">
        <f>SUM(K114:K119)</f>
        <v>0</v>
      </c>
      <c r="L120" s="169" t="s">
        <v>865</v>
      </c>
      <c r="M120" s="168">
        <f>SUM(M114:M119)</f>
        <v>0</v>
      </c>
      <c r="N120" s="169">
        <f>SUM(N114:N119)</f>
        <v>0</v>
      </c>
      <c r="O120" s="351">
        <f>SUM(O114:O119)</f>
        <v>0</v>
      </c>
      <c r="P120" s="171"/>
      <c r="Q120" s="88"/>
    </row>
    <row r="121" spans="1:26" x14ac:dyDescent="0.25">
      <c r="B121" s="100"/>
      <c r="C121" s="100"/>
      <c r="D121" s="100"/>
      <c r="E121" s="102"/>
      <c r="F121" s="100"/>
      <c r="G121" s="100"/>
      <c r="H121" s="100"/>
      <c r="I121" s="100"/>
      <c r="J121" s="100"/>
      <c r="K121" s="100"/>
      <c r="L121" s="100"/>
      <c r="M121" s="100"/>
      <c r="N121" s="100"/>
      <c r="O121" s="100"/>
      <c r="P121" s="100"/>
    </row>
    <row r="122" spans="1:26" ht="18.75" x14ac:dyDescent="0.25">
      <c r="B122" s="106" t="s">
        <v>163</v>
      </c>
      <c r="C122" s="172">
        <f>+K120</f>
        <v>0</v>
      </c>
      <c r="H122" s="110"/>
      <c r="I122" s="110"/>
      <c r="J122" s="110"/>
      <c r="K122" s="110"/>
      <c r="L122" s="110"/>
      <c r="M122" s="110"/>
      <c r="N122" s="100"/>
      <c r="O122" s="100"/>
      <c r="P122" s="100"/>
    </row>
    <row r="124" spans="1:26" ht="15.75" thickBot="1" x14ac:dyDescent="0.3">
      <c r="B124" s="352"/>
    </row>
    <row r="125" spans="1:26" ht="30.75" thickBot="1" x14ac:dyDescent="0.3">
      <c r="B125" s="237" t="s">
        <v>175</v>
      </c>
      <c r="C125" s="200" t="s">
        <v>176</v>
      </c>
      <c r="D125" s="237" t="s">
        <v>28</v>
      </c>
      <c r="E125" s="200" t="s">
        <v>402</v>
      </c>
    </row>
    <row r="126" spans="1:26" x14ac:dyDescent="0.25">
      <c r="B126" s="239" t="s">
        <v>403</v>
      </c>
      <c r="C126" s="241">
        <v>20</v>
      </c>
      <c r="D126" s="241">
        <v>0</v>
      </c>
      <c r="E126" s="1610">
        <f>+D126+D127+D128</f>
        <v>0</v>
      </c>
    </row>
    <row r="127" spans="1:26" x14ac:dyDescent="0.25">
      <c r="B127" s="239" t="s">
        <v>404</v>
      </c>
      <c r="C127" s="983">
        <v>30</v>
      </c>
      <c r="D127" s="878">
        <v>0</v>
      </c>
      <c r="E127" s="1602"/>
    </row>
    <row r="128" spans="1:26" ht="15.75" thickBot="1" x14ac:dyDescent="0.3">
      <c r="B128" s="239" t="s">
        <v>405</v>
      </c>
      <c r="C128" s="243">
        <v>40</v>
      </c>
      <c r="D128" s="243">
        <v>0</v>
      </c>
      <c r="E128" s="1611"/>
    </row>
    <row r="130" spans="2:17" ht="15.75" thickBot="1" x14ac:dyDescent="0.3"/>
    <row r="131" spans="2:17" ht="27" thickBot="1" x14ac:dyDescent="0.3">
      <c r="B131" s="1584" t="s">
        <v>164</v>
      </c>
      <c r="C131" s="1585"/>
      <c r="D131" s="1585"/>
      <c r="E131" s="1585"/>
      <c r="F131" s="1585"/>
      <c r="G131" s="1585"/>
      <c r="H131" s="1585"/>
      <c r="I131" s="1585"/>
      <c r="J131" s="1585"/>
      <c r="K131" s="1585"/>
      <c r="L131" s="1585"/>
      <c r="M131" s="1585"/>
      <c r="N131" s="1586"/>
    </row>
    <row r="133" spans="2:17" ht="75" x14ac:dyDescent="0.25">
      <c r="B133" s="923" t="s">
        <v>97</v>
      </c>
      <c r="C133" s="923" t="s">
        <v>98</v>
      </c>
      <c r="D133" s="923" t="s">
        <v>99</v>
      </c>
      <c r="E133" s="923" t="s">
        <v>100</v>
      </c>
      <c r="F133" s="923" t="s">
        <v>101</v>
      </c>
      <c r="G133" s="923" t="s">
        <v>102</v>
      </c>
      <c r="H133" s="923" t="s">
        <v>103</v>
      </c>
      <c r="I133" s="923" t="s">
        <v>104</v>
      </c>
      <c r="J133" s="1579" t="s">
        <v>105</v>
      </c>
      <c r="K133" s="1580"/>
      <c r="L133" s="1581"/>
      <c r="M133" s="923" t="s">
        <v>106</v>
      </c>
      <c r="N133" s="923" t="s">
        <v>107</v>
      </c>
      <c r="O133" s="923" t="s">
        <v>108</v>
      </c>
      <c r="P133" s="1579" t="s">
        <v>81</v>
      </c>
      <c r="Q133" s="1581"/>
    </row>
    <row r="134" spans="2:17" x14ac:dyDescent="0.25">
      <c r="B134" s="1659" t="s">
        <v>3052</v>
      </c>
      <c r="C134" s="1823" t="s">
        <v>867</v>
      </c>
      <c r="D134" s="1824" t="s">
        <v>4776</v>
      </c>
      <c r="E134" s="1719">
        <v>22521910</v>
      </c>
      <c r="F134" s="1659" t="s">
        <v>710</v>
      </c>
      <c r="G134" s="1659" t="s">
        <v>130</v>
      </c>
      <c r="H134" s="1712">
        <v>39716</v>
      </c>
      <c r="I134" s="1665"/>
      <c r="J134" s="1659" t="s">
        <v>3215</v>
      </c>
      <c r="K134" s="1662" t="s">
        <v>4777</v>
      </c>
      <c r="L134" s="1665"/>
      <c r="M134" s="1566" t="s">
        <v>19</v>
      </c>
      <c r="N134" s="1566" t="s">
        <v>19</v>
      </c>
      <c r="O134" s="1566" t="s">
        <v>19</v>
      </c>
      <c r="P134" s="1629"/>
      <c r="Q134" s="1630"/>
    </row>
    <row r="135" spans="2:17" x14ac:dyDescent="0.25">
      <c r="B135" s="1661"/>
      <c r="C135" s="1817"/>
      <c r="D135" s="1825"/>
      <c r="E135" s="1721"/>
      <c r="F135" s="1661"/>
      <c r="G135" s="1661"/>
      <c r="H135" s="1713"/>
      <c r="I135" s="1667"/>
      <c r="J135" s="1661"/>
      <c r="K135" s="1664"/>
      <c r="L135" s="1667"/>
      <c r="M135" s="1567"/>
      <c r="N135" s="1567"/>
      <c r="O135" s="1567"/>
      <c r="P135" s="1631"/>
      <c r="Q135" s="1632"/>
    </row>
    <row r="136" spans="2:17" x14ac:dyDescent="0.25">
      <c r="B136" s="1826" t="s">
        <v>3058</v>
      </c>
      <c r="C136" s="2031" t="s">
        <v>867</v>
      </c>
      <c r="D136" s="2007" t="s">
        <v>2986</v>
      </c>
      <c r="E136" s="2008">
        <v>25772930</v>
      </c>
      <c r="F136" s="2032" t="s">
        <v>129</v>
      </c>
      <c r="G136" s="2035" t="s">
        <v>282</v>
      </c>
      <c r="H136" s="1712">
        <v>40690</v>
      </c>
      <c r="I136" s="1818"/>
      <c r="J136" s="1826"/>
      <c r="K136" s="1849"/>
      <c r="L136" s="1818"/>
      <c r="M136" s="1566" t="s">
        <v>19</v>
      </c>
      <c r="N136" s="1609" t="s">
        <v>19</v>
      </c>
      <c r="O136" s="1609" t="s">
        <v>20</v>
      </c>
      <c r="P136" s="1613" t="s">
        <v>4778</v>
      </c>
      <c r="Q136" s="1613"/>
    </row>
    <row r="137" spans="2:17" x14ac:dyDescent="0.25">
      <c r="B137" s="1826"/>
      <c r="C137" s="2031"/>
      <c r="D137" s="2007"/>
      <c r="E137" s="2009"/>
      <c r="F137" s="2033"/>
      <c r="G137" s="2036"/>
      <c r="H137" s="1731"/>
      <c r="I137" s="1818"/>
      <c r="J137" s="1826"/>
      <c r="K137" s="1849"/>
      <c r="L137" s="1818"/>
      <c r="M137" s="1602"/>
      <c r="N137" s="1609"/>
      <c r="O137" s="1609"/>
      <c r="P137" s="1613"/>
      <c r="Q137" s="1613"/>
    </row>
    <row r="138" spans="2:17" x14ac:dyDescent="0.25">
      <c r="B138" s="1826"/>
      <c r="C138" s="2031"/>
      <c r="D138" s="2007"/>
      <c r="E138" s="2009"/>
      <c r="F138" s="2033"/>
      <c r="G138" s="2036"/>
      <c r="H138" s="1731"/>
      <c r="I138" s="1818"/>
      <c r="J138" s="1826"/>
      <c r="K138" s="1849"/>
      <c r="L138" s="1818"/>
      <c r="M138" s="1602"/>
      <c r="N138" s="1609"/>
      <c r="O138" s="1609"/>
      <c r="P138" s="1613"/>
      <c r="Q138" s="1613"/>
    </row>
    <row r="139" spans="2:17" x14ac:dyDescent="0.25">
      <c r="B139" s="1826"/>
      <c r="C139" s="2031"/>
      <c r="D139" s="2007"/>
      <c r="E139" s="2009"/>
      <c r="F139" s="2033"/>
      <c r="G139" s="2036"/>
      <c r="H139" s="1731"/>
      <c r="I139" s="1818"/>
      <c r="J139" s="1826"/>
      <c r="K139" s="1849"/>
      <c r="L139" s="1818"/>
      <c r="M139" s="1602"/>
      <c r="N139" s="1609"/>
      <c r="O139" s="1609"/>
      <c r="P139" s="1613"/>
      <c r="Q139" s="1613"/>
    </row>
    <row r="140" spans="2:17" x14ac:dyDescent="0.25">
      <c r="B140" s="1826"/>
      <c r="C140" s="2031"/>
      <c r="D140" s="2007"/>
      <c r="E140" s="2010"/>
      <c r="F140" s="2034"/>
      <c r="G140" s="2037"/>
      <c r="H140" s="1713"/>
      <c r="I140" s="1818"/>
      <c r="J140" s="1826"/>
      <c r="K140" s="1849"/>
      <c r="L140" s="1818"/>
      <c r="M140" s="1567"/>
      <c r="N140" s="1609"/>
      <c r="O140" s="1609"/>
      <c r="P140" s="1613"/>
      <c r="Q140" s="1613"/>
    </row>
    <row r="142" spans="2:17" ht="15.75" thickBot="1" x14ac:dyDescent="0.3"/>
    <row r="143" spans="2:17" ht="30" x14ac:dyDescent="0.25">
      <c r="B143" s="55" t="s">
        <v>18</v>
      </c>
      <c r="C143" s="55" t="s">
        <v>175</v>
      </c>
      <c r="D143" s="923" t="s">
        <v>176</v>
      </c>
      <c r="E143" s="55" t="s">
        <v>28</v>
      </c>
      <c r="F143" s="200" t="s">
        <v>177</v>
      </c>
      <c r="G143" s="201"/>
    </row>
    <row r="144" spans="2:17" ht="84" x14ac:dyDescent="0.2">
      <c r="B144" s="1734" t="s">
        <v>178</v>
      </c>
      <c r="C144" s="202" t="s">
        <v>179</v>
      </c>
      <c r="D144" s="878">
        <v>25</v>
      </c>
      <c r="E144" s="878">
        <v>25</v>
      </c>
      <c r="F144" s="1735">
        <f>+E144+E145+E146</f>
        <v>25</v>
      </c>
      <c r="G144" s="203"/>
      <c r="I144" s="1" t="e">
        <f>B138:H138+C141</f>
        <v>#VALUE!</v>
      </c>
    </row>
    <row r="145" spans="2:7" ht="48" x14ac:dyDescent="0.2">
      <c r="B145" s="1734"/>
      <c r="C145" s="202" t="s">
        <v>180</v>
      </c>
      <c r="D145" s="880">
        <v>25</v>
      </c>
      <c r="E145" s="878">
        <v>0</v>
      </c>
      <c r="F145" s="1736"/>
      <c r="G145" s="203"/>
    </row>
    <row r="146" spans="2:7" ht="48" x14ac:dyDescent="0.2">
      <c r="B146" s="1734"/>
      <c r="C146" s="202" t="s">
        <v>181</v>
      </c>
      <c r="D146" s="878">
        <v>10</v>
      </c>
      <c r="E146" s="878">
        <v>0</v>
      </c>
      <c r="F146" s="1737"/>
      <c r="G146" s="203"/>
    </row>
    <row r="147" spans="2:7" x14ac:dyDescent="0.25">
      <c r="C147"/>
    </row>
    <row r="150" spans="2:7" x14ac:dyDescent="0.25">
      <c r="B150" s="47" t="s">
        <v>182</v>
      </c>
    </row>
    <row r="153" spans="2:7" x14ac:dyDescent="0.25">
      <c r="B153" s="49" t="s">
        <v>18</v>
      </c>
      <c r="C153" s="49" t="s">
        <v>27</v>
      </c>
      <c r="D153" s="55" t="s">
        <v>28</v>
      </c>
      <c r="E153" s="55" t="s">
        <v>29</v>
      </c>
    </row>
    <row r="154" spans="2:7" ht="28.5" x14ac:dyDescent="0.25">
      <c r="B154" s="56" t="s">
        <v>183</v>
      </c>
      <c r="C154" s="257">
        <v>40</v>
      </c>
      <c r="D154" s="878">
        <f>+E126</f>
        <v>0</v>
      </c>
      <c r="E154" s="1566">
        <f>+D154+D155</f>
        <v>25</v>
      </c>
    </row>
    <row r="155" spans="2:7" ht="42.75" x14ac:dyDescent="0.25">
      <c r="B155" s="56" t="s">
        <v>184</v>
      </c>
      <c r="C155" s="257">
        <v>60</v>
      </c>
      <c r="D155" s="878">
        <f>+F144</f>
        <v>25</v>
      </c>
      <c r="E155" s="1567"/>
    </row>
  </sheetData>
  <sheetProtection sheet="1" objects="1" scenarios="1" formatCells="0" formatColumns="0" formatRows="0" insertColumns="0" insertRows="0" insertHyperlinks="0" deleteColumns="0" deleteRows="0"/>
  <mergeCells count="176">
    <mergeCell ref="J62:J63"/>
    <mergeCell ref="B2:P2"/>
    <mergeCell ref="B4:P4"/>
    <mergeCell ref="C6:N6"/>
    <mergeCell ref="C7:N7"/>
    <mergeCell ref="C8:N8"/>
    <mergeCell ref="C9:N9"/>
    <mergeCell ref="C10:E10"/>
    <mergeCell ref="B14:C21"/>
    <mergeCell ref="B22:C22"/>
    <mergeCell ref="E47:E48"/>
    <mergeCell ref="M53:N53"/>
    <mergeCell ref="B58:B60"/>
    <mergeCell ref="C58:C60"/>
    <mergeCell ref="D58:D60"/>
    <mergeCell ref="E58:E60"/>
    <mergeCell ref="F58:F60"/>
    <mergeCell ref="M58:M60"/>
    <mergeCell ref="N58:N60"/>
    <mergeCell ref="O58:O60"/>
    <mergeCell ref="P58:P60"/>
    <mergeCell ref="Q58:Q60"/>
    <mergeCell ref="B62:B63"/>
    <mergeCell ref="C62:C63"/>
    <mergeCell ref="D62:D63"/>
    <mergeCell ref="E62:E63"/>
    <mergeCell ref="F62:F63"/>
    <mergeCell ref="G58:G60"/>
    <mergeCell ref="H58:H60"/>
    <mergeCell ref="I58:I60"/>
    <mergeCell ref="J58:J60"/>
    <mergeCell ref="K58:K60"/>
    <mergeCell ref="L58:L60"/>
    <mergeCell ref="M62:M63"/>
    <mergeCell ref="N62:N63"/>
    <mergeCell ref="O62:O63"/>
    <mergeCell ref="P62:P63"/>
    <mergeCell ref="Q62:Q63"/>
    <mergeCell ref="K62:K63"/>
    <mergeCell ref="L62:L63"/>
    <mergeCell ref="G62:G63"/>
    <mergeCell ref="H62:H63"/>
    <mergeCell ref="I62:I63"/>
    <mergeCell ref="Q65:Q66"/>
    <mergeCell ref="B70:B71"/>
    <mergeCell ref="C70:C71"/>
    <mergeCell ref="D70:E70"/>
    <mergeCell ref="G65:G66"/>
    <mergeCell ref="H65:H66"/>
    <mergeCell ref="I65:I66"/>
    <mergeCell ref="J65:J66"/>
    <mergeCell ref="K65:K66"/>
    <mergeCell ref="L65:L66"/>
    <mergeCell ref="B65:B66"/>
    <mergeCell ref="C65:C66"/>
    <mergeCell ref="D65:D66"/>
    <mergeCell ref="E65:E66"/>
    <mergeCell ref="F65:F66"/>
    <mergeCell ref="C74:N74"/>
    <mergeCell ref="B76:N76"/>
    <mergeCell ref="O79:P79"/>
    <mergeCell ref="O80:P80"/>
    <mergeCell ref="O81:P81"/>
    <mergeCell ref="O82:P82"/>
    <mergeCell ref="M65:M66"/>
    <mergeCell ref="N65:N66"/>
    <mergeCell ref="O65:O66"/>
    <mergeCell ref="P65:P66"/>
    <mergeCell ref="P91:Q91"/>
    <mergeCell ref="B87:D87"/>
    <mergeCell ref="J88:L88"/>
    <mergeCell ref="P88:Q88"/>
    <mergeCell ref="B89:B90"/>
    <mergeCell ref="C89:C90"/>
    <mergeCell ref="D89:D90"/>
    <mergeCell ref="E89:E90"/>
    <mergeCell ref="F89:F90"/>
    <mergeCell ref="G89:G90"/>
    <mergeCell ref="H89:H90"/>
    <mergeCell ref="O89:O90"/>
    <mergeCell ref="P89:Q90"/>
    <mergeCell ref="I89:I90"/>
    <mergeCell ref="J89:J90"/>
    <mergeCell ref="K89:K90"/>
    <mergeCell ref="L89:L90"/>
    <mergeCell ref="M89:M90"/>
    <mergeCell ref="N89:N90"/>
    <mergeCell ref="B92:B93"/>
    <mergeCell ref="C92:C93"/>
    <mergeCell ref="D92:D93"/>
    <mergeCell ref="E92:E93"/>
    <mergeCell ref="F92:F93"/>
    <mergeCell ref="G92:G93"/>
    <mergeCell ref="H92:H93"/>
    <mergeCell ref="P94:Q97"/>
    <mergeCell ref="P98:Q98"/>
    <mergeCell ref="O92:O93"/>
    <mergeCell ref="P92:Q93"/>
    <mergeCell ref="J92:J93"/>
    <mergeCell ref="K92:K93"/>
    <mergeCell ref="L92:L93"/>
    <mergeCell ref="M92:M93"/>
    <mergeCell ref="N92:N93"/>
    <mergeCell ref="I92:I93"/>
    <mergeCell ref="H134:H135"/>
    <mergeCell ref="I134:I135"/>
    <mergeCell ref="B100:N100"/>
    <mergeCell ref="D103:E103"/>
    <mergeCell ref="D104:E104"/>
    <mergeCell ref="B107:P107"/>
    <mergeCell ref="J94:J97"/>
    <mergeCell ref="K94:K97"/>
    <mergeCell ref="L94:L97"/>
    <mergeCell ref="M94:M97"/>
    <mergeCell ref="N94:N97"/>
    <mergeCell ref="O94:O97"/>
    <mergeCell ref="B94:B97"/>
    <mergeCell ref="C94:C97"/>
    <mergeCell ref="D94:D97"/>
    <mergeCell ref="E94:E97"/>
    <mergeCell ref="F94:F97"/>
    <mergeCell ref="G94:G97"/>
    <mergeCell ref="H94:H97"/>
    <mergeCell ref="I94:I97"/>
    <mergeCell ref="B110:N110"/>
    <mergeCell ref="B114:B115"/>
    <mergeCell ref="C114:C115"/>
    <mergeCell ref="D114:D115"/>
    <mergeCell ref="E114:E115"/>
    <mergeCell ref="F114:F115"/>
    <mergeCell ref="G114:G115"/>
    <mergeCell ref="H114:H115"/>
    <mergeCell ref="I114:I115"/>
    <mergeCell ref="J114:J115"/>
    <mergeCell ref="Q114:Q115"/>
    <mergeCell ref="E126:E128"/>
    <mergeCell ref="B131:N131"/>
    <mergeCell ref="J133:L133"/>
    <mergeCell ref="P133:Q133"/>
    <mergeCell ref="B134:B135"/>
    <mergeCell ref="C134:C135"/>
    <mergeCell ref="D134:D135"/>
    <mergeCell ref="E134:E135"/>
    <mergeCell ref="F134:F135"/>
    <mergeCell ref="K114:K115"/>
    <mergeCell ref="L114:L115"/>
    <mergeCell ref="M114:M115"/>
    <mergeCell ref="N114:N115"/>
    <mergeCell ref="O114:O115"/>
    <mergeCell ref="P114:P115"/>
    <mergeCell ref="M134:M135"/>
    <mergeCell ref="N134:N135"/>
    <mergeCell ref="O134:O135"/>
    <mergeCell ref="P134:Q135"/>
    <mergeCell ref="J134:J135"/>
    <mergeCell ref="K134:K135"/>
    <mergeCell ref="L134:L135"/>
    <mergeCell ref="G134:G135"/>
    <mergeCell ref="N136:N140"/>
    <mergeCell ref="O136:O140"/>
    <mergeCell ref="P136:Q140"/>
    <mergeCell ref="B144:B146"/>
    <mergeCell ref="F144:F146"/>
    <mergeCell ref="E154:E155"/>
    <mergeCell ref="H136:H140"/>
    <mergeCell ref="I136:I140"/>
    <mergeCell ref="J136:J140"/>
    <mergeCell ref="K136:K140"/>
    <mergeCell ref="L136:L140"/>
    <mergeCell ref="M136:M140"/>
    <mergeCell ref="B136:B140"/>
    <mergeCell ref="C136:C140"/>
    <mergeCell ref="D136:D140"/>
    <mergeCell ref="E136:E140"/>
    <mergeCell ref="F136:F140"/>
    <mergeCell ref="G136:G140"/>
  </mergeCells>
  <dataValidations count="2">
    <dataValidation type="decimal" allowBlank="1" showInputMessage="1" showErrorMessage="1" sqref="WVH983070 WLL983070 C65567 IV65566 SR65566 ACN65566 AMJ65566 AWF65566 BGB65566 BPX65566 BZT65566 CJP65566 CTL65566 DDH65566 DND65566 DWZ65566 EGV65566 EQR65566 FAN65566 FKJ65566 FUF65566 GEB65566 GNX65566 GXT65566 HHP65566 HRL65566 IBH65566 ILD65566 IUZ65566 JEV65566 JOR65566 JYN65566 KIJ65566 KSF65566 LCB65566 LLX65566 LVT65566 MFP65566 MPL65566 MZH65566 NJD65566 NSZ65566 OCV65566 OMR65566 OWN65566 PGJ65566 PQF65566 QAB65566 QJX65566 QTT65566 RDP65566 RNL65566 RXH65566 SHD65566 SQZ65566 TAV65566 TKR65566 TUN65566 UEJ65566 UOF65566 UYB65566 VHX65566 VRT65566 WBP65566 WLL65566 WVH65566 C131103 IV131102 SR131102 ACN131102 AMJ131102 AWF131102 BGB131102 BPX131102 BZT131102 CJP131102 CTL131102 DDH131102 DND131102 DWZ131102 EGV131102 EQR131102 FAN131102 FKJ131102 FUF131102 GEB131102 GNX131102 GXT131102 HHP131102 HRL131102 IBH131102 ILD131102 IUZ131102 JEV131102 JOR131102 JYN131102 KIJ131102 KSF131102 LCB131102 LLX131102 LVT131102 MFP131102 MPL131102 MZH131102 NJD131102 NSZ131102 OCV131102 OMR131102 OWN131102 PGJ131102 PQF131102 QAB131102 QJX131102 QTT131102 RDP131102 RNL131102 RXH131102 SHD131102 SQZ131102 TAV131102 TKR131102 TUN131102 UEJ131102 UOF131102 UYB131102 VHX131102 VRT131102 WBP131102 WLL131102 WVH131102 C196639 IV196638 SR196638 ACN196638 AMJ196638 AWF196638 BGB196638 BPX196638 BZT196638 CJP196638 CTL196638 DDH196638 DND196638 DWZ196638 EGV196638 EQR196638 FAN196638 FKJ196638 FUF196638 GEB196638 GNX196638 GXT196638 HHP196638 HRL196638 IBH196638 ILD196638 IUZ196638 JEV196638 JOR196638 JYN196638 KIJ196638 KSF196638 LCB196638 LLX196638 LVT196638 MFP196638 MPL196638 MZH196638 NJD196638 NSZ196638 OCV196638 OMR196638 OWN196638 PGJ196638 PQF196638 QAB196638 QJX196638 QTT196638 RDP196638 RNL196638 RXH196638 SHD196638 SQZ196638 TAV196638 TKR196638 TUN196638 UEJ196638 UOF196638 UYB196638 VHX196638 VRT196638 WBP196638 WLL196638 WVH196638 C262175 IV262174 SR262174 ACN262174 AMJ262174 AWF262174 BGB262174 BPX262174 BZT262174 CJP262174 CTL262174 DDH262174 DND262174 DWZ262174 EGV262174 EQR262174 FAN262174 FKJ262174 FUF262174 GEB262174 GNX262174 GXT262174 HHP262174 HRL262174 IBH262174 ILD262174 IUZ262174 JEV262174 JOR262174 JYN262174 KIJ262174 KSF262174 LCB262174 LLX262174 LVT262174 MFP262174 MPL262174 MZH262174 NJD262174 NSZ262174 OCV262174 OMR262174 OWN262174 PGJ262174 PQF262174 QAB262174 QJX262174 QTT262174 RDP262174 RNL262174 RXH262174 SHD262174 SQZ262174 TAV262174 TKR262174 TUN262174 UEJ262174 UOF262174 UYB262174 VHX262174 VRT262174 WBP262174 WLL262174 WVH262174 C327711 IV327710 SR327710 ACN327710 AMJ327710 AWF327710 BGB327710 BPX327710 BZT327710 CJP327710 CTL327710 DDH327710 DND327710 DWZ327710 EGV327710 EQR327710 FAN327710 FKJ327710 FUF327710 GEB327710 GNX327710 GXT327710 HHP327710 HRL327710 IBH327710 ILD327710 IUZ327710 JEV327710 JOR327710 JYN327710 KIJ327710 KSF327710 LCB327710 LLX327710 LVT327710 MFP327710 MPL327710 MZH327710 NJD327710 NSZ327710 OCV327710 OMR327710 OWN327710 PGJ327710 PQF327710 QAB327710 QJX327710 QTT327710 RDP327710 RNL327710 RXH327710 SHD327710 SQZ327710 TAV327710 TKR327710 TUN327710 UEJ327710 UOF327710 UYB327710 VHX327710 VRT327710 WBP327710 WLL327710 WVH327710 C393247 IV393246 SR393246 ACN393246 AMJ393246 AWF393246 BGB393246 BPX393246 BZT393246 CJP393246 CTL393246 DDH393246 DND393246 DWZ393246 EGV393246 EQR393246 FAN393246 FKJ393246 FUF393246 GEB393246 GNX393246 GXT393246 HHP393246 HRL393246 IBH393246 ILD393246 IUZ393246 JEV393246 JOR393246 JYN393246 KIJ393246 KSF393246 LCB393246 LLX393246 LVT393246 MFP393246 MPL393246 MZH393246 NJD393246 NSZ393246 OCV393246 OMR393246 OWN393246 PGJ393246 PQF393246 QAB393246 QJX393246 QTT393246 RDP393246 RNL393246 RXH393246 SHD393246 SQZ393246 TAV393246 TKR393246 TUN393246 UEJ393246 UOF393246 UYB393246 VHX393246 VRT393246 WBP393246 WLL393246 WVH393246 C458783 IV458782 SR458782 ACN458782 AMJ458782 AWF458782 BGB458782 BPX458782 BZT458782 CJP458782 CTL458782 DDH458782 DND458782 DWZ458782 EGV458782 EQR458782 FAN458782 FKJ458782 FUF458782 GEB458782 GNX458782 GXT458782 HHP458782 HRL458782 IBH458782 ILD458782 IUZ458782 JEV458782 JOR458782 JYN458782 KIJ458782 KSF458782 LCB458782 LLX458782 LVT458782 MFP458782 MPL458782 MZH458782 NJD458782 NSZ458782 OCV458782 OMR458782 OWN458782 PGJ458782 PQF458782 QAB458782 QJX458782 QTT458782 RDP458782 RNL458782 RXH458782 SHD458782 SQZ458782 TAV458782 TKR458782 TUN458782 UEJ458782 UOF458782 UYB458782 VHX458782 VRT458782 WBP458782 WLL458782 WVH458782 C524319 IV524318 SR524318 ACN524318 AMJ524318 AWF524318 BGB524318 BPX524318 BZT524318 CJP524318 CTL524318 DDH524318 DND524318 DWZ524318 EGV524318 EQR524318 FAN524318 FKJ524318 FUF524318 GEB524318 GNX524318 GXT524318 HHP524318 HRL524318 IBH524318 ILD524318 IUZ524318 JEV524318 JOR524318 JYN524318 KIJ524318 KSF524318 LCB524318 LLX524318 LVT524318 MFP524318 MPL524318 MZH524318 NJD524318 NSZ524318 OCV524318 OMR524318 OWN524318 PGJ524318 PQF524318 QAB524318 QJX524318 QTT524318 RDP524318 RNL524318 RXH524318 SHD524318 SQZ524318 TAV524318 TKR524318 TUN524318 UEJ524318 UOF524318 UYB524318 VHX524318 VRT524318 WBP524318 WLL524318 WVH524318 C589855 IV589854 SR589854 ACN589854 AMJ589854 AWF589854 BGB589854 BPX589854 BZT589854 CJP589854 CTL589854 DDH589854 DND589854 DWZ589854 EGV589854 EQR589854 FAN589854 FKJ589854 FUF589854 GEB589854 GNX589854 GXT589854 HHP589854 HRL589854 IBH589854 ILD589854 IUZ589854 JEV589854 JOR589854 JYN589854 KIJ589854 KSF589854 LCB589854 LLX589854 LVT589854 MFP589854 MPL589854 MZH589854 NJD589854 NSZ589854 OCV589854 OMR589854 OWN589854 PGJ589854 PQF589854 QAB589854 QJX589854 QTT589854 RDP589854 RNL589854 RXH589854 SHD589854 SQZ589854 TAV589854 TKR589854 TUN589854 UEJ589854 UOF589854 UYB589854 VHX589854 VRT589854 WBP589854 WLL589854 WVH589854 C655391 IV655390 SR655390 ACN655390 AMJ655390 AWF655390 BGB655390 BPX655390 BZT655390 CJP655390 CTL655390 DDH655390 DND655390 DWZ655390 EGV655390 EQR655390 FAN655390 FKJ655390 FUF655390 GEB655390 GNX655390 GXT655390 HHP655390 HRL655390 IBH655390 ILD655390 IUZ655390 JEV655390 JOR655390 JYN655390 KIJ655390 KSF655390 LCB655390 LLX655390 LVT655390 MFP655390 MPL655390 MZH655390 NJD655390 NSZ655390 OCV655390 OMR655390 OWN655390 PGJ655390 PQF655390 QAB655390 QJX655390 QTT655390 RDP655390 RNL655390 RXH655390 SHD655390 SQZ655390 TAV655390 TKR655390 TUN655390 UEJ655390 UOF655390 UYB655390 VHX655390 VRT655390 WBP655390 WLL655390 WVH655390 C720927 IV720926 SR720926 ACN720926 AMJ720926 AWF720926 BGB720926 BPX720926 BZT720926 CJP720926 CTL720926 DDH720926 DND720926 DWZ720926 EGV720926 EQR720926 FAN720926 FKJ720926 FUF720926 GEB720926 GNX720926 GXT720926 HHP720926 HRL720926 IBH720926 ILD720926 IUZ720926 JEV720926 JOR720926 JYN720926 KIJ720926 KSF720926 LCB720926 LLX720926 LVT720926 MFP720926 MPL720926 MZH720926 NJD720926 NSZ720926 OCV720926 OMR720926 OWN720926 PGJ720926 PQF720926 QAB720926 QJX720926 QTT720926 RDP720926 RNL720926 RXH720926 SHD720926 SQZ720926 TAV720926 TKR720926 TUN720926 UEJ720926 UOF720926 UYB720926 VHX720926 VRT720926 WBP720926 WLL720926 WVH720926 C786463 IV786462 SR786462 ACN786462 AMJ786462 AWF786462 BGB786462 BPX786462 BZT786462 CJP786462 CTL786462 DDH786462 DND786462 DWZ786462 EGV786462 EQR786462 FAN786462 FKJ786462 FUF786462 GEB786462 GNX786462 GXT786462 HHP786462 HRL786462 IBH786462 ILD786462 IUZ786462 JEV786462 JOR786462 JYN786462 KIJ786462 KSF786462 LCB786462 LLX786462 LVT786462 MFP786462 MPL786462 MZH786462 NJD786462 NSZ786462 OCV786462 OMR786462 OWN786462 PGJ786462 PQF786462 QAB786462 QJX786462 QTT786462 RDP786462 RNL786462 RXH786462 SHD786462 SQZ786462 TAV786462 TKR786462 TUN786462 UEJ786462 UOF786462 UYB786462 VHX786462 VRT786462 WBP786462 WLL786462 WVH786462 C851999 IV851998 SR851998 ACN851998 AMJ851998 AWF851998 BGB851998 BPX851998 BZT851998 CJP851998 CTL851998 DDH851998 DND851998 DWZ851998 EGV851998 EQR851998 FAN851998 FKJ851998 FUF851998 GEB851998 GNX851998 GXT851998 HHP851998 HRL851998 IBH851998 ILD851998 IUZ851998 JEV851998 JOR851998 JYN851998 KIJ851998 KSF851998 LCB851998 LLX851998 LVT851998 MFP851998 MPL851998 MZH851998 NJD851998 NSZ851998 OCV851998 OMR851998 OWN851998 PGJ851998 PQF851998 QAB851998 QJX851998 QTT851998 RDP851998 RNL851998 RXH851998 SHD851998 SQZ851998 TAV851998 TKR851998 TUN851998 UEJ851998 UOF851998 UYB851998 VHX851998 VRT851998 WBP851998 WLL851998 WVH851998 C917535 IV917534 SR917534 ACN917534 AMJ917534 AWF917534 BGB917534 BPX917534 BZT917534 CJP917534 CTL917534 DDH917534 DND917534 DWZ917534 EGV917534 EQR917534 FAN917534 FKJ917534 FUF917534 GEB917534 GNX917534 GXT917534 HHP917534 HRL917534 IBH917534 ILD917534 IUZ917534 JEV917534 JOR917534 JYN917534 KIJ917534 KSF917534 LCB917534 LLX917534 LVT917534 MFP917534 MPL917534 MZH917534 NJD917534 NSZ917534 OCV917534 OMR917534 OWN917534 PGJ917534 PQF917534 QAB917534 QJX917534 QTT917534 RDP917534 RNL917534 RXH917534 SHD917534 SQZ917534 TAV917534 TKR917534 TUN917534 UEJ917534 UOF917534 UYB917534 VHX917534 VRT917534 WBP917534 WLL917534 WVH917534 C983071 IV983070 SR983070 ACN983070 AMJ983070 AWF983070 BGB983070 BPX983070 BZT983070 CJP983070 CTL983070 DDH983070 DND983070 DWZ983070 EGV983070 EQR983070 FAN983070 FKJ983070 FUF983070 GEB983070 GNX983070 GXT983070 HHP983070 HRL983070 IBH983070 ILD983070 IUZ983070 JEV983070 JOR983070 JYN983070 KIJ983070 KSF983070 LCB983070 LLX983070 LVT983070 MFP983070 MPL983070 MZH983070 NJD983070 NSZ983070 OCV983070 OMR983070 OWN983070 PGJ983070 PQF983070 QAB983070 QJX983070 QTT983070 RDP983070 RNL983070 RXH983070 SHD983070 SQZ983070 TAV983070 TKR983070 TUN983070 UEJ983070 UOF983070 UYB983070 VHX983070 VRT983070 WBP983070 IV24:IV52 SR24:SR52 ACN24:ACN52 AMJ24:AMJ52 AWF24:AWF52 BGB24:BGB52 BPX24:BPX52 BZT24:BZT52 CJP24:CJP52 CTL24:CTL52 DDH24:DDH52 DND24:DND52 DWZ24:DWZ52 EGV24:EGV52 EQR24:EQR52 FAN24:FAN52 FKJ24:FKJ52 FUF24:FUF52 GEB24:GEB52 GNX24:GNX52 GXT24:GXT52 HHP24:HHP52 HRL24:HRL52 IBH24:IBH52 ILD24:ILD52 IUZ24:IUZ52 JEV24:JEV52 JOR24:JOR52 JYN24:JYN52 KIJ24:KIJ52 KSF24:KSF52 LCB24:LCB52 LLX24:LLX52 LVT24:LVT52 MFP24:MFP52 MPL24:MPL52 MZH24:MZH52 NJD24:NJD52 NSZ24:NSZ52 OCV24:OCV52 OMR24:OMR52 OWN24:OWN52 PGJ24:PGJ52 PQF24:PQF52 QAB24:QAB52 QJX24:QJX52 QTT24:QTT52 RDP24:RDP52 RNL24:RNL52 RXH24:RXH52 SHD24:SHD52 SQZ24:SQZ52 TAV24:TAV52 TKR24:TKR52 TUN24:TUN52 UEJ24:UEJ52 UOF24:UOF52 UYB24:UYB52 VHX24:VHX52 VRT24:VRT52 WBP24:WBP52 WLL24:WLL52 WVH24:WVH52">
      <formula1>0</formula1>
      <formula2>1</formula2>
    </dataValidation>
    <dataValidation type="list" allowBlank="1" showInputMessage="1" showErrorMessage="1" sqref="WVE983070 A65566 IS65566 SO65566 ACK65566 AMG65566 AWC65566 BFY65566 BPU65566 BZQ65566 CJM65566 CTI65566 DDE65566 DNA65566 DWW65566 EGS65566 EQO65566 FAK65566 FKG65566 FUC65566 GDY65566 GNU65566 GXQ65566 HHM65566 HRI65566 IBE65566 ILA65566 IUW65566 JES65566 JOO65566 JYK65566 KIG65566 KSC65566 LBY65566 LLU65566 LVQ65566 MFM65566 MPI65566 MZE65566 NJA65566 NSW65566 OCS65566 OMO65566 OWK65566 PGG65566 PQC65566 PZY65566 QJU65566 QTQ65566 RDM65566 RNI65566 RXE65566 SHA65566 SQW65566 TAS65566 TKO65566 TUK65566 UEG65566 UOC65566 UXY65566 VHU65566 VRQ65566 WBM65566 WLI65566 WVE65566 A131102 IS131102 SO131102 ACK131102 AMG131102 AWC131102 BFY131102 BPU131102 BZQ131102 CJM131102 CTI131102 DDE131102 DNA131102 DWW131102 EGS131102 EQO131102 FAK131102 FKG131102 FUC131102 GDY131102 GNU131102 GXQ131102 HHM131102 HRI131102 IBE131102 ILA131102 IUW131102 JES131102 JOO131102 JYK131102 KIG131102 KSC131102 LBY131102 LLU131102 LVQ131102 MFM131102 MPI131102 MZE131102 NJA131102 NSW131102 OCS131102 OMO131102 OWK131102 PGG131102 PQC131102 PZY131102 QJU131102 QTQ131102 RDM131102 RNI131102 RXE131102 SHA131102 SQW131102 TAS131102 TKO131102 TUK131102 UEG131102 UOC131102 UXY131102 VHU131102 VRQ131102 WBM131102 WLI131102 WVE131102 A196638 IS196638 SO196638 ACK196638 AMG196638 AWC196638 BFY196638 BPU196638 BZQ196638 CJM196638 CTI196638 DDE196638 DNA196638 DWW196638 EGS196638 EQO196638 FAK196638 FKG196638 FUC196638 GDY196638 GNU196638 GXQ196638 HHM196638 HRI196638 IBE196638 ILA196638 IUW196638 JES196638 JOO196638 JYK196638 KIG196638 KSC196638 LBY196638 LLU196638 LVQ196638 MFM196638 MPI196638 MZE196638 NJA196638 NSW196638 OCS196638 OMO196638 OWK196638 PGG196638 PQC196638 PZY196638 QJU196638 QTQ196638 RDM196638 RNI196638 RXE196638 SHA196638 SQW196638 TAS196638 TKO196638 TUK196638 UEG196638 UOC196638 UXY196638 VHU196638 VRQ196638 WBM196638 WLI196638 WVE196638 A262174 IS262174 SO262174 ACK262174 AMG262174 AWC262174 BFY262174 BPU262174 BZQ262174 CJM262174 CTI262174 DDE262174 DNA262174 DWW262174 EGS262174 EQO262174 FAK262174 FKG262174 FUC262174 GDY262174 GNU262174 GXQ262174 HHM262174 HRI262174 IBE262174 ILA262174 IUW262174 JES262174 JOO262174 JYK262174 KIG262174 KSC262174 LBY262174 LLU262174 LVQ262174 MFM262174 MPI262174 MZE262174 NJA262174 NSW262174 OCS262174 OMO262174 OWK262174 PGG262174 PQC262174 PZY262174 QJU262174 QTQ262174 RDM262174 RNI262174 RXE262174 SHA262174 SQW262174 TAS262174 TKO262174 TUK262174 UEG262174 UOC262174 UXY262174 VHU262174 VRQ262174 WBM262174 WLI262174 WVE262174 A327710 IS327710 SO327710 ACK327710 AMG327710 AWC327710 BFY327710 BPU327710 BZQ327710 CJM327710 CTI327710 DDE327710 DNA327710 DWW327710 EGS327710 EQO327710 FAK327710 FKG327710 FUC327710 GDY327710 GNU327710 GXQ327710 HHM327710 HRI327710 IBE327710 ILA327710 IUW327710 JES327710 JOO327710 JYK327710 KIG327710 KSC327710 LBY327710 LLU327710 LVQ327710 MFM327710 MPI327710 MZE327710 NJA327710 NSW327710 OCS327710 OMO327710 OWK327710 PGG327710 PQC327710 PZY327710 QJU327710 QTQ327710 RDM327710 RNI327710 RXE327710 SHA327710 SQW327710 TAS327710 TKO327710 TUK327710 UEG327710 UOC327710 UXY327710 VHU327710 VRQ327710 WBM327710 WLI327710 WVE327710 A393246 IS393246 SO393246 ACK393246 AMG393246 AWC393246 BFY393246 BPU393246 BZQ393246 CJM393246 CTI393246 DDE393246 DNA393246 DWW393246 EGS393246 EQO393246 FAK393246 FKG393246 FUC393246 GDY393246 GNU393246 GXQ393246 HHM393246 HRI393246 IBE393246 ILA393246 IUW393246 JES393246 JOO393246 JYK393246 KIG393246 KSC393246 LBY393246 LLU393246 LVQ393246 MFM393246 MPI393246 MZE393246 NJA393246 NSW393246 OCS393246 OMO393246 OWK393246 PGG393246 PQC393246 PZY393246 QJU393246 QTQ393246 RDM393246 RNI393246 RXE393246 SHA393246 SQW393246 TAS393246 TKO393246 TUK393246 UEG393246 UOC393246 UXY393246 VHU393246 VRQ393246 WBM393246 WLI393246 WVE393246 A458782 IS458782 SO458782 ACK458782 AMG458782 AWC458782 BFY458782 BPU458782 BZQ458782 CJM458782 CTI458782 DDE458782 DNA458782 DWW458782 EGS458782 EQO458782 FAK458782 FKG458782 FUC458782 GDY458782 GNU458782 GXQ458782 HHM458782 HRI458782 IBE458782 ILA458782 IUW458782 JES458782 JOO458782 JYK458782 KIG458782 KSC458782 LBY458782 LLU458782 LVQ458782 MFM458782 MPI458782 MZE458782 NJA458782 NSW458782 OCS458782 OMO458782 OWK458782 PGG458782 PQC458782 PZY458782 QJU458782 QTQ458782 RDM458782 RNI458782 RXE458782 SHA458782 SQW458782 TAS458782 TKO458782 TUK458782 UEG458782 UOC458782 UXY458782 VHU458782 VRQ458782 WBM458782 WLI458782 WVE458782 A524318 IS524318 SO524318 ACK524318 AMG524318 AWC524318 BFY524318 BPU524318 BZQ524318 CJM524318 CTI524318 DDE524318 DNA524318 DWW524318 EGS524318 EQO524318 FAK524318 FKG524318 FUC524318 GDY524318 GNU524318 GXQ524318 HHM524318 HRI524318 IBE524318 ILA524318 IUW524318 JES524318 JOO524318 JYK524318 KIG524318 KSC524318 LBY524318 LLU524318 LVQ524318 MFM524318 MPI524318 MZE524318 NJA524318 NSW524318 OCS524318 OMO524318 OWK524318 PGG524318 PQC524318 PZY524318 QJU524318 QTQ524318 RDM524318 RNI524318 RXE524318 SHA524318 SQW524318 TAS524318 TKO524318 TUK524318 UEG524318 UOC524318 UXY524318 VHU524318 VRQ524318 WBM524318 WLI524318 WVE524318 A589854 IS589854 SO589854 ACK589854 AMG589854 AWC589854 BFY589854 BPU589854 BZQ589854 CJM589854 CTI589854 DDE589854 DNA589854 DWW589854 EGS589854 EQO589854 FAK589854 FKG589854 FUC589854 GDY589854 GNU589854 GXQ589854 HHM589854 HRI589854 IBE589854 ILA589854 IUW589854 JES589854 JOO589854 JYK589854 KIG589854 KSC589854 LBY589854 LLU589854 LVQ589854 MFM589854 MPI589854 MZE589854 NJA589854 NSW589854 OCS589854 OMO589854 OWK589854 PGG589854 PQC589854 PZY589854 QJU589854 QTQ589854 RDM589854 RNI589854 RXE589854 SHA589854 SQW589854 TAS589854 TKO589854 TUK589854 UEG589854 UOC589854 UXY589854 VHU589854 VRQ589854 WBM589854 WLI589854 WVE589854 A655390 IS655390 SO655390 ACK655390 AMG655390 AWC655390 BFY655390 BPU655390 BZQ655390 CJM655390 CTI655390 DDE655390 DNA655390 DWW655390 EGS655390 EQO655390 FAK655390 FKG655390 FUC655390 GDY655390 GNU655390 GXQ655390 HHM655390 HRI655390 IBE655390 ILA655390 IUW655390 JES655390 JOO655390 JYK655390 KIG655390 KSC655390 LBY655390 LLU655390 LVQ655390 MFM655390 MPI655390 MZE655390 NJA655390 NSW655390 OCS655390 OMO655390 OWK655390 PGG655390 PQC655390 PZY655390 QJU655390 QTQ655390 RDM655390 RNI655390 RXE655390 SHA655390 SQW655390 TAS655390 TKO655390 TUK655390 UEG655390 UOC655390 UXY655390 VHU655390 VRQ655390 WBM655390 WLI655390 WVE655390 A720926 IS720926 SO720926 ACK720926 AMG720926 AWC720926 BFY720926 BPU720926 BZQ720926 CJM720926 CTI720926 DDE720926 DNA720926 DWW720926 EGS720926 EQO720926 FAK720926 FKG720926 FUC720926 GDY720926 GNU720926 GXQ720926 HHM720926 HRI720926 IBE720926 ILA720926 IUW720926 JES720926 JOO720926 JYK720926 KIG720926 KSC720926 LBY720926 LLU720926 LVQ720926 MFM720926 MPI720926 MZE720926 NJA720926 NSW720926 OCS720926 OMO720926 OWK720926 PGG720926 PQC720926 PZY720926 QJU720926 QTQ720926 RDM720926 RNI720926 RXE720926 SHA720926 SQW720926 TAS720926 TKO720926 TUK720926 UEG720926 UOC720926 UXY720926 VHU720926 VRQ720926 WBM720926 WLI720926 WVE720926 A786462 IS786462 SO786462 ACK786462 AMG786462 AWC786462 BFY786462 BPU786462 BZQ786462 CJM786462 CTI786462 DDE786462 DNA786462 DWW786462 EGS786462 EQO786462 FAK786462 FKG786462 FUC786462 GDY786462 GNU786462 GXQ786462 HHM786462 HRI786462 IBE786462 ILA786462 IUW786462 JES786462 JOO786462 JYK786462 KIG786462 KSC786462 LBY786462 LLU786462 LVQ786462 MFM786462 MPI786462 MZE786462 NJA786462 NSW786462 OCS786462 OMO786462 OWK786462 PGG786462 PQC786462 PZY786462 QJU786462 QTQ786462 RDM786462 RNI786462 RXE786462 SHA786462 SQW786462 TAS786462 TKO786462 TUK786462 UEG786462 UOC786462 UXY786462 VHU786462 VRQ786462 WBM786462 WLI786462 WVE786462 A851998 IS851998 SO851998 ACK851998 AMG851998 AWC851998 BFY851998 BPU851998 BZQ851998 CJM851998 CTI851998 DDE851998 DNA851998 DWW851998 EGS851998 EQO851998 FAK851998 FKG851998 FUC851998 GDY851998 GNU851998 GXQ851998 HHM851998 HRI851998 IBE851998 ILA851998 IUW851998 JES851998 JOO851998 JYK851998 KIG851998 KSC851998 LBY851998 LLU851998 LVQ851998 MFM851998 MPI851998 MZE851998 NJA851998 NSW851998 OCS851998 OMO851998 OWK851998 PGG851998 PQC851998 PZY851998 QJU851998 QTQ851998 RDM851998 RNI851998 RXE851998 SHA851998 SQW851998 TAS851998 TKO851998 TUK851998 UEG851998 UOC851998 UXY851998 VHU851998 VRQ851998 WBM851998 WLI851998 WVE851998 A917534 IS917534 SO917534 ACK917534 AMG917534 AWC917534 BFY917534 BPU917534 BZQ917534 CJM917534 CTI917534 DDE917534 DNA917534 DWW917534 EGS917534 EQO917534 FAK917534 FKG917534 FUC917534 GDY917534 GNU917534 GXQ917534 HHM917534 HRI917534 IBE917534 ILA917534 IUW917534 JES917534 JOO917534 JYK917534 KIG917534 KSC917534 LBY917534 LLU917534 LVQ917534 MFM917534 MPI917534 MZE917534 NJA917534 NSW917534 OCS917534 OMO917534 OWK917534 PGG917534 PQC917534 PZY917534 QJU917534 QTQ917534 RDM917534 RNI917534 RXE917534 SHA917534 SQW917534 TAS917534 TKO917534 TUK917534 UEG917534 UOC917534 UXY917534 VHU917534 VRQ917534 WBM917534 WLI917534 WVE917534 A983070 IS983070 SO983070 ACK983070 AMG983070 AWC983070 BFY983070 BPU983070 BZQ983070 CJM983070 CTI983070 DDE983070 DNA983070 DWW983070 EGS983070 EQO983070 FAK983070 FKG983070 FUC983070 GDY983070 GNU983070 GXQ983070 HHM983070 HRI983070 IBE983070 ILA983070 IUW983070 JES983070 JOO983070 JYK983070 KIG983070 KSC983070 LBY983070 LLU983070 LVQ983070 MFM983070 MPI983070 MZE983070 NJA983070 NSW983070 OCS983070 OMO983070 OWK983070 PGG983070 PQC983070 PZY983070 QJU983070 QTQ983070 RDM983070 RNI983070 RXE983070 SHA983070 SQW983070 TAS983070 TKO983070 TUK983070 UEG983070 UOC983070 UXY983070 VHU983070 VRQ983070 WBM983070 WLI983070 A24:A52 IS24:IS52 SO24:SO52 ACK24:ACK52 AMG24:AMG52 AWC24:AWC52 BFY24:BFY52 BPU24:BPU52 BZQ24:BZQ52 CJM24:CJM52 CTI24:CTI52 DDE24:DDE52 DNA24:DNA52 DWW24:DWW52 EGS24:EGS52 EQO24:EQO52 FAK24:FAK52 FKG24:FKG52 FUC24:FUC52 GDY24:GDY52 GNU24:GNU52 GXQ24:GXQ52 HHM24:HHM52 HRI24:HRI52 IBE24:IBE52 ILA24:ILA52 IUW24:IUW52 JES24:JES52 JOO24:JOO52 JYK24:JYK52 KIG24:KIG52 KSC24:KSC52 LBY24:LBY52 LLU24:LLU52 LVQ24:LVQ52 MFM24:MFM52 MPI24:MPI52 MZE24:MZE52 NJA24:NJA52 NSW24:NSW52 OCS24:OCS52 OMO24:OMO52 OWK24:OWK52 PGG24:PGG52 PQC24:PQC52 PZY24:PZY52 QJU24:QJU52 QTQ24:QTQ52 RDM24:RDM52 RNI24:RNI52 RXE24:RXE52 SHA24:SHA52 SQW24:SQW52 TAS24:TAS52 TKO24:TKO52 TUK24:TUK52 UEG24:UEG52 UOC24:UOC52 UXY24:UXY52 VHU24:VHU52 VRQ24:VRQ52 WBM24:WBM52 WLI24:WLI52 WVE24:WVE52">
      <formula1>"1,2,3,4,5"</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499"/>
  <sheetViews>
    <sheetView topLeftCell="A481" zoomScale="91" workbookViewId="0">
      <selection activeCell="E505" sqref="E505"/>
    </sheetView>
  </sheetViews>
  <sheetFormatPr baseColWidth="10" defaultRowHeight="15" x14ac:dyDescent="0.25"/>
  <cols>
    <col min="1" max="1" width="3.140625" style="1" bestFit="1" customWidth="1"/>
    <col min="2" max="2" width="102.7109375" style="1" bestFit="1" customWidth="1"/>
    <col min="3" max="3" width="47" style="1" customWidth="1"/>
    <col min="4" max="4" width="35.42578125" style="1" customWidth="1"/>
    <col min="5" max="5" width="26.140625" style="1" customWidth="1"/>
    <col min="6" max="6" width="20.140625" style="1" customWidth="1"/>
    <col min="7" max="7" width="29.7109375" style="925" customWidth="1"/>
    <col min="8" max="8" width="24.5703125" style="1" customWidth="1"/>
    <col min="9" max="9" width="24" style="1" customWidth="1"/>
    <col min="10" max="10" width="29.28515625" style="1" customWidth="1"/>
    <col min="11" max="11" width="26.140625" style="925" customWidth="1"/>
    <col min="12" max="12" width="25.85546875" style="925" customWidth="1"/>
    <col min="13" max="13" width="18.7109375" style="925" customWidth="1"/>
    <col min="14" max="14" width="22.140625" style="925" customWidth="1"/>
    <col min="15" max="15" width="26.140625" style="1" customWidth="1"/>
    <col min="16" max="16" width="23.7109375" style="1" customWidth="1"/>
    <col min="17" max="17" width="41"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562" t="s">
        <v>0</v>
      </c>
      <c r="C2" s="1563"/>
      <c r="D2" s="1563"/>
      <c r="E2" s="1563"/>
      <c r="F2" s="1563"/>
      <c r="G2" s="1563"/>
      <c r="H2" s="1563"/>
      <c r="I2" s="1563"/>
      <c r="J2" s="1563"/>
      <c r="K2" s="1563"/>
      <c r="L2" s="1563"/>
      <c r="M2" s="1563"/>
      <c r="N2" s="1563"/>
      <c r="O2" s="1563"/>
      <c r="P2" s="1563"/>
    </row>
    <row r="4" spans="2:16" ht="26.25" x14ac:dyDescent="0.25">
      <c r="B4" s="1562" t="s">
        <v>1</v>
      </c>
      <c r="C4" s="1563"/>
      <c r="D4" s="1563"/>
      <c r="E4" s="1563"/>
      <c r="F4" s="1563"/>
      <c r="G4" s="1563"/>
      <c r="H4" s="1563"/>
      <c r="I4" s="1563"/>
      <c r="J4" s="1563"/>
      <c r="K4" s="1563"/>
      <c r="L4" s="1563"/>
      <c r="M4" s="1563"/>
      <c r="N4" s="1563"/>
      <c r="O4" s="1563"/>
      <c r="P4" s="1563"/>
    </row>
    <row r="5" spans="2:16" ht="15.75" thickBot="1" x14ac:dyDescent="0.3"/>
    <row r="6" spans="2:16" ht="21.75" thickBot="1" x14ac:dyDescent="0.3">
      <c r="B6" s="4" t="s">
        <v>2</v>
      </c>
      <c r="C6" s="1564" t="s">
        <v>3049</v>
      </c>
      <c r="D6" s="1564"/>
      <c r="E6" s="1564"/>
      <c r="F6" s="1564"/>
      <c r="G6" s="1564"/>
      <c r="H6" s="1564"/>
      <c r="I6" s="1564"/>
      <c r="J6" s="1564"/>
      <c r="K6" s="1564"/>
      <c r="L6" s="1564"/>
      <c r="M6" s="1564"/>
      <c r="N6" s="1565"/>
    </row>
    <row r="7" spans="2:16" ht="16.5" thickBot="1" x14ac:dyDescent="0.3">
      <c r="B7" s="5" t="s">
        <v>4</v>
      </c>
      <c r="C7" s="1564"/>
      <c r="D7" s="1564"/>
      <c r="E7" s="1564"/>
      <c r="F7" s="1564"/>
      <c r="G7" s="1564"/>
      <c r="H7" s="1564"/>
      <c r="I7" s="1564"/>
      <c r="J7" s="1564"/>
      <c r="K7" s="1564"/>
      <c r="L7" s="1564"/>
      <c r="M7" s="1564"/>
      <c r="N7" s="1565"/>
    </row>
    <row r="8" spans="2:16" ht="16.5" thickBot="1" x14ac:dyDescent="0.3">
      <c r="B8" s="5" t="s">
        <v>5</v>
      </c>
      <c r="C8" s="1564"/>
      <c r="D8" s="1564"/>
      <c r="E8" s="1564"/>
      <c r="F8" s="1564"/>
      <c r="G8" s="1564"/>
      <c r="H8" s="1564"/>
      <c r="I8" s="1564"/>
      <c r="J8" s="1564"/>
      <c r="K8" s="1564"/>
      <c r="L8" s="1564"/>
      <c r="M8" s="1564"/>
      <c r="N8" s="1565"/>
    </row>
    <row r="9" spans="2:16" ht="16.5" thickBot="1" x14ac:dyDescent="0.3">
      <c r="B9" s="5" t="s">
        <v>6</v>
      </c>
      <c r="C9" s="1564"/>
      <c r="D9" s="1564"/>
      <c r="E9" s="1564"/>
      <c r="F9" s="1564"/>
      <c r="G9" s="1564"/>
      <c r="H9" s="1564"/>
      <c r="I9" s="1564"/>
      <c r="J9" s="1564"/>
      <c r="K9" s="1564"/>
      <c r="L9" s="1564"/>
      <c r="M9" s="1564"/>
      <c r="N9" s="1565"/>
    </row>
    <row r="10" spans="2:16" ht="16.5" thickBot="1" x14ac:dyDescent="0.3">
      <c r="B10" s="5" t="s">
        <v>7</v>
      </c>
      <c r="C10" s="1572" t="s">
        <v>3093</v>
      </c>
      <c r="D10" s="1572"/>
      <c r="E10" s="1573"/>
      <c r="F10" s="6"/>
      <c r="G10" s="7"/>
      <c r="H10" s="6"/>
      <c r="I10" s="6"/>
      <c r="J10" s="6"/>
      <c r="K10" s="7"/>
      <c r="L10" s="7"/>
      <c r="M10" s="7"/>
      <c r="N10" s="1285"/>
    </row>
    <row r="11" spans="2:16" ht="16.5" thickBot="1" x14ac:dyDescent="0.3">
      <c r="B11" s="9" t="s">
        <v>8</v>
      </c>
      <c r="C11" s="783">
        <v>41975</v>
      </c>
      <c r="D11" s="11"/>
      <c r="E11" s="11"/>
      <c r="F11" s="11"/>
      <c r="G11" s="12"/>
      <c r="H11" s="11"/>
      <c r="I11" s="11"/>
      <c r="J11" s="11"/>
      <c r="K11" s="12"/>
      <c r="L11" s="12"/>
      <c r="M11" s="12"/>
      <c r="N11" s="1286"/>
    </row>
    <row r="12" spans="2:16" ht="15.75" x14ac:dyDescent="0.25">
      <c r="B12" s="14"/>
      <c r="C12" s="249"/>
      <c r="D12" s="16"/>
      <c r="E12" s="16"/>
      <c r="F12" s="16"/>
      <c r="G12" s="438"/>
      <c r="H12" s="16"/>
      <c r="I12" s="925"/>
      <c r="J12" s="925"/>
      <c r="N12" s="438"/>
    </row>
    <row r="13" spans="2:16" x14ac:dyDescent="0.25">
      <c r="I13" s="925"/>
      <c r="J13" s="925"/>
      <c r="N13" s="17"/>
    </row>
    <row r="14" spans="2:16" x14ac:dyDescent="0.25">
      <c r="B14" s="1574"/>
      <c r="C14" s="1574"/>
      <c r="D14" s="859" t="s">
        <v>11</v>
      </c>
      <c r="E14" s="859" t="s">
        <v>12</v>
      </c>
      <c r="F14" s="859" t="s">
        <v>13</v>
      </c>
      <c r="G14" s="19"/>
      <c r="I14" s="20"/>
      <c r="J14" s="20"/>
      <c r="K14" s="927"/>
      <c r="L14" s="927"/>
      <c r="M14" s="927"/>
      <c r="N14" s="17"/>
    </row>
    <row r="15" spans="2:16" x14ac:dyDescent="0.25">
      <c r="B15" s="1574"/>
      <c r="C15" s="1574"/>
      <c r="D15" s="859" t="s">
        <v>3094</v>
      </c>
      <c r="E15" s="325">
        <v>5950352520</v>
      </c>
      <c r="F15" s="325">
        <v>2039</v>
      </c>
      <c r="G15" s="784"/>
      <c r="H15" s="1374"/>
      <c r="I15" s="25"/>
      <c r="J15" s="25"/>
      <c r="K15" s="26"/>
      <c r="L15" s="26"/>
      <c r="M15" s="26"/>
      <c r="N15" s="17"/>
    </row>
    <row r="16" spans="2:16" x14ac:dyDescent="0.25">
      <c r="B16" s="1574"/>
      <c r="C16" s="1574"/>
      <c r="D16" s="859" t="s">
        <v>3095</v>
      </c>
      <c r="E16" s="325">
        <v>6828678870</v>
      </c>
      <c r="F16" s="325">
        <v>3270</v>
      </c>
      <c r="G16" s="784"/>
      <c r="H16" s="1374"/>
      <c r="I16" s="25"/>
      <c r="J16" s="25"/>
      <c r="K16" s="26"/>
      <c r="L16" s="26"/>
      <c r="M16" s="26"/>
      <c r="N16" s="17"/>
    </row>
    <row r="17" spans="1:14" x14ac:dyDescent="0.25">
      <c r="B17" s="1574"/>
      <c r="C17" s="1574"/>
      <c r="D17" s="859" t="s">
        <v>3096</v>
      </c>
      <c r="E17" s="325">
        <v>2177029420</v>
      </c>
      <c r="F17" s="325">
        <v>746</v>
      </c>
      <c r="G17" s="784"/>
      <c r="I17" s="25"/>
      <c r="J17" s="25"/>
      <c r="K17" s="26"/>
      <c r="L17" s="26"/>
      <c r="M17" s="26"/>
      <c r="N17" s="17"/>
    </row>
    <row r="18" spans="1:14" x14ac:dyDescent="0.25">
      <c r="B18" s="1574"/>
      <c r="C18" s="1574"/>
      <c r="D18" s="859" t="s">
        <v>3097</v>
      </c>
      <c r="E18" s="325">
        <v>1330440882</v>
      </c>
      <c r="F18" s="325">
        <v>489</v>
      </c>
      <c r="G18" s="784"/>
      <c r="H18" s="28"/>
      <c r="I18" s="25"/>
      <c r="J18" s="25"/>
      <c r="K18" s="26"/>
      <c r="L18" s="26"/>
      <c r="M18" s="26"/>
      <c r="N18" s="29"/>
    </row>
    <row r="19" spans="1:14" x14ac:dyDescent="0.25">
      <c r="B19" s="1574"/>
      <c r="C19" s="1574"/>
      <c r="D19" s="859" t="s">
        <v>3098</v>
      </c>
      <c r="E19" s="325">
        <v>1963522765</v>
      </c>
      <c r="F19" s="250">
        <v>860</v>
      </c>
      <c r="G19" s="784"/>
      <c r="H19" s="28"/>
      <c r="I19" s="969"/>
      <c r="J19" s="969"/>
      <c r="K19" s="969"/>
      <c r="L19" s="969"/>
      <c r="M19" s="969"/>
      <c r="N19" s="29"/>
    </row>
    <row r="20" spans="1:14" x14ac:dyDescent="0.25">
      <c r="B20" s="1574"/>
      <c r="C20" s="1574"/>
      <c r="D20" s="859"/>
      <c r="E20" s="663">
        <f>E15+E16+E17+E18+E19</f>
        <v>18250024457</v>
      </c>
      <c r="F20" s="250">
        <f>SUM(F15:F19)</f>
        <v>7404</v>
      </c>
      <c r="G20" s="784"/>
      <c r="H20" s="28"/>
      <c r="I20" s="925"/>
      <c r="J20" s="925"/>
      <c r="N20" s="29"/>
    </row>
    <row r="21" spans="1:14" x14ac:dyDescent="0.25">
      <c r="B21" s="1574"/>
      <c r="C21" s="1574"/>
      <c r="D21" s="859"/>
      <c r="E21" s="30"/>
      <c r="F21" s="250"/>
      <c r="G21" s="784"/>
      <c r="H21" s="28"/>
      <c r="I21" s="925"/>
      <c r="J21" s="925"/>
      <c r="N21" s="29"/>
    </row>
    <row r="22" spans="1:14" ht="15.75" thickBot="1" x14ac:dyDescent="0.3">
      <c r="B22" s="1575" t="s">
        <v>14</v>
      </c>
      <c r="C22" s="1576"/>
      <c r="D22" s="859"/>
      <c r="E22" s="31"/>
      <c r="F22" s="325"/>
      <c r="G22" s="784"/>
      <c r="H22" s="28"/>
      <c r="I22" s="925"/>
      <c r="J22" s="925"/>
      <c r="N22" s="29"/>
    </row>
    <row r="23" spans="1:14" ht="30.75" thickBot="1" x14ac:dyDescent="0.3">
      <c r="A23" s="32"/>
      <c r="B23" s="33" t="s">
        <v>15</v>
      </c>
      <c r="C23" s="33" t="s">
        <v>16</v>
      </c>
      <c r="E23" s="20"/>
      <c r="F23" s="20"/>
      <c r="G23" s="927"/>
      <c r="H23" s="20"/>
      <c r="I23" s="35"/>
      <c r="J23" s="35"/>
      <c r="K23" s="826"/>
      <c r="L23" s="826"/>
      <c r="M23" s="826"/>
    </row>
    <row r="24" spans="1:14" ht="15.75" thickBot="1" x14ac:dyDescent="0.3">
      <c r="A24" s="37">
        <v>1</v>
      </c>
      <c r="C24" s="253">
        <v>5923</v>
      </c>
      <c r="D24" s="39"/>
      <c r="E24" s="326"/>
      <c r="F24" s="41"/>
      <c r="G24" s="970"/>
      <c r="H24" s="41"/>
      <c r="I24" s="42"/>
      <c r="J24" s="42"/>
      <c r="K24" s="43"/>
      <c r="L24" s="43"/>
      <c r="M24" s="43"/>
    </row>
    <row r="25" spans="1:14" x14ac:dyDescent="0.25">
      <c r="A25" s="44"/>
      <c r="C25" s="255"/>
      <c r="D25" s="25"/>
      <c r="E25" s="46"/>
      <c r="F25" s="41"/>
      <c r="G25" s="970"/>
      <c r="H25" s="41"/>
      <c r="I25" s="42"/>
      <c r="J25" s="42"/>
      <c r="K25" s="43"/>
      <c r="L25" s="43"/>
      <c r="M25" s="43"/>
    </row>
    <row r="26" spans="1:14" x14ac:dyDescent="0.25">
      <c r="A26" s="44"/>
      <c r="B26" s="47" t="s">
        <v>4698</v>
      </c>
      <c r="C26"/>
      <c r="D26"/>
      <c r="E26"/>
      <c r="F26"/>
      <c r="G26" s="207"/>
      <c r="H26"/>
      <c r="I26" s="925"/>
      <c r="J26" s="925"/>
      <c r="N26" s="17"/>
    </row>
    <row r="27" spans="1:14" x14ac:dyDescent="0.25">
      <c r="A27" s="44"/>
      <c r="B27"/>
      <c r="C27"/>
      <c r="D27"/>
      <c r="E27"/>
      <c r="F27"/>
      <c r="G27" s="207"/>
      <c r="H27"/>
      <c r="I27" s="925"/>
      <c r="J27" s="925"/>
      <c r="N27" s="17"/>
    </row>
    <row r="28" spans="1:14" x14ac:dyDescent="0.25">
      <c r="A28" s="44"/>
      <c r="B28" s="49" t="s">
        <v>18</v>
      </c>
      <c r="C28" s="49" t="s">
        <v>19</v>
      </c>
      <c r="D28" s="49" t="s">
        <v>20</v>
      </c>
      <c r="E28" s="926"/>
      <c r="F28"/>
      <c r="G28" s="207"/>
      <c r="H28"/>
      <c r="I28" s="925"/>
      <c r="J28" s="925"/>
      <c r="N28" s="17"/>
    </row>
    <row r="29" spans="1:14" x14ac:dyDescent="0.25">
      <c r="A29" s="44"/>
      <c r="B29" s="51" t="s">
        <v>21</v>
      </c>
      <c r="C29" s="313"/>
      <c r="D29" s="880" t="s">
        <v>22</v>
      </c>
      <c r="E29" s="411"/>
      <c r="F29"/>
      <c r="G29" s="207"/>
      <c r="H29"/>
      <c r="I29" s="925"/>
      <c r="J29" s="925"/>
      <c r="N29" s="17"/>
    </row>
    <row r="30" spans="1:14" x14ac:dyDescent="0.25">
      <c r="A30" s="44"/>
      <c r="B30" s="51" t="s">
        <v>23</v>
      </c>
      <c r="C30" s="878" t="s">
        <v>22</v>
      </c>
      <c r="D30" s="932"/>
      <c r="E30" s="196"/>
      <c r="F30"/>
      <c r="G30" s="207"/>
      <c r="H30"/>
      <c r="I30" s="925"/>
      <c r="J30" s="925"/>
      <c r="N30" s="17"/>
    </row>
    <row r="31" spans="1:14" x14ac:dyDescent="0.25">
      <c r="A31" s="44"/>
      <c r="B31" s="51" t="s">
        <v>24</v>
      </c>
      <c r="C31" s="878" t="s">
        <v>22</v>
      </c>
      <c r="D31" s="878"/>
      <c r="E31" s="196"/>
      <c r="F31"/>
      <c r="G31" s="207"/>
      <c r="H31"/>
      <c r="I31" s="925"/>
      <c r="J31" s="925"/>
      <c r="N31" s="17"/>
    </row>
    <row r="32" spans="1:14" x14ac:dyDescent="0.25">
      <c r="A32" s="44"/>
      <c r="B32" s="51" t="s">
        <v>25</v>
      </c>
      <c r="C32" s="878" t="s">
        <v>22</v>
      </c>
      <c r="D32" s="878"/>
      <c r="E32" s="196"/>
      <c r="F32"/>
      <c r="G32" s="207"/>
      <c r="H32"/>
      <c r="I32" s="925"/>
      <c r="J32" s="925"/>
      <c r="N32" s="17"/>
    </row>
    <row r="33" spans="1:14" x14ac:dyDescent="0.25">
      <c r="A33" s="44"/>
      <c r="B33" s="35"/>
      <c r="C33" s="826"/>
      <c r="D33" s="826"/>
      <c r="E33" s="196"/>
      <c r="F33"/>
      <c r="G33" s="207"/>
      <c r="H33"/>
      <c r="I33" s="925"/>
      <c r="J33" s="925"/>
      <c r="N33" s="17"/>
    </row>
    <row r="34" spans="1:14" x14ac:dyDescent="0.25">
      <c r="A34" s="44"/>
      <c r="B34" s="47" t="s">
        <v>4699</v>
      </c>
      <c r="C34"/>
      <c r="D34"/>
      <c r="E34"/>
      <c r="F34"/>
      <c r="G34" s="207"/>
      <c r="H34"/>
      <c r="I34" s="925"/>
      <c r="J34" s="925"/>
      <c r="N34" s="17"/>
    </row>
    <row r="35" spans="1:14" x14ac:dyDescent="0.25">
      <c r="A35" s="44"/>
      <c r="B35"/>
      <c r="C35"/>
      <c r="D35"/>
      <c r="E35"/>
      <c r="F35"/>
      <c r="G35" s="207"/>
      <c r="H35"/>
      <c r="I35" s="925"/>
      <c r="J35" s="925"/>
      <c r="N35" s="17"/>
    </row>
    <row r="36" spans="1:14" x14ac:dyDescent="0.25">
      <c r="A36" s="44"/>
      <c r="B36" s="49" t="s">
        <v>18</v>
      </c>
      <c r="C36" s="49" t="s">
        <v>19</v>
      </c>
      <c r="D36" s="49" t="s">
        <v>20</v>
      </c>
      <c r="E36" s="926"/>
      <c r="F36"/>
      <c r="G36" s="207"/>
      <c r="H36"/>
      <c r="I36" s="925"/>
      <c r="J36" s="925"/>
      <c r="N36" s="17"/>
    </row>
    <row r="37" spans="1:14" x14ac:dyDescent="0.25">
      <c r="A37" s="44"/>
      <c r="B37" s="51" t="s">
        <v>21</v>
      </c>
      <c r="C37" s="313"/>
      <c r="D37" s="880" t="s">
        <v>22</v>
      </c>
      <c r="E37" s="411"/>
      <c r="F37"/>
      <c r="G37" s="207"/>
      <c r="H37"/>
      <c r="I37" s="925"/>
      <c r="J37" s="925"/>
      <c r="N37" s="17"/>
    </row>
    <row r="38" spans="1:14" x14ac:dyDescent="0.25">
      <c r="A38" s="44"/>
      <c r="B38" s="51" t="s">
        <v>23</v>
      </c>
      <c r="C38" s="878"/>
      <c r="D38" s="880" t="s">
        <v>22</v>
      </c>
      <c r="E38" s="196"/>
      <c r="F38"/>
      <c r="G38" s="207"/>
      <c r="H38"/>
      <c r="I38" s="925"/>
      <c r="J38" s="925"/>
      <c r="N38" s="17"/>
    </row>
    <row r="39" spans="1:14" x14ac:dyDescent="0.25">
      <c r="A39" s="44"/>
      <c r="B39" s="51" t="s">
        <v>24</v>
      </c>
      <c r="C39" s="878" t="s">
        <v>22</v>
      </c>
      <c r="D39" s="878"/>
      <c r="E39" s="196"/>
      <c r="F39"/>
      <c r="G39" s="207"/>
      <c r="H39"/>
      <c r="I39" s="925"/>
      <c r="J39" s="925"/>
      <c r="N39" s="17"/>
    </row>
    <row r="40" spans="1:14" x14ac:dyDescent="0.25">
      <c r="A40" s="44"/>
      <c r="B40" s="51" t="s">
        <v>25</v>
      </c>
      <c r="C40" s="878"/>
      <c r="D40" s="878" t="s">
        <v>22</v>
      </c>
      <c r="E40" s="196"/>
      <c r="F40"/>
      <c r="G40" s="207"/>
      <c r="H40"/>
      <c r="I40" s="925"/>
      <c r="J40" s="925"/>
      <c r="N40" s="17"/>
    </row>
    <row r="41" spans="1:14" x14ac:dyDescent="0.25">
      <c r="A41" s="44"/>
      <c r="B41" s="35"/>
      <c r="C41" s="826"/>
      <c r="D41" s="826"/>
      <c r="E41" s="196"/>
      <c r="F41"/>
      <c r="G41" s="207"/>
      <c r="H41"/>
      <c r="I41" s="925"/>
      <c r="J41" s="925"/>
      <c r="N41" s="17"/>
    </row>
    <row r="42" spans="1:14" x14ac:dyDescent="0.25">
      <c r="A42" s="44"/>
      <c r="B42" s="47" t="s">
        <v>4700</v>
      </c>
      <c r="C42"/>
      <c r="D42"/>
      <c r="E42"/>
      <c r="F42"/>
      <c r="G42" s="207"/>
      <c r="H42"/>
      <c r="I42" s="925"/>
      <c r="J42" s="925"/>
      <c r="N42" s="17"/>
    </row>
    <row r="43" spans="1:14" x14ac:dyDescent="0.25">
      <c r="A43" s="44"/>
      <c r="B43"/>
      <c r="C43"/>
      <c r="D43"/>
      <c r="E43"/>
      <c r="F43"/>
      <c r="G43" s="207"/>
      <c r="H43"/>
      <c r="I43" s="925"/>
      <c r="J43" s="925"/>
      <c r="N43" s="17"/>
    </row>
    <row r="44" spans="1:14" x14ac:dyDescent="0.25">
      <c r="A44" s="44"/>
      <c r="B44" s="49" t="s">
        <v>18</v>
      </c>
      <c r="C44" s="49" t="s">
        <v>19</v>
      </c>
      <c r="D44" s="49" t="s">
        <v>20</v>
      </c>
      <c r="E44" s="926"/>
      <c r="F44"/>
      <c r="G44" s="207"/>
      <c r="H44"/>
      <c r="I44" s="925"/>
      <c r="J44" s="925"/>
      <c r="N44" s="17"/>
    </row>
    <row r="45" spans="1:14" x14ac:dyDescent="0.25">
      <c r="A45" s="44"/>
      <c r="B45" s="51" t="s">
        <v>21</v>
      </c>
      <c r="C45" s="313"/>
      <c r="D45" s="880" t="s">
        <v>22</v>
      </c>
      <c r="E45" s="411"/>
      <c r="F45"/>
      <c r="G45" s="207"/>
      <c r="H45"/>
      <c r="I45" s="925"/>
      <c r="J45" s="925"/>
      <c r="N45" s="17"/>
    </row>
    <row r="46" spans="1:14" x14ac:dyDescent="0.25">
      <c r="A46" s="44"/>
      <c r="B46" s="51" t="s">
        <v>23</v>
      </c>
      <c r="C46" s="878" t="s">
        <v>22</v>
      </c>
      <c r="D46" s="880"/>
      <c r="E46" s="196"/>
      <c r="F46"/>
      <c r="G46" s="207"/>
      <c r="H46"/>
      <c r="I46" s="925"/>
      <c r="J46" s="925"/>
      <c r="N46" s="17"/>
    </row>
    <row r="47" spans="1:14" x14ac:dyDescent="0.25">
      <c r="A47" s="44"/>
      <c r="B47" s="51" t="s">
        <v>24</v>
      </c>
      <c r="C47" s="878" t="s">
        <v>22</v>
      </c>
      <c r="D47" s="878"/>
      <c r="E47" s="196"/>
      <c r="F47"/>
      <c r="G47" s="207"/>
      <c r="H47"/>
      <c r="I47" s="925"/>
      <c r="J47" s="925"/>
      <c r="N47" s="17"/>
    </row>
    <row r="48" spans="1:14" x14ac:dyDescent="0.25">
      <c r="A48" s="44"/>
      <c r="B48" s="51" t="s">
        <v>25</v>
      </c>
      <c r="C48" s="878"/>
      <c r="D48" s="878" t="s">
        <v>22</v>
      </c>
      <c r="E48" s="196"/>
      <c r="F48"/>
      <c r="G48" s="207"/>
      <c r="H48"/>
      <c r="I48" s="925"/>
      <c r="J48" s="925"/>
      <c r="N48" s="17"/>
    </row>
    <row r="49" spans="1:14" x14ac:dyDescent="0.25">
      <c r="A49" s="44"/>
      <c r="B49" s="35"/>
      <c r="C49" s="826"/>
      <c r="D49" s="826"/>
      <c r="E49" s="196"/>
      <c r="F49"/>
      <c r="G49" s="207"/>
      <c r="H49"/>
      <c r="I49" s="925"/>
      <c r="J49" s="925"/>
      <c r="N49" s="17"/>
    </row>
    <row r="50" spans="1:14" x14ac:dyDescent="0.25">
      <c r="A50" s="44"/>
      <c r="B50" s="35"/>
      <c r="C50" s="826"/>
      <c r="D50" s="826"/>
      <c r="E50" s="196"/>
      <c r="F50"/>
      <c r="G50" s="207"/>
      <c r="H50"/>
      <c r="I50" s="925"/>
      <c r="J50" s="925"/>
      <c r="N50" s="17"/>
    </row>
    <row r="51" spans="1:14" x14ac:dyDescent="0.25">
      <c r="A51" s="44"/>
      <c r="B51" s="47" t="s">
        <v>4701</v>
      </c>
      <c r="C51"/>
      <c r="D51"/>
      <c r="E51"/>
      <c r="F51"/>
      <c r="G51" s="207"/>
      <c r="H51"/>
      <c r="I51" s="925"/>
      <c r="J51" s="925"/>
      <c r="N51" s="17"/>
    </row>
    <row r="52" spans="1:14" x14ac:dyDescent="0.25">
      <c r="A52" s="44"/>
      <c r="B52"/>
      <c r="C52"/>
      <c r="D52"/>
      <c r="E52"/>
      <c r="F52"/>
      <c r="G52" s="207"/>
      <c r="H52"/>
      <c r="I52" s="925"/>
      <c r="J52" s="925"/>
      <c r="N52" s="17"/>
    </row>
    <row r="53" spans="1:14" x14ac:dyDescent="0.25">
      <c r="A53" s="44"/>
      <c r="B53" s="49" t="s">
        <v>18</v>
      </c>
      <c r="C53" s="49" t="s">
        <v>19</v>
      </c>
      <c r="D53" s="49" t="s">
        <v>20</v>
      </c>
      <c r="E53" s="926"/>
      <c r="F53"/>
      <c r="G53" s="207"/>
      <c r="H53"/>
      <c r="I53" s="925"/>
      <c r="J53" s="925"/>
      <c r="N53" s="17"/>
    </row>
    <row r="54" spans="1:14" x14ac:dyDescent="0.25">
      <c r="A54" s="44"/>
      <c r="B54" s="51" t="s">
        <v>21</v>
      </c>
      <c r="C54" s="313"/>
      <c r="D54" s="880" t="s">
        <v>22</v>
      </c>
      <c r="E54" s="411"/>
      <c r="F54"/>
      <c r="G54" s="207"/>
      <c r="H54"/>
      <c r="I54" s="925"/>
      <c r="J54" s="925"/>
      <c r="N54" s="17"/>
    </row>
    <row r="55" spans="1:14" x14ac:dyDescent="0.25">
      <c r="A55" s="44"/>
      <c r="B55" s="51" t="s">
        <v>23</v>
      </c>
      <c r="C55" s="878"/>
      <c r="D55" s="880" t="s">
        <v>22</v>
      </c>
      <c r="E55" s="196"/>
      <c r="F55"/>
      <c r="G55" s="207"/>
      <c r="H55"/>
      <c r="I55" s="925"/>
      <c r="J55" s="925"/>
      <c r="N55" s="17"/>
    </row>
    <row r="56" spans="1:14" x14ac:dyDescent="0.25">
      <c r="A56" s="44"/>
      <c r="B56" s="51" t="s">
        <v>24</v>
      </c>
      <c r="C56" s="878" t="s">
        <v>22</v>
      </c>
      <c r="D56" s="878"/>
      <c r="E56" s="196"/>
      <c r="F56"/>
      <c r="G56" s="207"/>
      <c r="H56"/>
      <c r="I56" s="925"/>
      <c r="J56" s="925"/>
      <c r="N56" s="17"/>
    </row>
    <row r="57" spans="1:14" x14ac:dyDescent="0.25">
      <c r="A57" s="44"/>
      <c r="B57" s="51" t="s">
        <v>25</v>
      </c>
      <c r="C57" s="878"/>
      <c r="D57" s="878" t="s">
        <v>22</v>
      </c>
      <c r="E57" s="196"/>
      <c r="F57"/>
      <c r="G57" s="207"/>
      <c r="H57"/>
      <c r="I57" s="925"/>
      <c r="J57" s="925"/>
      <c r="N57" s="17"/>
    </row>
    <row r="58" spans="1:14" x14ac:dyDescent="0.25">
      <c r="A58" s="44"/>
      <c r="B58" s="35"/>
      <c r="C58" s="826"/>
      <c r="D58" s="826"/>
      <c r="E58" s="196"/>
      <c r="F58"/>
      <c r="G58" s="207"/>
      <c r="H58"/>
      <c r="I58" s="925"/>
      <c r="J58" s="925"/>
      <c r="N58" s="17"/>
    </row>
    <row r="59" spans="1:14" x14ac:dyDescent="0.25">
      <c r="A59" s="44"/>
      <c r="B59" s="47" t="s">
        <v>4702</v>
      </c>
      <c r="C59"/>
      <c r="D59"/>
      <c r="E59"/>
      <c r="F59"/>
      <c r="G59" s="207"/>
      <c r="H59"/>
      <c r="I59" s="925"/>
      <c r="J59" s="925"/>
      <c r="N59" s="17"/>
    </row>
    <row r="60" spans="1:14" x14ac:dyDescent="0.25">
      <c r="A60" s="44"/>
      <c r="B60"/>
      <c r="C60"/>
      <c r="D60"/>
      <c r="E60"/>
      <c r="F60"/>
      <c r="G60" s="207"/>
      <c r="H60"/>
      <c r="I60" s="925"/>
      <c r="J60" s="925"/>
      <c r="N60" s="17"/>
    </row>
    <row r="61" spans="1:14" x14ac:dyDescent="0.25">
      <c r="A61" s="44"/>
      <c r="B61" s="49" t="s">
        <v>18</v>
      </c>
      <c r="C61" s="49" t="s">
        <v>19</v>
      </c>
      <c r="D61" s="49" t="s">
        <v>20</v>
      </c>
      <c r="E61" s="926"/>
      <c r="F61"/>
      <c r="G61" s="207"/>
      <c r="H61"/>
      <c r="I61" s="925"/>
      <c r="J61" s="925"/>
      <c r="N61" s="17"/>
    </row>
    <row r="62" spans="1:14" x14ac:dyDescent="0.25">
      <c r="A62" s="44"/>
      <c r="B62" s="51" t="s">
        <v>21</v>
      </c>
      <c r="C62" s="313"/>
      <c r="D62" s="880" t="s">
        <v>22</v>
      </c>
      <c r="E62" s="411"/>
      <c r="F62"/>
      <c r="G62" s="207"/>
      <c r="H62"/>
      <c r="I62" s="925"/>
      <c r="J62" s="925"/>
      <c r="N62" s="17"/>
    </row>
    <row r="63" spans="1:14" x14ac:dyDescent="0.25">
      <c r="A63" s="44"/>
      <c r="B63" s="51" t="s">
        <v>23</v>
      </c>
      <c r="C63" s="878"/>
      <c r="D63" s="880" t="s">
        <v>22</v>
      </c>
      <c r="E63" s="196"/>
      <c r="F63"/>
      <c r="G63" s="207"/>
      <c r="H63"/>
      <c r="I63" s="925"/>
      <c r="J63" s="925"/>
      <c r="N63" s="17"/>
    </row>
    <row r="64" spans="1:14" x14ac:dyDescent="0.25">
      <c r="A64" s="44"/>
      <c r="B64" s="51" t="s">
        <v>24</v>
      </c>
      <c r="C64" s="878" t="s">
        <v>22</v>
      </c>
      <c r="D64" s="878"/>
      <c r="E64" s="196"/>
      <c r="F64"/>
      <c r="G64" s="207"/>
      <c r="H64"/>
      <c r="I64" s="925"/>
      <c r="J64" s="925"/>
      <c r="N64" s="17"/>
    </row>
    <row r="65" spans="1:26" x14ac:dyDescent="0.25">
      <c r="A65" s="44"/>
      <c r="B65" s="51" t="s">
        <v>25</v>
      </c>
      <c r="C65" s="878" t="s">
        <v>22</v>
      </c>
      <c r="D65" s="878"/>
      <c r="E65" s="196"/>
      <c r="F65"/>
      <c r="G65" s="207"/>
      <c r="H65"/>
      <c r="I65" s="925"/>
      <c r="J65" s="925"/>
      <c r="N65" s="17"/>
    </row>
    <row r="66" spans="1:26" x14ac:dyDescent="0.25">
      <c r="A66" s="44"/>
      <c r="B66" s="35"/>
      <c r="C66" s="826"/>
      <c r="D66" s="826"/>
      <c r="E66" s="196"/>
      <c r="F66"/>
      <c r="G66" s="207"/>
      <c r="H66"/>
      <c r="I66" s="925"/>
      <c r="J66" s="925"/>
      <c r="N66" s="17"/>
    </row>
    <row r="67" spans="1:26" x14ac:dyDescent="0.25">
      <c r="B67" s="47" t="s">
        <v>4234</v>
      </c>
      <c r="M67" s="58"/>
      <c r="N67" s="58"/>
    </row>
    <row r="68" spans="1:26" ht="15.75" thickBot="1" x14ac:dyDescent="0.3">
      <c r="B68" s="1" t="s">
        <v>4703</v>
      </c>
      <c r="M68" s="58"/>
      <c r="N68" s="58"/>
    </row>
    <row r="69" spans="1:26" s="925" customFormat="1" ht="75" x14ac:dyDescent="0.25">
      <c r="B69" s="156" t="s">
        <v>34</v>
      </c>
      <c r="C69" s="156" t="s">
        <v>35</v>
      </c>
      <c r="D69" s="156" t="s">
        <v>36</v>
      </c>
      <c r="E69" s="156" t="s">
        <v>37</v>
      </c>
      <c r="F69" s="156" t="s">
        <v>38</v>
      </c>
      <c r="G69" s="156" t="s">
        <v>39</v>
      </c>
      <c r="H69" s="156" t="s">
        <v>40</v>
      </c>
      <c r="I69" s="156" t="s">
        <v>41</v>
      </c>
      <c r="J69" s="156" t="s">
        <v>42</v>
      </c>
      <c r="K69" s="156" t="s">
        <v>43</v>
      </c>
      <c r="L69" s="156" t="s">
        <v>44</v>
      </c>
      <c r="M69" s="158" t="s">
        <v>45</v>
      </c>
      <c r="N69" s="156" t="s">
        <v>46</v>
      </c>
      <c r="O69" s="156" t="s">
        <v>47</v>
      </c>
      <c r="P69" s="860" t="s">
        <v>48</v>
      </c>
      <c r="Q69" s="860" t="s">
        <v>49</v>
      </c>
    </row>
    <row r="70" spans="1:26" s="76" customFormat="1" ht="60" x14ac:dyDescent="0.25">
      <c r="A70" s="62">
        <v>1</v>
      </c>
      <c r="B70" s="163" t="s">
        <v>3049</v>
      </c>
      <c r="C70" s="79" t="s">
        <v>3049</v>
      </c>
      <c r="D70" s="77" t="s">
        <v>50</v>
      </c>
      <c r="E70" s="77" t="s">
        <v>3101</v>
      </c>
      <c r="F70" s="165" t="s">
        <v>19</v>
      </c>
      <c r="G70" s="311">
        <v>1</v>
      </c>
      <c r="H70" s="312">
        <v>41555</v>
      </c>
      <c r="I70" s="312">
        <v>41988</v>
      </c>
      <c r="J70" s="167" t="s">
        <v>20</v>
      </c>
      <c r="K70" s="329">
        <v>0</v>
      </c>
      <c r="L70" s="330">
        <v>11.73</v>
      </c>
      <c r="M70" s="786">
        <v>1115</v>
      </c>
      <c r="N70" s="313">
        <v>1115</v>
      </c>
      <c r="O70" s="171">
        <v>2414569827</v>
      </c>
      <c r="P70" s="691" t="s">
        <v>3102</v>
      </c>
      <c r="Q70" s="952" t="s">
        <v>4704</v>
      </c>
      <c r="R70" s="75"/>
      <c r="S70" s="75"/>
      <c r="T70" s="75"/>
      <c r="U70" s="75"/>
      <c r="V70" s="75"/>
      <c r="W70" s="75"/>
      <c r="X70" s="75"/>
      <c r="Y70" s="75"/>
      <c r="Z70" s="75"/>
    </row>
    <row r="71" spans="1:26" s="76" customFormat="1" x14ac:dyDescent="0.25">
      <c r="A71" s="62">
        <f>+A70+1</f>
        <v>2</v>
      </c>
      <c r="B71" s="163" t="s">
        <v>3049</v>
      </c>
      <c r="C71" s="79" t="s">
        <v>3049</v>
      </c>
      <c r="D71" s="77" t="s">
        <v>50</v>
      </c>
      <c r="E71" s="77" t="s">
        <v>3103</v>
      </c>
      <c r="F71" s="165" t="s">
        <v>19</v>
      </c>
      <c r="G71" s="164">
        <v>1</v>
      </c>
      <c r="H71" s="312">
        <v>41551</v>
      </c>
      <c r="I71" s="312">
        <v>41943</v>
      </c>
      <c r="J71" s="167" t="s">
        <v>20</v>
      </c>
      <c r="K71" s="582">
        <v>11.86</v>
      </c>
      <c r="L71" s="330">
        <v>0</v>
      </c>
      <c r="M71" s="786">
        <v>1401</v>
      </c>
      <c r="N71" s="313">
        <v>1401</v>
      </c>
      <c r="O71" s="171">
        <v>3175157884</v>
      </c>
      <c r="P71" s="171" t="s">
        <v>3104</v>
      </c>
      <c r="Q71" s="88"/>
      <c r="R71" s="75"/>
      <c r="S71" s="75"/>
      <c r="T71" s="75"/>
      <c r="U71" s="75"/>
      <c r="V71" s="75"/>
      <c r="W71" s="75"/>
      <c r="X71" s="75"/>
      <c r="Y71" s="75"/>
      <c r="Z71" s="75"/>
    </row>
    <row r="72" spans="1:26" s="76" customFormat="1" ht="45" x14ac:dyDescent="0.25">
      <c r="A72" s="62">
        <v>3</v>
      </c>
      <c r="B72" s="163" t="s">
        <v>3049</v>
      </c>
      <c r="C72" s="79" t="s">
        <v>3049</v>
      </c>
      <c r="D72" s="77" t="s">
        <v>50</v>
      </c>
      <c r="E72" s="80" t="s">
        <v>3105</v>
      </c>
      <c r="F72" s="165" t="s">
        <v>20</v>
      </c>
      <c r="G72" s="164">
        <v>1</v>
      </c>
      <c r="H72" s="312">
        <v>41047</v>
      </c>
      <c r="I72" s="312">
        <v>41273</v>
      </c>
      <c r="J72" s="167" t="s">
        <v>20</v>
      </c>
      <c r="K72" s="582">
        <v>0</v>
      </c>
      <c r="L72" s="330">
        <v>7.76</v>
      </c>
      <c r="M72" s="786">
        <v>5809</v>
      </c>
      <c r="N72" s="313">
        <v>5809</v>
      </c>
      <c r="O72" s="171">
        <v>2403802616</v>
      </c>
      <c r="P72" s="171">
        <v>70</v>
      </c>
      <c r="Q72" s="62" t="s">
        <v>4705</v>
      </c>
      <c r="R72" s="75"/>
      <c r="S72" s="75"/>
      <c r="T72" s="75"/>
      <c r="U72" s="75"/>
      <c r="V72" s="75"/>
      <c r="W72" s="75"/>
      <c r="X72" s="75"/>
      <c r="Y72" s="75"/>
      <c r="Z72" s="75"/>
    </row>
    <row r="73" spans="1:26" s="76" customFormat="1" x14ac:dyDescent="0.25">
      <c r="A73" s="62">
        <v>4</v>
      </c>
      <c r="B73" s="163" t="s">
        <v>3049</v>
      </c>
      <c r="C73" s="79" t="s">
        <v>3049</v>
      </c>
      <c r="D73" s="77" t="s">
        <v>50</v>
      </c>
      <c r="E73" s="398" t="s">
        <v>3106</v>
      </c>
      <c r="F73" s="165" t="s">
        <v>20</v>
      </c>
      <c r="G73" s="164">
        <v>1</v>
      </c>
      <c r="H73" s="312">
        <v>40266</v>
      </c>
      <c r="I73" s="312">
        <v>40450</v>
      </c>
      <c r="J73" s="167" t="s">
        <v>20</v>
      </c>
      <c r="K73" s="582">
        <v>0</v>
      </c>
      <c r="L73" s="330">
        <v>6</v>
      </c>
      <c r="M73" s="786">
        <v>5809</v>
      </c>
      <c r="N73" s="313">
        <v>5809</v>
      </c>
      <c r="O73" s="171">
        <v>2197612350</v>
      </c>
      <c r="P73" s="171">
        <v>71</v>
      </c>
      <c r="Q73" s="88"/>
      <c r="R73" s="75"/>
      <c r="S73" s="75"/>
      <c r="T73" s="75"/>
      <c r="U73" s="75"/>
      <c r="V73" s="75"/>
      <c r="W73" s="75"/>
      <c r="X73" s="75"/>
      <c r="Y73" s="75"/>
      <c r="Z73" s="75"/>
    </row>
    <row r="74" spans="1:26" s="76" customFormat="1" x14ac:dyDescent="0.25">
      <c r="A74" s="62">
        <v>5</v>
      </c>
      <c r="B74" s="77"/>
      <c r="C74" s="79"/>
      <c r="D74" s="77"/>
      <c r="E74" s="78"/>
      <c r="F74" s="165"/>
      <c r="G74" s="164"/>
      <c r="H74" s="312"/>
      <c r="I74" s="312"/>
      <c r="J74" s="167"/>
      <c r="K74" s="310"/>
      <c r="L74" s="330"/>
      <c r="M74" s="786"/>
      <c r="N74" s="313"/>
      <c r="O74" s="171"/>
      <c r="P74" s="171"/>
      <c r="Q74" s="446"/>
      <c r="R74" s="75"/>
      <c r="S74" s="75"/>
      <c r="T74" s="75"/>
      <c r="U74" s="75"/>
      <c r="V74" s="75"/>
      <c r="W74" s="75"/>
      <c r="X74" s="75"/>
      <c r="Y74" s="75"/>
      <c r="Z74" s="75"/>
    </row>
    <row r="75" spans="1:26" s="76" customFormat="1" x14ac:dyDescent="0.25">
      <c r="A75" s="62">
        <v>6</v>
      </c>
      <c r="B75" s="77" t="s">
        <v>29</v>
      </c>
      <c r="C75" s="79"/>
      <c r="D75" s="77"/>
      <c r="E75" s="398"/>
      <c r="F75" s="165"/>
      <c r="G75" s="164"/>
      <c r="H75" s="312"/>
      <c r="I75" s="312"/>
      <c r="J75" s="167"/>
      <c r="K75" s="582">
        <f>SUM(K70:K74)</f>
        <v>11.86</v>
      </c>
      <c r="L75" s="330">
        <f>SUM(L70:L74)</f>
        <v>25.490000000000002</v>
      </c>
      <c r="M75" s="786"/>
      <c r="N75" s="313"/>
      <c r="O75" s="171"/>
      <c r="P75" s="171"/>
      <c r="Q75" s="446"/>
      <c r="R75" s="75"/>
      <c r="S75" s="75"/>
      <c r="T75" s="75"/>
      <c r="U75" s="75"/>
      <c r="V75" s="75"/>
      <c r="W75" s="75"/>
      <c r="X75" s="75"/>
      <c r="Y75" s="75"/>
      <c r="Z75" s="75"/>
    </row>
    <row r="76" spans="1:26" s="76" customFormat="1" x14ac:dyDescent="0.25">
      <c r="A76" s="62"/>
      <c r="B76" s="1569" t="s">
        <v>60</v>
      </c>
      <c r="C76" s="1569" t="s">
        <v>61</v>
      </c>
      <c r="D76" s="1571" t="s">
        <v>62</v>
      </c>
      <c r="E76" s="1571"/>
      <c r="F76" s="165"/>
      <c r="G76" s="164"/>
      <c r="H76" s="312"/>
      <c r="I76" s="312"/>
      <c r="J76" s="167"/>
      <c r="K76" s="582"/>
      <c r="L76" s="330"/>
      <c r="M76" s="786"/>
      <c r="N76" s="313"/>
      <c r="O76" s="171"/>
      <c r="P76" s="171"/>
      <c r="Q76" s="446"/>
      <c r="R76" s="75"/>
      <c r="S76" s="75"/>
      <c r="T76" s="75"/>
      <c r="U76" s="75"/>
      <c r="V76" s="75"/>
      <c r="W76" s="75"/>
      <c r="X76" s="75"/>
      <c r="Y76" s="75"/>
      <c r="Z76" s="75"/>
    </row>
    <row r="77" spans="1:26" s="76" customFormat="1" x14ac:dyDescent="0.25">
      <c r="A77" s="62"/>
      <c r="B77" s="1570"/>
      <c r="C77" s="1570"/>
      <c r="D77" s="857" t="s">
        <v>63</v>
      </c>
      <c r="E77" s="105" t="s">
        <v>64</v>
      </c>
      <c r="F77" s="165"/>
      <c r="G77" s="164"/>
      <c r="H77" s="312"/>
      <c r="I77" s="312"/>
      <c r="J77" s="167"/>
      <c r="K77" s="582"/>
      <c r="L77" s="330"/>
      <c r="M77" s="786"/>
      <c r="N77" s="313"/>
      <c r="O77" s="171"/>
      <c r="P77" s="171"/>
      <c r="Q77" s="446"/>
      <c r="R77" s="75"/>
      <c r="S77" s="75"/>
      <c r="T77" s="75"/>
      <c r="U77" s="75"/>
      <c r="V77" s="75"/>
      <c r="W77" s="75"/>
      <c r="X77" s="75"/>
      <c r="Y77" s="75"/>
      <c r="Z77" s="75"/>
    </row>
    <row r="78" spans="1:26" s="76" customFormat="1" x14ac:dyDescent="0.25">
      <c r="A78" s="62"/>
      <c r="B78" s="106" t="s">
        <v>65</v>
      </c>
      <c r="C78" s="107" t="s">
        <v>4706</v>
      </c>
      <c r="D78" s="694"/>
      <c r="E78" s="983" t="s">
        <v>22</v>
      </c>
      <c r="F78" s="165"/>
      <c r="G78" s="164"/>
      <c r="H78" s="312"/>
      <c r="I78" s="312"/>
      <c r="J78" s="167"/>
      <c r="K78" s="582"/>
      <c r="L78" s="330"/>
      <c r="M78" s="786"/>
      <c r="N78" s="313"/>
      <c r="O78" s="171"/>
      <c r="P78" s="171"/>
      <c r="Q78" s="446"/>
      <c r="R78" s="75"/>
      <c r="S78" s="75"/>
      <c r="T78" s="75"/>
      <c r="U78" s="75"/>
      <c r="V78" s="75"/>
      <c r="W78" s="75"/>
      <c r="X78" s="75"/>
      <c r="Y78" s="75"/>
      <c r="Z78" s="75"/>
    </row>
    <row r="79" spans="1:26" s="76" customFormat="1" x14ac:dyDescent="0.25">
      <c r="A79" s="62"/>
      <c r="B79" s="106" t="s">
        <v>66</v>
      </c>
      <c r="C79" s="107" t="s">
        <v>4707</v>
      </c>
      <c r="D79" s="983" t="s">
        <v>22</v>
      </c>
      <c r="E79" s="109"/>
      <c r="F79" s="165"/>
      <c r="G79" s="164"/>
      <c r="H79" s="312"/>
      <c r="I79" s="312"/>
      <c r="J79" s="167"/>
      <c r="K79" s="582"/>
      <c r="L79" s="330"/>
      <c r="M79" s="786"/>
      <c r="N79" s="313"/>
      <c r="O79" s="171"/>
      <c r="P79" s="171"/>
      <c r="Q79" s="446"/>
      <c r="R79" s="75"/>
      <c r="S79" s="75"/>
      <c r="T79" s="75"/>
      <c r="U79" s="75"/>
      <c r="V79" s="75"/>
      <c r="W79" s="75"/>
      <c r="X79" s="75"/>
      <c r="Y79" s="75"/>
      <c r="Z79" s="75"/>
    </row>
    <row r="80" spans="1:26" s="76" customFormat="1" x14ac:dyDescent="0.25">
      <c r="A80" s="62"/>
      <c r="B80" s="77"/>
      <c r="C80" s="79"/>
      <c r="D80" s="77"/>
      <c r="E80" s="398"/>
      <c r="F80" s="165"/>
      <c r="G80" s="164"/>
      <c r="H80" s="312"/>
      <c r="I80" s="312"/>
      <c r="J80" s="167"/>
      <c r="K80" s="582"/>
      <c r="L80" s="330"/>
      <c r="M80" s="786"/>
      <c r="N80" s="313"/>
      <c r="O80" s="171"/>
      <c r="P80" s="171"/>
      <c r="Q80" s="446"/>
      <c r="R80" s="75"/>
      <c r="S80" s="75"/>
      <c r="T80" s="75"/>
      <c r="U80" s="75"/>
      <c r="V80" s="75"/>
      <c r="W80" s="75"/>
      <c r="X80" s="75"/>
      <c r="Y80" s="75"/>
      <c r="Z80" s="75"/>
    </row>
    <row r="81" spans="1:26" s="76" customFormat="1" ht="16.5" thickBot="1" x14ac:dyDescent="0.3">
      <c r="A81" s="968"/>
      <c r="B81" s="1287" t="s">
        <v>4708</v>
      </c>
      <c r="C81" s="1256"/>
      <c r="D81" s="1257"/>
      <c r="E81" s="1288"/>
      <c r="F81" s="787"/>
      <c r="G81" s="788"/>
      <c r="H81" s="789"/>
      <c r="I81" s="789"/>
      <c r="J81" s="790"/>
      <c r="K81" s="1289"/>
      <c r="L81" s="1290"/>
      <c r="M81" s="1291"/>
      <c r="N81" s="791"/>
      <c r="O81" s="792"/>
      <c r="P81" s="1292"/>
      <c r="Q81" s="1293"/>
      <c r="R81" s="75"/>
      <c r="S81" s="75"/>
      <c r="T81" s="75"/>
      <c r="U81" s="75"/>
      <c r="V81" s="75"/>
      <c r="W81" s="75"/>
      <c r="X81" s="75"/>
      <c r="Y81" s="75"/>
      <c r="Z81" s="75"/>
    </row>
    <row r="82" spans="1:26" s="925" customFormat="1" ht="75" x14ac:dyDescent="0.25">
      <c r="B82" s="156" t="s">
        <v>34</v>
      </c>
      <c r="C82" s="156" t="s">
        <v>35</v>
      </c>
      <c r="D82" s="156" t="s">
        <v>36</v>
      </c>
      <c r="E82" s="156" t="s">
        <v>37</v>
      </c>
      <c r="F82" s="156" t="s">
        <v>38</v>
      </c>
      <c r="G82" s="156" t="s">
        <v>39</v>
      </c>
      <c r="H82" s="156" t="s">
        <v>40</v>
      </c>
      <c r="I82" s="156" t="s">
        <v>41</v>
      </c>
      <c r="J82" s="156" t="s">
        <v>42</v>
      </c>
      <c r="K82" s="156" t="s">
        <v>43</v>
      </c>
      <c r="L82" s="156" t="s">
        <v>44</v>
      </c>
      <c r="M82" s="158" t="s">
        <v>45</v>
      </c>
      <c r="N82" s="156" t="s">
        <v>46</v>
      </c>
      <c r="O82" s="156" t="s">
        <v>47</v>
      </c>
      <c r="P82" s="860" t="s">
        <v>48</v>
      </c>
      <c r="Q82" s="860" t="s">
        <v>49</v>
      </c>
    </row>
    <row r="83" spans="1:26" s="76" customFormat="1" x14ac:dyDescent="0.25">
      <c r="A83" s="62"/>
      <c r="B83" s="163" t="s">
        <v>3049</v>
      </c>
      <c r="C83" s="79" t="s">
        <v>3049</v>
      </c>
      <c r="D83" s="77" t="s">
        <v>50</v>
      </c>
      <c r="E83" s="77" t="s">
        <v>3101</v>
      </c>
      <c r="F83" s="165" t="s">
        <v>19</v>
      </c>
      <c r="G83" s="311">
        <v>1</v>
      </c>
      <c r="H83" s="312">
        <v>41555</v>
      </c>
      <c r="I83" s="312">
        <v>41988</v>
      </c>
      <c r="J83" s="167" t="s">
        <v>20</v>
      </c>
      <c r="K83" s="329">
        <v>0</v>
      </c>
      <c r="L83" s="330">
        <v>11.73</v>
      </c>
      <c r="M83" s="786">
        <v>1115</v>
      </c>
      <c r="N83" s="313">
        <v>1115</v>
      </c>
      <c r="O83" s="171">
        <v>2414569827</v>
      </c>
      <c r="P83" s="171" t="s">
        <v>3107</v>
      </c>
      <c r="Q83" s="1809" t="s">
        <v>4709</v>
      </c>
      <c r="R83" s="75"/>
      <c r="S83" s="75"/>
      <c r="T83" s="75"/>
      <c r="U83" s="75"/>
      <c r="V83" s="75"/>
      <c r="W83" s="75"/>
      <c r="X83" s="75"/>
      <c r="Y83" s="75"/>
      <c r="Z83" s="75"/>
    </row>
    <row r="84" spans="1:26" s="76" customFormat="1" x14ac:dyDescent="0.25">
      <c r="A84" s="62"/>
      <c r="B84" s="163" t="s">
        <v>3049</v>
      </c>
      <c r="C84" s="79" t="s">
        <v>3049</v>
      </c>
      <c r="D84" s="77" t="s">
        <v>50</v>
      </c>
      <c r="E84" s="77" t="s">
        <v>3103</v>
      </c>
      <c r="F84" s="165" t="s">
        <v>19</v>
      </c>
      <c r="G84" s="164">
        <v>1</v>
      </c>
      <c r="H84" s="312">
        <v>41551</v>
      </c>
      <c r="I84" s="312">
        <v>41943</v>
      </c>
      <c r="J84" s="167" t="s">
        <v>20</v>
      </c>
      <c r="K84" s="582">
        <v>11.86</v>
      </c>
      <c r="L84" s="330">
        <v>0</v>
      </c>
      <c r="M84" s="786">
        <v>1401</v>
      </c>
      <c r="N84" s="313">
        <v>1401</v>
      </c>
      <c r="O84" s="171">
        <v>3175157884</v>
      </c>
      <c r="P84" s="171"/>
      <c r="Q84" s="1853"/>
      <c r="R84" s="75"/>
      <c r="S84" s="75"/>
      <c r="T84" s="75"/>
      <c r="U84" s="75"/>
      <c r="V84" s="75"/>
      <c r="W84" s="75"/>
      <c r="X84" s="75"/>
      <c r="Y84" s="75"/>
      <c r="Z84" s="75"/>
    </row>
    <row r="85" spans="1:26" s="76" customFormat="1" x14ac:dyDescent="0.25">
      <c r="A85" s="62"/>
      <c r="B85" s="163" t="s">
        <v>3049</v>
      </c>
      <c r="C85" s="79" t="s">
        <v>3049</v>
      </c>
      <c r="D85" s="77" t="s">
        <v>50</v>
      </c>
      <c r="E85" s="80" t="s">
        <v>3105</v>
      </c>
      <c r="F85" s="165" t="s">
        <v>20</v>
      </c>
      <c r="G85" s="164">
        <v>1</v>
      </c>
      <c r="H85" s="312">
        <v>41047</v>
      </c>
      <c r="I85" s="312">
        <v>41273</v>
      </c>
      <c r="J85" s="167" t="s">
        <v>20</v>
      </c>
      <c r="K85" s="582">
        <v>0</v>
      </c>
      <c r="L85" s="330">
        <v>7.76</v>
      </c>
      <c r="M85" s="786">
        <v>5809</v>
      </c>
      <c r="N85" s="313">
        <v>5809</v>
      </c>
      <c r="O85" s="171">
        <v>2403802616</v>
      </c>
      <c r="P85" s="171"/>
      <c r="Q85" s="1853"/>
      <c r="R85" s="75"/>
      <c r="S85" s="75"/>
      <c r="T85" s="75"/>
      <c r="U85" s="75"/>
      <c r="V85" s="75"/>
      <c r="W85" s="75"/>
      <c r="X85" s="75"/>
      <c r="Y85" s="75"/>
      <c r="Z85" s="75"/>
    </row>
    <row r="86" spans="1:26" s="76" customFormat="1" x14ac:dyDescent="0.25">
      <c r="A86" s="62"/>
      <c r="B86" s="163" t="s">
        <v>3049</v>
      </c>
      <c r="C86" s="79" t="s">
        <v>3049</v>
      </c>
      <c r="D86" s="77" t="s">
        <v>50</v>
      </c>
      <c r="E86" s="398" t="s">
        <v>3106</v>
      </c>
      <c r="F86" s="165" t="s">
        <v>20</v>
      </c>
      <c r="G86" s="164">
        <v>1</v>
      </c>
      <c r="H86" s="312">
        <v>40266</v>
      </c>
      <c r="I86" s="312">
        <v>40450</v>
      </c>
      <c r="J86" s="167" t="s">
        <v>20</v>
      </c>
      <c r="K86" s="582">
        <v>0</v>
      </c>
      <c r="L86" s="330">
        <v>6</v>
      </c>
      <c r="M86" s="786">
        <v>5809</v>
      </c>
      <c r="N86" s="313">
        <v>5809</v>
      </c>
      <c r="O86" s="171">
        <v>2197612350</v>
      </c>
      <c r="P86" s="171"/>
      <c r="Q86" s="1810"/>
      <c r="R86" s="75"/>
      <c r="S86" s="75"/>
      <c r="T86" s="75"/>
      <c r="U86" s="75"/>
      <c r="V86" s="75"/>
      <c r="W86" s="75"/>
      <c r="X86" s="75"/>
      <c r="Y86" s="75"/>
      <c r="Z86" s="75"/>
    </row>
    <row r="87" spans="1:26" s="76" customFormat="1" x14ac:dyDescent="0.25">
      <c r="A87" s="941"/>
      <c r="B87" s="944"/>
      <c r="C87" s="946"/>
      <c r="D87" s="944"/>
      <c r="E87" s="948"/>
      <c r="F87" s="1294"/>
      <c r="G87" s="1295"/>
      <c r="H87" s="1296"/>
      <c r="I87" s="1296"/>
      <c r="J87" s="1297"/>
      <c r="K87" s="1298"/>
      <c r="L87" s="1299"/>
      <c r="M87" s="1300"/>
      <c r="N87" s="1301"/>
      <c r="O87" s="1292"/>
      <c r="P87" s="1292"/>
      <c r="Q87" s="1293"/>
      <c r="R87" s="75"/>
      <c r="S87" s="75"/>
      <c r="T87" s="75"/>
      <c r="U87" s="75"/>
      <c r="V87" s="75"/>
      <c r="W87" s="75"/>
      <c r="X87" s="75"/>
      <c r="Y87" s="75"/>
      <c r="Z87" s="75"/>
    </row>
    <row r="88" spans="1:26" s="645" customFormat="1" x14ac:dyDescent="0.25">
      <c r="A88" s="968"/>
      <c r="B88" s="1257"/>
      <c r="C88" s="1256"/>
      <c r="D88" s="1257"/>
      <c r="E88" s="1288"/>
      <c r="F88" s="787"/>
      <c r="G88" s="788"/>
      <c r="H88" s="789"/>
      <c r="I88" s="789"/>
      <c r="J88" s="790"/>
      <c r="K88" s="1289"/>
      <c r="L88" s="1290"/>
      <c r="M88" s="1291"/>
      <c r="N88" s="791"/>
      <c r="O88" s="792"/>
      <c r="P88" s="792"/>
      <c r="Q88" s="1302"/>
      <c r="R88" s="75"/>
      <c r="S88" s="75"/>
      <c r="T88" s="75"/>
      <c r="U88" s="75"/>
      <c r="V88" s="75"/>
      <c r="W88" s="75"/>
      <c r="X88" s="75"/>
      <c r="Y88" s="75"/>
      <c r="Z88" s="75"/>
    </row>
    <row r="89" spans="1:26" s="76" customFormat="1" x14ac:dyDescent="0.25">
      <c r="A89" s="942"/>
      <c r="B89" s="1569" t="s">
        <v>60</v>
      </c>
      <c r="C89" s="1569" t="s">
        <v>61</v>
      </c>
      <c r="D89" s="1570" t="s">
        <v>62</v>
      </c>
      <c r="E89" s="1570"/>
      <c r="F89" s="1303"/>
      <c r="G89" s="1304"/>
      <c r="H89" s="1305"/>
      <c r="I89" s="1305"/>
      <c r="J89" s="1306"/>
      <c r="K89" s="1307"/>
      <c r="L89" s="1308"/>
      <c r="M89" s="1309"/>
      <c r="N89" s="1310"/>
      <c r="O89" s="1311"/>
      <c r="P89" s="1311"/>
      <c r="Q89" s="446"/>
      <c r="R89" s="75"/>
      <c r="S89" s="75"/>
      <c r="T89" s="75"/>
      <c r="U89" s="75"/>
      <c r="V89" s="75"/>
      <c r="W89" s="75"/>
      <c r="X89" s="75"/>
      <c r="Y89" s="75"/>
      <c r="Z89" s="75"/>
    </row>
    <row r="90" spans="1:26" s="76" customFormat="1" x14ac:dyDescent="0.25">
      <c r="A90" s="62"/>
      <c r="B90" s="1570"/>
      <c r="C90" s="1570"/>
      <c r="D90" s="857" t="s">
        <v>63</v>
      </c>
      <c r="E90" s="105" t="s">
        <v>64</v>
      </c>
      <c r="F90" s="165"/>
      <c r="G90" s="164"/>
      <c r="H90" s="312"/>
      <c r="I90" s="312"/>
      <c r="J90" s="167"/>
      <c r="K90" s="582"/>
      <c r="L90" s="330"/>
      <c r="M90" s="786"/>
      <c r="N90" s="313"/>
      <c r="O90" s="171"/>
      <c r="P90" s="171"/>
      <c r="Q90" s="446"/>
      <c r="R90" s="75"/>
      <c r="S90" s="75"/>
      <c r="T90" s="75"/>
      <c r="U90" s="75"/>
      <c r="V90" s="75"/>
      <c r="W90" s="75"/>
      <c r="X90" s="75"/>
      <c r="Y90" s="75"/>
      <c r="Z90" s="75"/>
    </row>
    <row r="91" spans="1:26" s="76" customFormat="1" x14ac:dyDescent="0.25">
      <c r="A91" s="62"/>
      <c r="B91" s="106" t="s">
        <v>65</v>
      </c>
      <c r="C91" s="107" t="s">
        <v>2229</v>
      </c>
      <c r="D91" s="694"/>
      <c r="E91" s="983" t="s">
        <v>22</v>
      </c>
      <c r="F91" s="165"/>
      <c r="G91" s="164"/>
      <c r="H91" s="312"/>
      <c r="I91" s="312"/>
      <c r="J91" s="167"/>
      <c r="K91" s="582"/>
      <c r="L91" s="330"/>
      <c r="M91" s="786"/>
      <c r="N91" s="313"/>
      <c r="O91" s="171"/>
      <c r="P91" s="171"/>
      <c r="Q91" s="446"/>
      <c r="R91" s="75"/>
      <c r="S91" s="75"/>
      <c r="T91" s="75"/>
      <c r="U91" s="75"/>
      <c r="V91" s="75"/>
      <c r="W91" s="75"/>
      <c r="X91" s="75"/>
      <c r="Y91" s="75"/>
      <c r="Z91" s="75"/>
    </row>
    <row r="92" spans="1:26" s="76" customFormat="1" x14ac:dyDescent="0.25">
      <c r="A92" s="62"/>
      <c r="B92" s="106" t="s">
        <v>66</v>
      </c>
      <c r="C92" s="107" t="s">
        <v>2229</v>
      </c>
      <c r="D92" s="983"/>
      <c r="E92" s="983" t="s">
        <v>22</v>
      </c>
      <c r="F92" s="165"/>
      <c r="G92" s="164"/>
      <c r="H92" s="312"/>
      <c r="I92" s="312"/>
      <c r="J92" s="167"/>
      <c r="K92" s="582"/>
      <c r="L92" s="330"/>
      <c r="M92" s="786"/>
      <c r="N92" s="313"/>
      <c r="O92" s="171"/>
      <c r="P92" s="171"/>
      <c r="Q92" s="446"/>
      <c r="R92" s="75"/>
      <c r="S92" s="75"/>
      <c r="T92" s="75"/>
      <c r="U92" s="75"/>
      <c r="V92" s="75"/>
      <c r="W92" s="75"/>
      <c r="X92" s="75"/>
      <c r="Y92" s="75"/>
      <c r="Z92" s="75"/>
    </row>
    <row r="93" spans="1:26" s="76" customFormat="1" x14ac:dyDescent="0.25">
      <c r="A93" s="62"/>
      <c r="B93" s="77"/>
      <c r="C93" s="79"/>
      <c r="D93" s="77"/>
      <c r="E93" s="398"/>
      <c r="F93" s="165"/>
      <c r="G93" s="164"/>
      <c r="H93" s="312"/>
      <c r="I93" s="312"/>
      <c r="J93" s="167"/>
      <c r="K93" s="582">
        <f>SUM(K83:K92)</f>
        <v>11.86</v>
      </c>
      <c r="L93" s="330">
        <f>SUM(L83:L92)</f>
        <v>25.490000000000002</v>
      </c>
      <c r="M93" s="786"/>
      <c r="N93" s="313"/>
      <c r="O93" s="171"/>
      <c r="P93" s="171"/>
      <c r="Q93" s="446"/>
      <c r="R93" s="75"/>
      <c r="S93" s="75"/>
      <c r="T93" s="75"/>
      <c r="U93" s="75"/>
      <c r="V93" s="75"/>
      <c r="W93" s="75"/>
      <c r="X93" s="75"/>
      <c r="Y93" s="75"/>
      <c r="Z93" s="75"/>
    </row>
    <row r="94" spans="1:26" s="76" customFormat="1" x14ac:dyDescent="0.25">
      <c r="A94" s="968"/>
      <c r="B94" s="1257"/>
      <c r="C94" s="1256"/>
      <c r="D94" s="1257"/>
      <c r="E94" s="1288"/>
      <c r="F94" s="787"/>
      <c r="G94" s="788"/>
      <c r="H94" s="789"/>
      <c r="I94" s="789"/>
      <c r="J94" s="790"/>
      <c r="K94" s="1289"/>
      <c r="L94" s="1290"/>
      <c r="M94" s="1291"/>
      <c r="N94" s="791"/>
      <c r="O94" s="792"/>
      <c r="P94" s="792"/>
      <c r="Q94" s="1302"/>
      <c r="R94" s="75"/>
      <c r="S94" s="75"/>
      <c r="T94" s="75"/>
      <c r="U94" s="75"/>
      <c r="V94" s="75"/>
      <c r="W94" s="75"/>
      <c r="X94" s="75"/>
      <c r="Y94" s="75"/>
      <c r="Z94" s="75"/>
    </row>
    <row r="95" spans="1:26" s="76" customFormat="1" ht="16.5" thickBot="1" x14ac:dyDescent="0.3">
      <c r="A95" s="968"/>
      <c r="B95" s="1287" t="s">
        <v>4710</v>
      </c>
      <c r="C95" s="1256"/>
      <c r="D95" s="1257"/>
      <c r="E95" s="1288"/>
      <c r="F95" s="787"/>
      <c r="G95" s="788"/>
      <c r="H95" s="789"/>
      <c r="I95" s="789"/>
      <c r="J95" s="790"/>
      <c r="K95" s="1289"/>
      <c r="L95" s="1290"/>
      <c r="M95" s="1291"/>
      <c r="N95" s="791"/>
      <c r="O95" s="792"/>
      <c r="P95" s="1292"/>
      <c r="Q95" s="1293"/>
      <c r="R95" s="75"/>
      <c r="S95" s="75"/>
      <c r="T95" s="75"/>
      <c r="U95" s="75"/>
      <c r="V95" s="75"/>
      <c r="W95" s="75"/>
      <c r="X95" s="75"/>
      <c r="Y95" s="75"/>
      <c r="Z95" s="75"/>
    </row>
    <row r="96" spans="1:26" s="925" customFormat="1" ht="75" x14ac:dyDescent="0.25">
      <c r="B96" s="156" t="s">
        <v>34</v>
      </c>
      <c r="C96" s="156" t="s">
        <v>35</v>
      </c>
      <c r="D96" s="156" t="s">
        <v>36</v>
      </c>
      <c r="E96" s="156" t="s">
        <v>37</v>
      </c>
      <c r="F96" s="156" t="s">
        <v>38</v>
      </c>
      <c r="G96" s="156" t="s">
        <v>39</v>
      </c>
      <c r="H96" s="156" t="s">
        <v>40</v>
      </c>
      <c r="I96" s="156" t="s">
        <v>41</v>
      </c>
      <c r="J96" s="156" t="s">
        <v>42</v>
      </c>
      <c r="K96" s="156" t="s">
        <v>43</v>
      </c>
      <c r="L96" s="156" t="s">
        <v>44</v>
      </c>
      <c r="M96" s="158" t="s">
        <v>45</v>
      </c>
      <c r="N96" s="156" t="s">
        <v>46</v>
      </c>
      <c r="O96" s="156" t="s">
        <v>47</v>
      </c>
      <c r="P96" s="860" t="s">
        <v>48</v>
      </c>
      <c r="Q96" s="860" t="s">
        <v>49</v>
      </c>
    </row>
    <row r="97" spans="1:26" s="76" customFormat="1" x14ac:dyDescent="0.25">
      <c r="A97" s="62"/>
      <c r="B97" s="163" t="s">
        <v>3049</v>
      </c>
      <c r="C97" s="79" t="s">
        <v>3049</v>
      </c>
      <c r="D97" s="77" t="s">
        <v>50</v>
      </c>
      <c r="E97" s="77" t="s">
        <v>3101</v>
      </c>
      <c r="F97" s="165" t="s">
        <v>19</v>
      </c>
      <c r="G97" s="311">
        <v>1</v>
      </c>
      <c r="H97" s="312">
        <v>41555</v>
      </c>
      <c r="I97" s="312">
        <v>41988</v>
      </c>
      <c r="J97" s="167" t="s">
        <v>20</v>
      </c>
      <c r="K97" s="329">
        <v>0</v>
      </c>
      <c r="L97" s="330">
        <v>11.73</v>
      </c>
      <c r="M97" s="786">
        <v>1115</v>
      </c>
      <c r="N97" s="313">
        <v>1115</v>
      </c>
      <c r="O97" s="171">
        <v>2414569827</v>
      </c>
      <c r="P97" s="171" t="s">
        <v>3107</v>
      </c>
      <c r="Q97" s="1809" t="s">
        <v>4709</v>
      </c>
      <c r="R97" s="75"/>
      <c r="S97" s="75"/>
      <c r="T97" s="75"/>
      <c r="U97" s="75"/>
      <c r="V97" s="75"/>
      <c r="W97" s="75"/>
      <c r="X97" s="75"/>
      <c r="Y97" s="75"/>
      <c r="Z97" s="75"/>
    </row>
    <row r="98" spans="1:26" s="76" customFormat="1" x14ac:dyDescent="0.25">
      <c r="A98" s="62"/>
      <c r="B98" s="163" t="s">
        <v>3049</v>
      </c>
      <c r="C98" s="79" t="s">
        <v>3049</v>
      </c>
      <c r="D98" s="77" t="s">
        <v>50</v>
      </c>
      <c r="E98" s="77" t="s">
        <v>3103</v>
      </c>
      <c r="F98" s="165" t="s">
        <v>19</v>
      </c>
      <c r="G98" s="164">
        <v>1</v>
      </c>
      <c r="H98" s="312">
        <v>41551</v>
      </c>
      <c r="I98" s="312">
        <v>41943</v>
      </c>
      <c r="J98" s="167" t="s">
        <v>20</v>
      </c>
      <c r="K98" s="582">
        <v>11.86</v>
      </c>
      <c r="L98" s="330">
        <v>0</v>
      </c>
      <c r="M98" s="786">
        <v>1401</v>
      </c>
      <c r="N98" s="313">
        <v>1401</v>
      </c>
      <c r="O98" s="171">
        <v>3175157884</v>
      </c>
      <c r="P98" s="171"/>
      <c r="Q98" s="1853"/>
      <c r="R98" s="75"/>
      <c r="S98" s="75"/>
      <c r="T98" s="75"/>
      <c r="U98" s="75"/>
      <c r="V98" s="75"/>
      <c r="W98" s="75"/>
      <c r="X98" s="75"/>
      <c r="Y98" s="75"/>
      <c r="Z98" s="75"/>
    </row>
    <row r="99" spans="1:26" s="76" customFormat="1" x14ac:dyDescent="0.25">
      <c r="A99" s="62"/>
      <c r="B99" s="163" t="s">
        <v>3049</v>
      </c>
      <c r="C99" s="79" t="s">
        <v>3049</v>
      </c>
      <c r="D99" s="77" t="s">
        <v>50</v>
      </c>
      <c r="E99" s="80" t="s">
        <v>3105</v>
      </c>
      <c r="F99" s="165" t="s">
        <v>20</v>
      </c>
      <c r="G99" s="164">
        <v>1</v>
      </c>
      <c r="H99" s="312">
        <v>41047</v>
      </c>
      <c r="I99" s="312">
        <v>41273</v>
      </c>
      <c r="J99" s="167" t="s">
        <v>20</v>
      </c>
      <c r="K99" s="582">
        <v>0</v>
      </c>
      <c r="L99" s="330">
        <v>7.76</v>
      </c>
      <c r="M99" s="786">
        <v>5809</v>
      </c>
      <c r="N99" s="313">
        <v>5809</v>
      </c>
      <c r="O99" s="171">
        <v>2403802616</v>
      </c>
      <c r="P99" s="171"/>
      <c r="Q99" s="1853"/>
      <c r="R99" s="75"/>
      <c r="S99" s="75"/>
      <c r="T99" s="75"/>
      <c r="U99" s="75"/>
      <c r="V99" s="75"/>
      <c r="W99" s="75"/>
      <c r="X99" s="75"/>
      <c r="Y99" s="75"/>
      <c r="Z99" s="75"/>
    </row>
    <row r="100" spans="1:26" s="76" customFormat="1" x14ac:dyDescent="0.25">
      <c r="A100" s="62"/>
      <c r="B100" s="163" t="s">
        <v>3049</v>
      </c>
      <c r="C100" s="79" t="s">
        <v>3049</v>
      </c>
      <c r="D100" s="77" t="s">
        <v>50</v>
      </c>
      <c r="E100" s="398" t="s">
        <v>3106</v>
      </c>
      <c r="F100" s="165" t="s">
        <v>20</v>
      </c>
      <c r="G100" s="164">
        <v>1</v>
      </c>
      <c r="H100" s="312">
        <v>40266</v>
      </c>
      <c r="I100" s="312">
        <v>40450</v>
      </c>
      <c r="J100" s="167" t="s">
        <v>20</v>
      </c>
      <c r="K100" s="582">
        <v>0</v>
      </c>
      <c r="L100" s="330">
        <v>6</v>
      </c>
      <c r="M100" s="786">
        <v>5809</v>
      </c>
      <c r="N100" s="313">
        <v>5809</v>
      </c>
      <c r="O100" s="171">
        <v>2197612350</v>
      </c>
      <c r="P100" s="171"/>
      <c r="Q100" s="1810"/>
      <c r="R100" s="75"/>
      <c r="S100" s="75"/>
      <c r="T100" s="75"/>
      <c r="U100" s="75"/>
      <c r="V100" s="75"/>
      <c r="W100" s="75"/>
      <c r="X100" s="75"/>
      <c r="Y100" s="75"/>
      <c r="Z100" s="75"/>
    </row>
    <row r="101" spans="1:26" s="76" customFormat="1" x14ac:dyDescent="0.25">
      <c r="A101" s="941"/>
      <c r="B101" s="944"/>
      <c r="C101" s="946"/>
      <c r="D101" s="944"/>
      <c r="E101" s="948"/>
      <c r="F101" s="1294"/>
      <c r="G101" s="1295"/>
      <c r="H101" s="1296"/>
      <c r="I101" s="1296"/>
      <c r="J101" s="1297"/>
      <c r="K101" s="1298"/>
      <c r="L101" s="1299"/>
      <c r="M101" s="1300"/>
      <c r="N101" s="1301"/>
      <c r="O101" s="1292"/>
      <c r="P101" s="1292"/>
      <c r="Q101" s="1293"/>
      <c r="R101" s="75"/>
      <c r="S101" s="75"/>
      <c r="T101" s="75"/>
      <c r="U101" s="75"/>
      <c r="V101" s="75"/>
      <c r="W101" s="75"/>
      <c r="X101" s="75"/>
      <c r="Y101" s="75"/>
      <c r="Z101" s="75"/>
    </row>
    <row r="102" spans="1:26" s="645" customFormat="1" x14ac:dyDescent="0.25">
      <c r="A102" s="968"/>
      <c r="B102" s="1257"/>
      <c r="C102" s="1256"/>
      <c r="D102" s="1257"/>
      <c r="E102" s="1288"/>
      <c r="F102" s="787"/>
      <c r="G102" s="788"/>
      <c r="H102" s="789"/>
      <c r="I102" s="789"/>
      <c r="J102" s="790"/>
      <c r="K102" s="1289"/>
      <c r="L102" s="1290"/>
      <c r="M102" s="1291"/>
      <c r="N102" s="791"/>
      <c r="O102" s="792"/>
      <c r="P102" s="792"/>
      <c r="Q102" s="1302"/>
      <c r="R102" s="75"/>
      <c r="S102" s="75"/>
      <c r="T102" s="75"/>
      <c r="U102" s="75"/>
      <c r="V102" s="75"/>
      <c r="W102" s="75"/>
      <c r="X102" s="75"/>
      <c r="Y102" s="75"/>
      <c r="Z102" s="75"/>
    </row>
    <row r="103" spans="1:26" s="76" customFormat="1" x14ac:dyDescent="0.25">
      <c r="A103" s="942"/>
      <c r="B103" s="1569" t="s">
        <v>60</v>
      </c>
      <c r="C103" s="1569" t="s">
        <v>61</v>
      </c>
      <c r="D103" s="1570" t="s">
        <v>62</v>
      </c>
      <c r="E103" s="1570"/>
      <c r="F103" s="1303"/>
      <c r="G103" s="1304"/>
      <c r="H103" s="1305"/>
      <c r="I103" s="1305"/>
      <c r="J103" s="1306"/>
      <c r="K103" s="1307"/>
      <c r="L103" s="1308"/>
      <c r="M103" s="1309"/>
      <c r="N103" s="1310"/>
      <c r="O103" s="1311"/>
      <c r="P103" s="1311"/>
      <c r="Q103" s="446"/>
      <c r="R103" s="75"/>
      <c r="S103" s="75"/>
      <c r="T103" s="75"/>
      <c r="U103" s="75"/>
      <c r="V103" s="75"/>
      <c r="W103" s="75"/>
      <c r="X103" s="75"/>
      <c r="Y103" s="75"/>
      <c r="Z103" s="75"/>
    </row>
    <row r="104" spans="1:26" s="76" customFormat="1" x14ac:dyDescent="0.25">
      <c r="A104" s="62"/>
      <c r="B104" s="1570"/>
      <c r="C104" s="1570"/>
      <c r="D104" s="857" t="s">
        <v>63</v>
      </c>
      <c r="E104" s="105" t="s">
        <v>64</v>
      </c>
      <c r="F104" s="165"/>
      <c r="G104" s="164"/>
      <c r="H104" s="312"/>
      <c r="I104" s="312"/>
      <c r="J104" s="167"/>
      <c r="K104" s="582"/>
      <c r="L104" s="330"/>
      <c r="M104" s="786"/>
      <c r="N104" s="313"/>
      <c r="O104" s="171"/>
      <c r="P104" s="171"/>
      <c r="Q104" s="446"/>
      <c r="R104" s="75"/>
      <c r="S104" s="75"/>
      <c r="T104" s="75"/>
      <c r="U104" s="75"/>
      <c r="V104" s="75"/>
      <c r="W104" s="75"/>
      <c r="X104" s="75"/>
      <c r="Y104" s="75"/>
      <c r="Z104" s="75"/>
    </row>
    <row r="105" spans="1:26" s="76" customFormat="1" x14ac:dyDescent="0.25">
      <c r="A105" s="62"/>
      <c r="B105" s="106" t="s">
        <v>65</v>
      </c>
      <c r="C105" s="107" t="s">
        <v>2229</v>
      </c>
      <c r="D105" s="694"/>
      <c r="E105" s="983" t="s">
        <v>22</v>
      </c>
      <c r="F105" s="165"/>
      <c r="G105" s="164"/>
      <c r="H105" s="312"/>
      <c r="I105" s="312"/>
      <c r="J105" s="167"/>
      <c r="K105" s="582"/>
      <c r="L105" s="330"/>
      <c r="M105" s="786"/>
      <c r="N105" s="313"/>
      <c r="O105" s="171"/>
      <c r="P105" s="171"/>
      <c r="Q105" s="446"/>
      <c r="R105" s="75"/>
      <c r="S105" s="75"/>
      <c r="T105" s="75"/>
      <c r="U105" s="75"/>
      <c r="V105" s="75"/>
      <c r="W105" s="75"/>
      <c r="X105" s="75"/>
      <c r="Y105" s="75"/>
      <c r="Z105" s="75"/>
    </row>
    <row r="106" spans="1:26" s="76" customFormat="1" x14ac:dyDescent="0.25">
      <c r="A106" s="62"/>
      <c r="B106" s="106" t="s">
        <v>66</v>
      </c>
      <c r="C106" s="107" t="s">
        <v>2229</v>
      </c>
      <c r="D106" s="983"/>
      <c r="E106" s="983" t="s">
        <v>22</v>
      </c>
      <c r="F106" s="165"/>
      <c r="G106" s="164"/>
      <c r="H106" s="312"/>
      <c r="I106" s="312"/>
      <c r="J106" s="167"/>
      <c r="K106" s="582"/>
      <c r="L106" s="330"/>
      <c r="M106" s="786"/>
      <c r="N106" s="313"/>
      <c r="O106" s="171"/>
      <c r="P106" s="171"/>
      <c r="Q106" s="446"/>
      <c r="R106" s="75"/>
      <c r="S106" s="75"/>
      <c r="T106" s="75"/>
      <c r="U106" s="75"/>
      <c r="V106" s="75"/>
      <c r="W106" s="75"/>
      <c r="X106" s="75"/>
      <c r="Y106" s="75"/>
      <c r="Z106" s="75"/>
    </row>
    <row r="107" spans="1:26" s="76" customFormat="1" x14ac:dyDescent="0.25">
      <c r="A107" s="62"/>
      <c r="B107" s="77"/>
      <c r="C107" s="79"/>
      <c r="D107" s="77"/>
      <c r="E107" s="398"/>
      <c r="F107" s="165"/>
      <c r="G107" s="164"/>
      <c r="H107" s="312"/>
      <c r="I107" s="312"/>
      <c r="J107" s="167"/>
      <c r="K107" s="582">
        <f>SUM(K97:K106)</f>
        <v>11.86</v>
      </c>
      <c r="L107" s="330">
        <f>SUM(L97:L106)</f>
        <v>25.490000000000002</v>
      </c>
      <c r="M107" s="786"/>
      <c r="N107" s="313"/>
      <c r="O107" s="171"/>
      <c r="P107" s="171"/>
      <c r="Q107" s="446"/>
      <c r="R107" s="75"/>
      <c r="S107" s="75"/>
      <c r="T107" s="75"/>
      <c r="U107" s="75"/>
      <c r="V107" s="75"/>
      <c r="W107" s="75"/>
      <c r="X107" s="75"/>
      <c r="Y107" s="75"/>
      <c r="Z107" s="75"/>
    </row>
    <row r="108" spans="1:26" s="76" customFormat="1" x14ac:dyDescent="0.25">
      <c r="A108" s="968"/>
      <c r="B108" s="1257"/>
      <c r="C108" s="1256"/>
      <c r="D108" s="1257"/>
      <c r="E108" s="1288"/>
      <c r="F108" s="787"/>
      <c r="G108" s="788"/>
      <c r="H108" s="789"/>
      <c r="I108" s="789"/>
      <c r="J108" s="790"/>
      <c r="K108" s="1289"/>
      <c r="L108" s="1290"/>
      <c r="M108" s="1291"/>
      <c r="N108" s="791"/>
      <c r="O108" s="792"/>
      <c r="P108" s="792"/>
      <c r="Q108" s="1302"/>
      <c r="R108" s="75"/>
      <c r="S108" s="75"/>
      <c r="T108" s="75"/>
      <c r="U108" s="75"/>
      <c r="V108" s="75"/>
      <c r="W108" s="75"/>
      <c r="X108" s="75"/>
      <c r="Y108" s="75"/>
      <c r="Z108" s="75"/>
    </row>
    <row r="109" spans="1:26" s="76" customFormat="1" x14ac:dyDescent="0.25">
      <c r="A109" s="968"/>
      <c r="B109" s="1257"/>
      <c r="C109" s="1256"/>
      <c r="D109" s="1257"/>
      <c r="E109" s="1288"/>
      <c r="F109" s="787"/>
      <c r="G109" s="788"/>
      <c r="H109" s="789"/>
      <c r="I109" s="789"/>
      <c r="J109" s="790"/>
      <c r="K109" s="1289"/>
      <c r="L109" s="1290"/>
      <c r="M109" s="1291"/>
      <c r="N109" s="791"/>
      <c r="O109" s="792"/>
      <c r="P109" s="792"/>
      <c r="Q109" s="1302"/>
      <c r="R109" s="75"/>
      <c r="S109" s="75"/>
      <c r="T109" s="75"/>
      <c r="U109" s="75"/>
      <c r="V109" s="75"/>
      <c r="W109" s="75"/>
      <c r="X109" s="75"/>
      <c r="Y109" s="75"/>
      <c r="Z109" s="75"/>
    </row>
    <row r="110" spans="1:26" s="76" customFormat="1" ht="16.5" thickBot="1" x14ac:dyDescent="0.3">
      <c r="A110" s="968"/>
      <c r="B110" s="1287" t="s">
        <v>4711</v>
      </c>
      <c r="C110" s="1256"/>
      <c r="D110" s="1257"/>
      <c r="E110" s="1288"/>
      <c r="F110" s="787"/>
      <c r="G110" s="788"/>
      <c r="H110" s="789"/>
      <c r="I110" s="789"/>
      <c r="J110" s="790"/>
      <c r="K110" s="1289"/>
      <c r="L110" s="1290"/>
      <c r="M110" s="1291"/>
      <c r="N110" s="791"/>
      <c r="O110" s="792"/>
      <c r="P110" s="1292"/>
      <c r="Q110" s="1293"/>
      <c r="R110" s="75"/>
      <c r="S110" s="75"/>
      <c r="T110" s="75"/>
      <c r="U110" s="75"/>
      <c r="V110" s="75"/>
      <c r="W110" s="75"/>
      <c r="X110" s="75"/>
      <c r="Y110" s="75"/>
      <c r="Z110" s="75"/>
    </row>
    <row r="111" spans="1:26" s="925" customFormat="1" ht="75" x14ac:dyDescent="0.25">
      <c r="B111" s="156" t="s">
        <v>34</v>
      </c>
      <c r="C111" s="156" t="s">
        <v>35</v>
      </c>
      <c r="D111" s="156" t="s">
        <v>36</v>
      </c>
      <c r="E111" s="156" t="s">
        <v>37</v>
      </c>
      <c r="F111" s="156" t="s">
        <v>38</v>
      </c>
      <c r="G111" s="156" t="s">
        <v>39</v>
      </c>
      <c r="H111" s="156" t="s">
        <v>40</v>
      </c>
      <c r="I111" s="156" t="s">
        <v>41</v>
      </c>
      <c r="J111" s="156" t="s">
        <v>42</v>
      </c>
      <c r="K111" s="156" t="s">
        <v>43</v>
      </c>
      <c r="L111" s="156" t="s">
        <v>44</v>
      </c>
      <c r="M111" s="158" t="s">
        <v>45</v>
      </c>
      <c r="N111" s="156" t="s">
        <v>46</v>
      </c>
      <c r="O111" s="156" t="s">
        <v>47</v>
      </c>
      <c r="P111" s="860" t="s">
        <v>48</v>
      </c>
      <c r="Q111" s="860" t="s">
        <v>49</v>
      </c>
    </row>
    <row r="112" spans="1:26" s="76" customFormat="1" x14ac:dyDescent="0.25">
      <c r="A112" s="62"/>
      <c r="B112" s="163" t="s">
        <v>3049</v>
      </c>
      <c r="C112" s="79" t="s">
        <v>3049</v>
      </c>
      <c r="D112" s="77" t="s">
        <v>50</v>
      </c>
      <c r="E112" s="77" t="s">
        <v>3101</v>
      </c>
      <c r="F112" s="165" t="s">
        <v>19</v>
      </c>
      <c r="G112" s="311">
        <v>1</v>
      </c>
      <c r="H112" s="312">
        <v>41555</v>
      </c>
      <c r="I112" s="312">
        <v>41988</v>
      </c>
      <c r="J112" s="167" t="s">
        <v>20</v>
      </c>
      <c r="K112" s="329">
        <v>0</v>
      </c>
      <c r="L112" s="330">
        <v>11.73</v>
      </c>
      <c r="M112" s="786">
        <v>1115</v>
      </c>
      <c r="N112" s="313">
        <v>1115</v>
      </c>
      <c r="O112" s="171">
        <v>2414569827</v>
      </c>
      <c r="P112" s="171" t="s">
        <v>3107</v>
      </c>
      <c r="Q112" s="1809" t="s">
        <v>4709</v>
      </c>
      <c r="R112" s="75"/>
      <c r="S112" s="75"/>
      <c r="T112" s="75"/>
      <c r="U112" s="75"/>
      <c r="V112" s="75"/>
      <c r="W112" s="75"/>
      <c r="X112" s="75"/>
      <c r="Y112" s="75"/>
      <c r="Z112" s="75"/>
    </row>
    <row r="113" spans="1:26" s="76" customFormat="1" x14ac:dyDescent="0.25">
      <c r="A113" s="62"/>
      <c r="B113" s="163" t="s">
        <v>3049</v>
      </c>
      <c r="C113" s="79" t="s">
        <v>3049</v>
      </c>
      <c r="D113" s="77" t="s">
        <v>50</v>
      </c>
      <c r="E113" s="77" t="s">
        <v>3103</v>
      </c>
      <c r="F113" s="165" t="s">
        <v>19</v>
      </c>
      <c r="G113" s="164">
        <v>1</v>
      </c>
      <c r="H113" s="312">
        <v>41551</v>
      </c>
      <c r="I113" s="312">
        <v>41943</v>
      </c>
      <c r="J113" s="167" t="s">
        <v>20</v>
      </c>
      <c r="K113" s="582">
        <v>11.86</v>
      </c>
      <c r="L113" s="330">
        <v>0</v>
      </c>
      <c r="M113" s="786">
        <v>1401</v>
      </c>
      <c r="N113" s="313">
        <v>1401</v>
      </c>
      <c r="O113" s="171">
        <v>3175157884</v>
      </c>
      <c r="P113" s="171"/>
      <c r="Q113" s="1853"/>
      <c r="R113" s="75"/>
      <c r="S113" s="75"/>
      <c r="T113" s="75"/>
      <c r="U113" s="75"/>
      <c r="V113" s="75"/>
      <c r="W113" s="75"/>
      <c r="X113" s="75"/>
      <c r="Y113" s="75"/>
      <c r="Z113" s="75"/>
    </row>
    <row r="114" spans="1:26" s="76" customFormat="1" x14ac:dyDescent="0.25">
      <c r="A114" s="62"/>
      <c r="B114" s="163" t="s">
        <v>3049</v>
      </c>
      <c r="C114" s="79" t="s">
        <v>3049</v>
      </c>
      <c r="D114" s="77" t="s">
        <v>50</v>
      </c>
      <c r="E114" s="80" t="s">
        <v>3105</v>
      </c>
      <c r="F114" s="165" t="s">
        <v>20</v>
      </c>
      <c r="G114" s="164">
        <v>1</v>
      </c>
      <c r="H114" s="312">
        <v>41047</v>
      </c>
      <c r="I114" s="312">
        <v>41273</v>
      </c>
      <c r="J114" s="167" t="s">
        <v>20</v>
      </c>
      <c r="K114" s="582">
        <v>0</v>
      </c>
      <c r="L114" s="330">
        <v>7.76</v>
      </c>
      <c r="M114" s="786">
        <v>5809</v>
      </c>
      <c r="N114" s="313">
        <v>5809</v>
      </c>
      <c r="O114" s="171">
        <v>2403802616</v>
      </c>
      <c r="P114" s="171"/>
      <c r="Q114" s="1853"/>
      <c r="R114" s="75"/>
      <c r="S114" s="75"/>
      <c r="T114" s="75"/>
      <c r="U114" s="75"/>
      <c r="V114" s="75"/>
      <c r="W114" s="75"/>
      <c r="X114" s="75"/>
      <c r="Y114" s="75"/>
      <c r="Z114" s="75"/>
    </row>
    <row r="115" spans="1:26" s="76" customFormat="1" x14ac:dyDescent="0.25">
      <c r="A115" s="62"/>
      <c r="B115" s="163" t="s">
        <v>3049</v>
      </c>
      <c r="C115" s="79" t="s">
        <v>3049</v>
      </c>
      <c r="D115" s="77" t="s">
        <v>50</v>
      </c>
      <c r="E115" s="398" t="s">
        <v>3106</v>
      </c>
      <c r="F115" s="165" t="s">
        <v>20</v>
      </c>
      <c r="G115" s="164">
        <v>1</v>
      </c>
      <c r="H115" s="312">
        <v>40266</v>
      </c>
      <c r="I115" s="312">
        <v>40450</v>
      </c>
      <c r="J115" s="167" t="s">
        <v>20</v>
      </c>
      <c r="K115" s="582">
        <v>0</v>
      </c>
      <c r="L115" s="330">
        <v>6</v>
      </c>
      <c r="M115" s="786">
        <v>5809</v>
      </c>
      <c r="N115" s="313">
        <v>5809</v>
      </c>
      <c r="O115" s="171">
        <v>2197612350</v>
      </c>
      <c r="P115" s="171"/>
      <c r="Q115" s="1810"/>
      <c r="R115" s="75"/>
      <c r="S115" s="75"/>
      <c r="T115" s="75"/>
      <c r="U115" s="75"/>
      <c r="V115" s="75"/>
      <c r="W115" s="75"/>
      <c r="X115" s="75"/>
      <c r="Y115" s="75"/>
      <c r="Z115" s="75"/>
    </row>
    <row r="116" spans="1:26" s="76" customFormat="1" x14ac:dyDescent="0.25">
      <c r="A116" s="941"/>
      <c r="B116" s="944"/>
      <c r="C116" s="946"/>
      <c r="D116" s="944"/>
      <c r="E116" s="948"/>
      <c r="F116" s="1294"/>
      <c r="G116" s="1295"/>
      <c r="H116" s="1296"/>
      <c r="I116" s="1296"/>
      <c r="J116" s="1297"/>
      <c r="K116" s="1298"/>
      <c r="L116" s="1299"/>
      <c r="M116" s="1300"/>
      <c r="N116" s="1301"/>
      <c r="O116" s="1292"/>
      <c r="P116" s="1292"/>
      <c r="Q116" s="1293"/>
      <c r="R116" s="75"/>
      <c r="S116" s="75"/>
      <c r="T116" s="75"/>
      <c r="U116" s="75"/>
      <c r="V116" s="75"/>
      <c r="W116" s="75"/>
      <c r="X116" s="75"/>
      <c r="Y116" s="75"/>
      <c r="Z116" s="75"/>
    </row>
    <row r="117" spans="1:26" s="645" customFormat="1" x14ac:dyDescent="0.25">
      <c r="A117" s="968"/>
      <c r="B117" s="1257"/>
      <c r="C117" s="1256"/>
      <c r="D117" s="1257"/>
      <c r="E117" s="1288"/>
      <c r="F117" s="787"/>
      <c r="G117" s="788"/>
      <c r="H117" s="789"/>
      <c r="I117" s="789"/>
      <c r="J117" s="790"/>
      <c r="K117" s="1289"/>
      <c r="L117" s="1290"/>
      <c r="M117" s="1291"/>
      <c r="N117" s="791"/>
      <c r="O117" s="792"/>
      <c r="P117" s="792"/>
      <c r="Q117" s="1302"/>
      <c r="R117" s="75"/>
      <c r="S117" s="75"/>
      <c r="T117" s="75"/>
      <c r="U117" s="75"/>
      <c r="V117" s="75"/>
      <c r="W117" s="75"/>
      <c r="X117" s="75"/>
      <c r="Y117" s="75"/>
      <c r="Z117" s="75"/>
    </row>
    <row r="118" spans="1:26" s="76" customFormat="1" x14ac:dyDescent="0.25">
      <c r="A118" s="942"/>
      <c r="B118" s="1569" t="s">
        <v>60</v>
      </c>
      <c r="C118" s="1569" t="s">
        <v>61</v>
      </c>
      <c r="D118" s="1570" t="s">
        <v>62</v>
      </c>
      <c r="E118" s="1570"/>
      <c r="F118" s="1303"/>
      <c r="G118" s="1304"/>
      <c r="H118" s="1305"/>
      <c r="I118" s="1305"/>
      <c r="J118" s="1306"/>
      <c r="K118" s="1307"/>
      <c r="L118" s="1308"/>
      <c r="M118" s="1309"/>
      <c r="N118" s="1310"/>
      <c r="O118" s="1311"/>
      <c r="P118" s="1311"/>
      <c r="Q118" s="446"/>
      <c r="R118" s="75"/>
      <c r="S118" s="75"/>
      <c r="T118" s="75"/>
      <c r="U118" s="75"/>
      <c r="V118" s="75"/>
      <c r="W118" s="75"/>
      <c r="X118" s="75"/>
      <c r="Y118" s="75"/>
      <c r="Z118" s="75"/>
    </row>
    <row r="119" spans="1:26" s="76" customFormat="1" x14ac:dyDescent="0.25">
      <c r="A119" s="62"/>
      <c r="B119" s="1570"/>
      <c r="C119" s="1570"/>
      <c r="D119" s="857" t="s">
        <v>63</v>
      </c>
      <c r="E119" s="105" t="s">
        <v>64</v>
      </c>
      <c r="F119" s="165"/>
      <c r="G119" s="164"/>
      <c r="H119" s="312"/>
      <c r="I119" s="312"/>
      <c r="J119" s="167"/>
      <c r="K119" s="582"/>
      <c r="L119" s="330"/>
      <c r="M119" s="786"/>
      <c r="N119" s="313"/>
      <c r="O119" s="171"/>
      <c r="P119" s="171"/>
      <c r="Q119" s="446"/>
      <c r="R119" s="75"/>
      <c r="S119" s="75"/>
      <c r="T119" s="75"/>
      <c r="U119" s="75"/>
      <c r="V119" s="75"/>
      <c r="W119" s="75"/>
      <c r="X119" s="75"/>
      <c r="Y119" s="75"/>
      <c r="Z119" s="75"/>
    </row>
    <row r="120" spans="1:26" s="76" customFormat="1" x14ac:dyDescent="0.25">
      <c r="A120" s="62"/>
      <c r="B120" s="106" t="s">
        <v>65</v>
      </c>
      <c r="C120" s="107" t="s">
        <v>2229</v>
      </c>
      <c r="D120" s="694"/>
      <c r="E120" s="983" t="s">
        <v>22</v>
      </c>
      <c r="F120" s="165"/>
      <c r="G120" s="164"/>
      <c r="H120" s="312"/>
      <c r="I120" s="312"/>
      <c r="J120" s="167"/>
      <c r="K120" s="582"/>
      <c r="L120" s="330"/>
      <c r="M120" s="786"/>
      <c r="N120" s="313"/>
      <c r="O120" s="171"/>
      <c r="P120" s="171"/>
      <c r="Q120" s="446"/>
      <c r="R120" s="75"/>
      <c r="S120" s="75"/>
      <c r="T120" s="75"/>
      <c r="U120" s="75"/>
      <c r="V120" s="75"/>
      <c r="W120" s="75"/>
      <c r="X120" s="75"/>
      <c r="Y120" s="75"/>
      <c r="Z120" s="75"/>
    </row>
    <row r="121" spans="1:26" s="76" customFormat="1" x14ac:dyDescent="0.25">
      <c r="A121" s="62"/>
      <c r="B121" s="106" t="s">
        <v>66</v>
      </c>
      <c r="C121" s="107" t="s">
        <v>2229</v>
      </c>
      <c r="D121" s="983"/>
      <c r="E121" s="983" t="s">
        <v>22</v>
      </c>
      <c r="F121" s="165"/>
      <c r="G121" s="164"/>
      <c r="H121" s="312"/>
      <c r="I121" s="312"/>
      <c r="J121" s="167"/>
      <c r="K121" s="582"/>
      <c r="L121" s="330"/>
      <c r="M121" s="786"/>
      <c r="N121" s="313"/>
      <c r="O121" s="171"/>
      <c r="P121" s="171"/>
      <c r="Q121" s="446"/>
      <c r="R121" s="75"/>
      <c r="S121" s="75"/>
      <c r="T121" s="75"/>
      <c r="U121" s="75"/>
      <c r="V121" s="75"/>
      <c r="W121" s="75"/>
      <c r="X121" s="75"/>
      <c r="Y121" s="75"/>
      <c r="Z121" s="75"/>
    </row>
    <row r="122" spans="1:26" s="76" customFormat="1" x14ac:dyDescent="0.25">
      <c r="A122" s="62"/>
      <c r="B122" s="77"/>
      <c r="C122" s="79"/>
      <c r="D122" s="77"/>
      <c r="E122" s="398"/>
      <c r="F122" s="165"/>
      <c r="G122" s="164"/>
      <c r="H122" s="312"/>
      <c r="I122" s="312"/>
      <c r="J122" s="167"/>
      <c r="K122" s="582">
        <f>SUM(K112:K121)</f>
        <v>11.86</v>
      </c>
      <c r="L122" s="330">
        <f>SUM(L112:L121)</f>
        <v>25.490000000000002</v>
      </c>
      <c r="M122" s="786"/>
      <c r="N122" s="313"/>
      <c r="O122" s="171"/>
      <c r="P122" s="171"/>
      <c r="Q122" s="446"/>
      <c r="R122" s="75"/>
      <c r="S122" s="75"/>
      <c r="T122" s="75"/>
      <c r="U122" s="75"/>
      <c r="V122" s="75"/>
      <c r="W122" s="75"/>
      <c r="X122" s="75"/>
      <c r="Y122" s="75"/>
      <c r="Z122" s="75"/>
    </row>
    <row r="123" spans="1:26" s="76" customFormat="1" x14ac:dyDescent="0.25">
      <c r="A123" s="968"/>
      <c r="B123" s="1257"/>
      <c r="C123" s="1256"/>
      <c r="D123" s="1257"/>
      <c r="E123" s="1288"/>
      <c r="F123" s="787"/>
      <c r="G123" s="788"/>
      <c r="H123" s="789"/>
      <c r="I123" s="789"/>
      <c r="J123" s="790"/>
      <c r="K123" s="1289"/>
      <c r="L123" s="1290"/>
      <c r="M123" s="1291"/>
      <c r="N123" s="791"/>
      <c r="O123" s="792"/>
      <c r="P123" s="792"/>
      <c r="Q123" s="1302"/>
      <c r="R123" s="75"/>
      <c r="S123" s="75"/>
      <c r="T123" s="75"/>
      <c r="U123" s="75"/>
      <c r="V123" s="75"/>
      <c r="W123" s="75"/>
      <c r="X123" s="75"/>
      <c r="Y123" s="75"/>
      <c r="Z123" s="75"/>
    </row>
    <row r="124" spans="1:26" s="76" customFormat="1" ht="16.5" thickBot="1" x14ac:dyDescent="0.3">
      <c r="A124" s="968"/>
      <c r="B124" s="1287" t="s">
        <v>4712</v>
      </c>
      <c r="C124" s="1256"/>
      <c r="D124" s="1257"/>
      <c r="E124" s="1288"/>
      <c r="F124" s="787"/>
      <c r="G124" s="788"/>
      <c r="H124" s="789"/>
      <c r="I124" s="789"/>
      <c r="J124" s="790"/>
      <c r="K124" s="1289"/>
      <c r="L124" s="1290"/>
      <c r="M124" s="1291"/>
      <c r="N124" s="791"/>
      <c r="O124" s="792"/>
      <c r="P124" s="1292"/>
      <c r="Q124" s="1293"/>
      <c r="R124" s="75"/>
      <c r="S124" s="75"/>
      <c r="T124" s="75"/>
      <c r="U124" s="75"/>
      <c r="V124" s="75"/>
      <c r="W124" s="75"/>
      <c r="X124" s="75"/>
      <c r="Y124" s="75"/>
      <c r="Z124" s="75"/>
    </row>
    <row r="125" spans="1:26" s="925" customFormat="1" ht="75" x14ac:dyDescent="0.25">
      <c r="B125" s="156" t="s">
        <v>34</v>
      </c>
      <c r="C125" s="156" t="s">
        <v>35</v>
      </c>
      <c r="D125" s="156" t="s">
        <v>36</v>
      </c>
      <c r="E125" s="156" t="s">
        <v>37</v>
      </c>
      <c r="F125" s="156" t="s">
        <v>38</v>
      </c>
      <c r="G125" s="156" t="s">
        <v>39</v>
      </c>
      <c r="H125" s="156" t="s">
        <v>40</v>
      </c>
      <c r="I125" s="156" t="s">
        <v>41</v>
      </c>
      <c r="J125" s="156" t="s">
        <v>42</v>
      </c>
      <c r="K125" s="156" t="s">
        <v>43</v>
      </c>
      <c r="L125" s="156" t="s">
        <v>44</v>
      </c>
      <c r="M125" s="158" t="s">
        <v>45</v>
      </c>
      <c r="N125" s="156" t="s">
        <v>46</v>
      </c>
      <c r="O125" s="156" t="s">
        <v>47</v>
      </c>
      <c r="P125" s="860" t="s">
        <v>48</v>
      </c>
      <c r="Q125" s="860" t="s">
        <v>49</v>
      </c>
    </row>
    <row r="126" spans="1:26" s="76" customFormat="1" x14ac:dyDescent="0.25">
      <c r="A126" s="62"/>
      <c r="B126" s="163" t="s">
        <v>3049</v>
      </c>
      <c r="C126" s="79" t="s">
        <v>3049</v>
      </c>
      <c r="D126" s="77" t="s">
        <v>50</v>
      </c>
      <c r="E126" s="77" t="s">
        <v>3101</v>
      </c>
      <c r="F126" s="165" t="s">
        <v>19</v>
      </c>
      <c r="G126" s="311">
        <v>1</v>
      </c>
      <c r="H126" s="312">
        <v>41555</v>
      </c>
      <c r="I126" s="312">
        <v>41988</v>
      </c>
      <c r="J126" s="167" t="s">
        <v>20</v>
      </c>
      <c r="K126" s="329">
        <v>0</v>
      </c>
      <c r="L126" s="330">
        <v>11.73</v>
      </c>
      <c r="M126" s="786">
        <v>1115</v>
      </c>
      <c r="N126" s="313">
        <v>1115</v>
      </c>
      <c r="O126" s="171">
        <v>2414569827</v>
      </c>
      <c r="P126" s="171" t="s">
        <v>3107</v>
      </c>
      <c r="Q126" s="1809" t="s">
        <v>4709</v>
      </c>
      <c r="R126" s="75"/>
      <c r="S126" s="75"/>
      <c r="T126" s="75"/>
      <c r="U126" s="75"/>
      <c r="V126" s="75"/>
      <c r="W126" s="75"/>
      <c r="X126" s="75"/>
      <c r="Y126" s="75"/>
      <c r="Z126" s="75"/>
    </row>
    <row r="127" spans="1:26" s="76" customFormat="1" x14ac:dyDescent="0.25">
      <c r="A127" s="62"/>
      <c r="B127" s="163" t="s">
        <v>3049</v>
      </c>
      <c r="C127" s="79" t="s">
        <v>3049</v>
      </c>
      <c r="D127" s="77" t="s">
        <v>50</v>
      </c>
      <c r="E127" s="77" t="s">
        <v>3103</v>
      </c>
      <c r="F127" s="165" t="s">
        <v>19</v>
      </c>
      <c r="G127" s="164">
        <v>1</v>
      </c>
      <c r="H127" s="312">
        <v>41551</v>
      </c>
      <c r="I127" s="312">
        <v>41943</v>
      </c>
      <c r="J127" s="167" t="s">
        <v>20</v>
      </c>
      <c r="K127" s="582">
        <v>11.86</v>
      </c>
      <c r="L127" s="330">
        <v>0</v>
      </c>
      <c r="M127" s="786">
        <v>1401</v>
      </c>
      <c r="N127" s="313">
        <v>1401</v>
      </c>
      <c r="O127" s="171">
        <v>3175157884</v>
      </c>
      <c r="P127" s="171"/>
      <c r="Q127" s="1853"/>
      <c r="R127" s="75"/>
      <c r="S127" s="75"/>
      <c r="T127" s="75"/>
      <c r="U127" s="75"/>
      <c r="V127" s="75"/>
      <c r="W127" s="75"/>
      <c r="X127" s="75"/>
      <c r="Y127" s="75"/>
      <c r="Z127" s="75"/>
    </row>
    <row r="128" spans="1:26" s="76" customFormat="1" x14ac:dyDescent="0.25">
      <c r="A128" s="62"/>
      <c r="B128" s="163" t="s">
        <v>3049</v>
      </c>
      <c r="C128" s="79" t="s">
        <v>3049</v>
      </c>
      <c r="D128" s="77" t="s">
        <v>50</v>
      </c>
      <c r="E128" s="80" t="s">
        <v>3105</v>
      </c>
      <c r="F128" s="165" t="s">
        <v>20</v>
      </c>
      <c r="G128" s="164">
        <v>1</v>
      </c>
      <c r="H128" s="312">
        <v>41047</v>
      </c>
      <c r="I128" s="312">
        <v>41273</v>
      </c>
      <c r="J128" s="167" t="s">
        <v>20</v>
      </c>
      <c r="K128" s="582">
        <v>0</v>
      </c>
      <c r="L128" s="330">
        <v>7.76</v>
      </c>
      <c r="M128" s="786">
        <v>5809</v>
      </c>
      <c r="N128" s="313">
        <v>5809</v>
      </c>
      <c r="O128" s="171">
        <v>2403802616</v>
      </c>
      <c r="P128" s="171"/>
      <c r="Q128" s="1853"/>
      <c r="R128" s="75"/>
      <c r="S128" s="75"/>
      <c r="T128" s="75"/>
      <c r="U128" s="75"/>
      <c r="V128" s="75"/>
      <c r="W128" s="75"/>
      <c r="X128" s="75"/>
      <c r="Y128" s="75"/>
      <c r="Z128" s="75"/>
    </row>
    <row r="129" spans="1:26" s="76" customFormat="1" x14ac:dyDescent="0.25">
      <c r="A129" s="62"/>
      <c r="B129" s="163" t="s">
        <v>3049</v>
      </c>
      <c r="C129" s="79" t="s">
        <v>3049</v>
      </c>
      <c r="D129" s="77" t="s">
        <v>50</v>
      </c>
      <c r="E129" s="398" t="s">
        <v>3106</v>
      </c>
      <c r="F129" s="165" t="s">
        <v>20</v>
      </c>
      <c r="G129" s="164">
        <v>1</v>
      </c>
      <c r="H129" s="312">
        <v>40266</v>
      </c>
      <c r="I129" s="312">
        <v>40450</v>
      </c>
      <c r="J129" s="167" t="s">
        <v>20</v>
      </c>
      <c r="K129" s="582">
        <v>0</v>
      </c>
      <c r="L129" s="330">
        <v>6</v>
      </c>
      <c r="M129" s="786">
        <v>5809</v>
      </c>
      <c r="N129" s="313">
        <v>5809</v>
      </c>
      <c r="O129" s="171">
        <v>2197612350</v>
      </c>
      <c r="P129" s="171"/>
      <c r="Q129" s="1810"/>
      <c r="R129" s="75"/>
      <c r="S129" s="75"/>
      <c r="T129" s="75"/>
      <c r="U129" s="75"/>
      <c r="V129" s="75"/>
      <c r="W129" s="75"/>
      <c r="X129" s="75"/>
      <c r="Y129" s="75"/>
      <c r="Z129" s="75"/>
    </row>
    <row r="130" spans="1:26" s="76" customFormat="1" x14ac:dyDescent="0.25">
      <c r="A130" s="941"/>
      <c r="B130" s="944"/>
      <c r="C130" s="946"/>
      <c r="D130" s="944"/>
      <c r="E130" s="948"/>
      <c r="F130" s="1294"/>
      <c r="G130" s="1295"/>
      <c r="H130" s="1296"/>
      <c r="I130" s="1296"/>
      <c r="J130" s="1297"/>
      <c r="K130" s="1298"/>
      <c r="L130" s="1299"/>
      <c r="M130" s="1300"/>
      <c r="N130" s="1301"/>
      <c r="O130" s="1292"/>
      <c r="P130" s="1292"/>
      <c r="Q130" s="1293"/>
      <c r="R130" s="75"/>
      <c r="S130" s="75"/>
      <c r="T130" s="75"/>
      <c r="U130" s="75"/>
      <c r="V130" s="75"/>
      <c r="W130" s="75"/>
      <c r="X130" s="75"/>
      <c r="Y130" s="75"/>
      <c r="Z130" s="75"/>
    </row>
    <row r="131" spans="1:26" s="645" customFormat="1" x14ac:dyDescent="0.25">
      <c r="A131" s="968"/>
      <c r="B131" s="1257"/>
      <c r="C131" s="1256"/>
      <c r="D131" s="1257"/>
      <c r="E131" s="1288"/>
      <c r="F131" s="787"/>
      <c r="G131" s="788"/>
      <c r="H131" s="789"/>
      <c r="I131" s="789"/>
      <c r="J131" s="790"/>
      <c r="K131" s="1289"/>
      <c r="L131" s="1290"/>
      <c r="M131" s="1291"/>
      <c r="N131" s="791"/>
      <c r="O131" s="792"/>
      <c r="P131" s="792"/>
      <c r="Q131" s="1302"/>
      <c r="R131" s="75"/>
      <c r="S131" s="75"/>
      <c r="T131" s="75"/>
      <c r="U131" s="75"/>
      <c r="V131" s="75"/>
      <c r="W131" s="75"/>
      <c r="X131" s="75"/>
      <c r="Y131" s="75"/>
      <c r="Z131" s="75"/>
    </row>
    <row r="132" spans="1:26" s="76" customFormat="1" x14ac:dyDescent="0.25">
      <c r="A132" s="942"/>
      <c r="B132" s="1569" t="s">
        <v>60</v>
      </c>
      <c r="C132" s="1569" t="s">
        <v>61</v>
      </c>
      <c r="D132" s="1570" t="s">
        <v>62</v>
      </c>
      <c r="E132" s="1570"/>
      <c r="F132" s="1303"/>
      <c r="G132" s="1304"/>
      <c r="H132" s="1305"/>
      <c r="I132" s="1305"/>
      <c r="J132" s="1306"/>
      <c r="K132" s="1307"/>
      <c r="L132" s="1308"/>
      <c r="M132" s="1309"/>
      <c r="N132" s="1310"/>
      <c r="O132" s="1311"/>
      <c r="P132" s="1311"/>
      <c r="Q132" s="446"/>
      <c r="R132" s="75"/>
      <c r="S132" s="75"/>
      <c r="T132" s="75"/>
      <c r="U132" s="75"/>
      <c r="V132" s="75"/>
      <c r="W132" s="75"/>
      <c r="X132" s="75"/>
      <c r="Y132" s="75"/>
      <c r="Z132" s="75"/>
    </row>
    <row r="133" spans="1:26" s="76" customFormat="1" x14ac:dyDescent="0.25">
      <c r="A133" s="62"/>
      <c r="B133" s="1570"/>
      <c r="C133" s="1570"/>
      <c r="D133" s="857" t="s">
        <v>63</v>
      </c>
      <c r="E133" s="105" t="s">
        <v>64</v>
      </c>
      <c r="F133" s="165"/>
      <c r="G133" s="164"/>
      <c r="H133" s="312"/>
      <c r="I133" s="312"/>
      <c r="J133" s="167"/>
      <c r="K133" s="582"/>
      <c r="L133" s="330"/>
      <c r="M133" s="786"/>
      <c r="N133" s="313"/>
      <c r="O133" s="171"/>
      <c r="P133" s="171"/>
      <c r="Q133" s="446"/>
      <c r="R133" s="75"/>
      <c r="S133" s="75"/>
      <c r="T133" s="75"/>
      <c r="U133" s="75"/>
      <c r="V133" s="75"/>
      <c r="W133" s="75"/>
      <c r="X133" s="75"/>
      <c r="Y133" s="75"/>
      <c r="Z133" s="75"/>
    </row>
    <row r="134" spans="1:26" s="76" customFormat="1" x14ac:dyDescent="0.25">
      <c r="A134" s="62"/>
      <c r="B134" s="106" t="s">
        <v>65</v>
      </c>
      <c r="C134" s="107" t="s">
        <v>2229</v>
      </c>
      <c r="D134" s="694"/>
      <c r="E134" s="983" t="s">
        <v>22</v>
      </c>
      <c r="F134" s="165"/>
      <c r="G134" s="164"/>
      <c r="H134" s="312"/>
      <c r="I134" s="312"/>
      <c r="J134" s="167"/>
      <c r="K134" s="582"/>
      <c r="L134" s="330"/>
      <c r="M134" s="786"/>
      <c r="N134" s="313"/>
      <c r="O134" s="171"/>
      <c r="P134" s="171"/>
      <c r="Q134" s="446"/>
      <c r="R134" s="75"/>
      <c r="S134" s="75"/>
      <c r="T134" s="75"/>
      <c r="U134" s="75"/>
      <c r="V134" s="75"/>
      <c r="W134" s="75"/>
      <c r="X134" s="75"/>
      <c r="Y134" s="75"/>
      <c r="Z134" s="75"/>
    </row>
    <row r="135" spans="1:26" s="76" customFormat="1" x14ac:dyDescent="0.25">
      <c r="A135" s="62"/>
      <c r="B135" s="106" t="s">
        <v>66</v>
      </c>
      <c r="C135" s="107" t="s">
        <v>2229</v>
      </c>
      <c r="D135" s="983"/>
      <c r="E135" s="983" t="s">
        <v>22</v>
      </c>
      <c r="F135" s="165"/>
      <c r="G135" s="164"/>
      <c r="H135" s="312"/>
      <c r="I135" s="312"/>
      <c r="J135" s="167"/>
      <c r="K135" s="582"/>
      <c r="L135" s="330"/>
      <c r="M135" s="786"/>
      <c r="N135" s="313"/>
      <c r="O135" s="171"/>
      <c r="P135" s="171"/>
      <c r="Q135" s="446"/>
      <c r="R135" s="75"/>
      <c r="S135" s="75"/>
      <c r="T135" s="75"/>
      <c r="U135" s="75"/>
      <c r="V135" s="75"/>
      <c r="W135" s="75"/>
      <c r="X135" s="75"/>
      <c r="Y135" s="75"/>
      <c r="Z135" s="75"/>
    </row>
    <row r="136" spans="1:26" s="76" customFormat="1" x14ac:dyDescent="0.25">
      <c r="A136" s="62"/>
      <c r="B136" s="77"/>
      <c r="C136" s="79"/>
      <c r="D136" s="77"/>
      <c r="E136" s="398"/>
      <c r="F136" s="165"/>
      <c r="G136" s="164"/>
      <c r="H136" s="312"/>
      <c r="I136" s="312"/>
      <c r="J136" s="167"/>
      <c r="K136" s="582">
        <f>SUM(K126:K135)</f>
        <v>11.86</v>
      </c>
      <c r="L136" s="330">
        <f>SUM(L126:L135)</f>
        <v>25.490000000000002</v>
      </c>
      <c r="M136" s="786"/>
      <c r="N136" s="313"/>
      <c r="O136" s="171"/>
      <c r="P136" s="171"/>
      <c r="Q136" s="446"/>
      <c r="R136" s="75"/>
      <c r="S136" s="75"/>
      <c r="T136" s="75"/>
      <c r="U136" s="75"/>
      <c r="V136" s="75"/>
      <c r="W136" s="75"/>
      <c r="X136" s="75"/>
      <c r="Y136" s="75"/>
      <c r="Z136" s="75"/>
    </row>
    <row r="137" spans="1:26" s="76" customFormat="1" x14ac:dyDescent="0.25">
      <c r="A137" s="968"/>
      <c r="B137" s="1257"/>
      <c r="C137" s="1256"/>
      <c r="D137" s="1257"/>
      <c r="E137" s="1288"/>
      <c r="F137" s="787"/>
      <c r="G137" s="788"/>
      <c r="H137" s="789"/>
      <c r="I137" s="789"/>
      <c r="J137" s="790"/>
      <c r="K137" s="1289"/>
      <c r="L137" s="1290"/>
      <c r="M137" s="1291"/>
      <c r="N137" s="791"/>
      <c r="O137" s="792"/>
      <c r="P137" s="792"/>
      <c r="Q137" s="1302"/>
      <c r="R137" s="75"/>
      <c r="S137" s="75"/>
      <c r="T137" s="75"/>
      <c r="U137" s="75"/>
      <c r="V137" s="75"/>
      <c r="W137" s="75"/>
      <c r="X137" s="75"/>
      <c r="Y137" s="75"/>
      <c r="Z137" s="75"/>
    </row>
    <row r="138" spans="1:26" ht="15.75" thickBot="1" x14ac:dyDescent="0.3"/>
    <row r="139" spans="1:26" ht="27" thickBot="1" x14ac:dyDescent="0.3">
      <c r="B139" s="1583" t="s">
        <v>67</v>
      </c>
      <c r="C139" s="1583"/>
      <c r="D139" s="1583"/>
      <c r="E139" s="1583"/>
      <c r="F139" s="1583"/>
      <c r="G139" s="1583"/>
      <c r="H139" s="1583"/>
      <c r="I139" s="1583"/>
      <c r="J139" s="1583"/>
      <c r="K139" s="1583"/>
      <c r="L139" s="1583"/>
      <c r="M139" s="1583"/>
      <c r="N139" s="1583"/>
    </row>
    <row r="141" spans="1:26" x14ac:dyDescent="0.25">
      <c r="B141" s="47" t="s">
        <v>3108</v>
      </c>
    </row>
    <row r="142" spans="1:26" ht="90" x14ac:dyDescent="0.25">
      <c r="B142" s="923" t="s">
        <v>68</v>
      </c>
      <c r="C142" s="114" t="s">
        <v>69</v>
      </c>
      <c r="D142" s="114" t="s">
        <v>70</v>
      </c>
      <c r="E142" s="114" t="s">
        <v>71</v>
      </c>
      <c r="F142" s="114" t="s">
        <v>72</v>
      </c>
      <c r="G142" s="114" t="s">
        <v>73</v>
      </c>
      <c r="H142" s="114" t="s">
        <v>74</v>
      </c>
      <c r="I142" s="114" t="s">
        <v>75</v>
      </c>
      <c r="J142" s="114" t="s">
        <v>76</v>
      </c>
      <c r="K142" s="114" t="s">
        <v>77</v>
      </c>
      <c r="L142" s="114" t="s">
        <v>78</v>
      </c>
      <c r="M142" s="115" t="s">
        <v>79</v>
      </c>
      <c r="N142" s="115" t="s">
        <v>80</v>
      </c>
      <c r="O142" s="1579" t="s">
        <v>81</v>
      </c>
      <c r="P142" s="1581"/>
      <c r="Q142" s="114" t="s">
        <v>82</v>
      </c>
    </row>
    <row r="143" spans="1:26" x14ac:dyDescent="0.25">
      <c r="B143" s="1312" t="s">
        <v>3109</v>
      </c>
      <c r="C143" s="793" t="s">
        <v>3109</v>
      </c>
      <c r="D143" s="879" t="s">
        <v>3110</v>
      </c>
      <c r="E143" s="794">
        <v>273</v>
      </c>
      <c r="F143" s="935"/>
      <c r="G143" s="935" t="s">
        <v>19</v>
      </c>
      <c r="H143" s="935"/>
      <c r="I143" s="283"/>
      <c r="J143" s="283" t="s">
        <v>19</v>
      </c>
      <c r="K143" s="878" t="s">
        <v>19</v>
      </c>
      <c r="L143" s="878" t="s">
        <v>19</v>
      </c>
      <c r="M143" s="878" t="s">
        <v>19</v>
      </c>
      <c r="N143" s="878" t="s">
        <v>19</v>
      </c>
      <c r="O143" s="1616"/>
      <c r="P143" s="1617"/>
      <c r="Q143" s="878" t="s">
        <v>19</v>
      </c>
    </row>
    <row r="144" spans="1:26" x14ac:dyDescent="0.25">
      <c r="B144" s="1312" t="s">
        <v>3109</v>
      </c>
      <c r="C144" s="793" t="s">
        <v>3109</v>
      </c>
      <c r="D144" s="878" t="s">
        <v>3111</v>
      </c>
      <c r="E144" s="187">
        <v>156</v>
      </c>
      <c r="F144" s="935"/>
      <c r="G144" s="935" t="s">
        <v>19</v>
      </c>
      <c r="H144" s="935"/>
      <c r="I144" s="283"/>
      <c r="J144" s="283" t="s">
        <v>19</v>
      </c>
      <c r="K144" s="878" t="s">
        <v>19</v>
      </c>
      <c r="L144" s="878" t="s">
        <v>19</v>
      </c>
      <c r="M144" s="878" t="s">
        <v>19</v>
      </c>
      <c r="N144" s="878" t="s">
        <v>19</v>
      </c>
      <c r="O144" s="882"/>
      <c r="P144" s="883"/>
      <c r="Q144" s="878" t="s">
        <v>19</v>
      </c>
    </row>
    <row r="145" spans="2:17" x14ac:dyDescent="0.25">
      <c r="B145" s="1312" t="s">
        <v>3109</v>
      </c>
      <c r="C145" s="793" t="s">
        <v>3109</v>
      </c>
      <c r="D145" s="878" t="s">
        <v>3112</v>
      </c>
      <c r="E145" s="187">
        <v>143</v>
      </c>
      <c r="F145" s="935"/>
      <c r="G145" s="935" t="s">
        <v>19</v>
      </c>
      <c r="H145" s="935"/>
      <c r="I145" s="283"/>
      <c r="J145" s="283" t="s">
        <v>19</v>
      </c>
      <c r="K145" s="878" t="s">
        <v>19</v>
      </c>
      <c r="L145" s="878" t="s">
        <v>19</v>
      </c>
      <c r="M145" s="878" t="s">
        <v>19</v>
      </c>
      <c r="N145" s="878" t="s">
        <v>19</v>
      </c>
      <c r="O145" s="882"/>
      <c r="P145" s="883"/>
      <c r="Q145" s="878" t="s">
        <v>19</v>
      </c>
    </row>
    <row r="146" spans="2:17" x14ac:dyDescent="0.25">
      <c r="B146" s="1312" t="s">
        <v>3109</v>
      </c>
      <c r="C146" s="793" t="s">
        <v>3109</v>
      </c>
      <c r="D146" s="880" t="s">
        <v>3113</v>
      </c>
      <c r="E146" s="187">
        <v>299</v>
      </c>
      <c r="F146" s="935"/>
      <c r="G146" s="935" t="s">
        <v>19</v>
      </c>
      <c r="H146" s="935"/>
      <c r="I146" s="283"/>
      <c r="J146" s="283" t="s">
        <v>19</v>
      </c>
      <c r="K146" s="878" t="s">
        <v>19</v>
      </c>
      <c r="L146" s="878" t="s">
        <v>19</v>
      </c>
      <c r="M146" s="878" t="s">
        <v>19</v>
      </c>
      <c r="N146" s="878" t="s">
        <v>19</v>
      </c>
      <c r="O146" s="882"/>
      <c r="P146" s="883"/>
      <c r="Q146" s="878" t="s">
        <v>19</v>
      </c>
    </row>
    <row r="147" spans="2:17" x14ac:dyDescent="0.25">
      <c r="B147" s="1312" t="s">
        <v>3109</v>
      </c>
      <c r="C147" s="793" t="s">
        <v>3109</v>
      </c>
      <c r="D147" s="983" t="s">
        <v>3114</v>
      </c>
      <c r="E147" s="795">
        <v>273</v>
      </c>
      <c r="F147" s="935"/>
      <c r="G147" s="935" t="s">
        <v>19</v>
      </c>
      <c r="H147" s="935"/>
      <c r="I147" s="283"/>
      <c r="J147" s="283" t="s">
        <v>19</v>
      </c>
      <c r="K147" s="878" t="s">
        <v>19</v>
      </c>
      <c r="L147" s="878" t="s">
        <v>19</v>
      </c>
      <c r="M147" s="878" t="s">
        <v>19</v>
      </c>
      <c r="N147" s="878" t="s">
        <v>19</v>
      </c>
      <c r="O147" s="882"/>
      <c r="P147" s="883"/>
      <c r="Q147" s="878" t="s">
        <v>19</v>
      </c>
    </row>
    <row r="148" spans="2:17" ht="30" x14ac:dyDescent="0.25">
      <c r="B148" s="1312" t="s">
        <v>3109</v>
      </c>
      <c r="C148" s="793" t="s">
        <v>3109</v>
      </c>
      <c r="D148" s="879" t="s">
        <v>3115</v>
      </c>
      <c r="E148" s="795">
        <v>220</v>
      </c>
      <c r="F148" s="935"/>
      <c r="G148" s="935" t="s">
        <v>19</v>
      </c>
      <c r="H148" s="935"/>
      <c r="I148" s="283"/>
      <c r="J148" s="283" t="s">
        <v>19</v>
      </c>
      <c r="K148" s="878" t="s">
        <v>19</v>
      </c>
      <c r="L148" s="878" t="s">
        <v>19</v>
      </c>
      <c r="M148" s="878" t="s">
        <v>19</v>
      </c>
      <c r="N148" s="878" t="s">
        <v>19</v>
      </c>
      <c r="O148" s="882"/>
      <c r="P148" s="883"/>
      <c r="Q148" s="878" t="s">
        <v>19</v>
      </c>
    </row>
    <row r="149" spans="2:17" x14ac:dyDescent="0.25">
      <c r="B149" s="1312" t="s">
        <v>3109</v>
      </c>
      <c r="C149" s="793" t="s">
        <v>3109</v>
      </c>
      <c r="D149" s="983" t="s">
        <v>3116</v>
      </c>
      <c r="E149" s="795">
        <v>300</v>
      </c>
      <c r="F149" s="935"/>
      <c r="G149" s="935" t="s">
        <v>19</v>
      </c>
      <c r="H149" s="935"/>
      <c r="I149" s="283"/>
      <c r="J149" s="283" t="s">
        <v>19</v>
      </c>
      <c r="K149" s="878" t="s">
        <v>19</v>
      </c>
      <c r="L149" s="878" t="s">
        <v>19</v>
      </c>
      <c r="M149" s="878" t="s">
        <v>19</v>
      </c>
      <c r="N149" s="878" t="s">
        <v>19</v>
      </c>
      <c r="O149" s="882"/>
      <c r="P149" s="883"/>
      <c r="Q149" s="878" t="s">
        <v>19</v>
      </c>
    </row>
    <row r="150" spans="2:17" x14ac:dyDescent="0.25">
      <c r="B150" s="1312" t="s">
        <v>3109</v>
      </c>
      <c r="C150" s="793" t="s">
        <v>3109</v>
      </c>
      <c r="D150" s="879" t="s">
        <v>3117</v>
      </c>
      <c r="E150" s="795">
        <v>105</v>
      </c>
      <c r="F150" s="935"/>
      <c r="G150" s="935" t="s">
        <v>19</v>
      </c>
      <c r="H150" s="935"/>
      <c r="I150" s="283"/>
      <c r="J150" s="283" t="s">
        <v>19</v>
      </c>
      <c r="K150" s="878" t="s">
        <v>19</v>
      </c>
      <c r="L150" s="878" t="s">
        <v>19</v>
      </c>
      <c r="M150" s="878" t="s">
        <v>19</v>
      </c>
      <c r="N150" s="878" t="s">
        <v>19</v>
      </c>
      <c r="O150" s="882"/>
      <c r="P150" s="883"/>
      <c r="Q150" s="878" t="s">
        <v>19</v>
      </c>
    </row>
    <row r="151" spans="2:17" ht="30" x14ac:dyDescent="0.25">
      <c r="B151" s="1312" t="s">
        <v>3109</v>
      </c>
      <c r="C151" s="793" t="s">
        <v>3109</v>
      </c>
      <c r="D151" s="879" t="s">
        <v>3118</v>
      </c>
      <c r="E151" s="795">
        <v>85</v>
      </c>
      <c r="F151" s="935"/>
      <c r="G151" s="935" t="s">
        <v>19</v>
      </c>
      <c r="H151" s="935"/>
      <c r="I151" s="283"/>
      <c r="J151" s="283" t="s">
        <v>19</v>
      </c>
      <c r="K151" s="878" t="s">
        <v>19</v>
      </c>
      <c r="L151" s="878" t="s">
        <v>19</v>
      </c>
      <c r="M151" s="878" t="s">
        <v>19</v>
      </c>
      <c r="N151" s="878" t="s">
        <v>19</v>
      </c>
      <c r="O151" s="882"/>
      <c r="P151" s="883"/>
      <c r="Q151" s="878" t="s">
        <v>19</v>
      </c>
    </row>
    <row r="152" spans="2:17" x14ac:dyDescent="0.25">
      <c r="B152" s="1313" t="s">
        <v>3109</v>
      </c>
      <c r="C152" s="919" t="s">
        <v>3109</v>
      </c>
      <c r="D152" s="1221" t="s">
        <v>3119</v>
      </c>
      <c r="E152" s="796">
        <v>65</v>
      </c>
      <c r="F152" s="935"/>
      <c r="G152" s="935" t="s">
        <v>19</v>
      </c>
      <c r="H152" s="935"/>
      <c r="I152" s="283"/>
      <c r="J152" s="283" t="s">
        <v>19</v>
      </c>
      <c r="K152" s="878" t="s">
        <v>19</v>
      </c>
      <c r="L152" s="878" t="s">
        <v>19</v>
      </c>
      <c r="M152" s="878" t="s">
        <v>19</v>
      </c>
      <c r="N152" s="878" t="s">
        <v>19</v>
      </c>
      <c r="O152" s="882"/>
      <c r="P152" s="883"/>
      <c r="Q152" s="878" t="s">
        <v>19</v>
      </c>
    </row>
    <row r="153" spans="2:17" ht="30" x14ac:dyDescent="0.25">
      <c r="B153" s="1313" t="s">
        <v>3109</v>
      </c>
      <c r="C153" s="919" t="s">
        <v>3109</v>
      </c>
      <c r="D153" s="1221" t="s">
        <v>3120</v>
      </c>
      <c r="E153" s="796">
        <v>40</v>
      </c>
      <c r="F153" s="935"/>
      <c r="G153" s="935" t="s">
        <v>19</v>
      </c>
      <c r="H153" s="935"/>
      <c r="I153" s="283"/>
      <c r="J153" s="283" t="s">
        <v>19</v>
      </c>
      <c r="K153" s="878" t="s">
        <v>19</v>
      </c>
      <c r="L153" s="878" t="s">
        <v>19</v>
      </c>
      <c r="M153" s="878" t="s">
        <v>19</v>
      </c>
      <c r="N153" s="878" t="s">
        <v>19</v>
      </c>
      <c r="O153" s="882"/>
      <c r="P153" s="883"/>
      <c r="Q153" s="878" t="s">
        <v>19</v>
      </c>
    </row>
    <row r="154" spans="2:17" x14ac:dyDescent="0.25">
      <c r="B154" s="1313" t="s">
        <v>3109</v>
      </c>
      <c r="C154" s="919" t="s">
        <v>3109</v>
      </c>
      <c r="D154" s="1221" t="s">
        <v>3121</v>
      </c>
      <c r="E154" s="796">
        <v>80</v>
      </c>
      <c r="F154" s="935"/>
      <c r="G154" s="935" t="s">
        <v>19</v>
      </c>
      <c r="H154" s="935"/>
      <c r="I154" s="283"/>
      <c r="J154" s="283" t="s">
        <v>19</v>
      </c>
      <c r="K154" s="878" t="s">
        <v>19</v>
      </c>
      <c r="L154" s="878" t="s">
        <v>19</v>
      </c>
      <c r="M154" s="878" t="s">
        <v>19</v>
      </c>
      <c r="N154" s="878" t="s">
        <v>19</v>
      </c>
      <c r="O154" s="882"/>
      <c r="P154" s="883"/>
      <c r="Q154" s="878" t="s">
        <v>19</v>
      </c>
    </row>
    <row r="155" spans="2:17" ht="15.75" x14ac:dyDescent="0.25">
      <c r="B155" s="793"/>
      <c r="C155" s="797"/>
      <c r="D155" s="798"/>
      <c r="E155" s="799">
        <f>SUM(E143:E154)</f>
        <v>2039</v>
      </c>
      <c r="F155" s="935"/>
      <c r="G155" s="935"/>
      <c r="H155" s="935"/>
      <c r="I155" s="283"/>
      <c r="J155" s="283"/>
      <c r="K155" s="878"/>
      <c r="L155" s="878"/>
      <c r="M155" s="878"/>
      <c r="N155" s="878"/>
      <c r="O155" s="882"/>
      <c r="P155" s="883"/>
      <c r="Q155" s="878" t="s">
        <v>19</v>
      </c>
    </row>
    <row r="156" spans="2:17" x14ac:dyDescent="0.25">
      <c r="B156" s="800" t="s">
        <v>3122</v>
      </c>
      <c r="C156" s="797"/>
      <c r="D156" s="798"/>
      <c r="E156" s="879"/>
      <c r="F156" s="935"/>
      <c r="G156" s="935"/>
      <c r="H156" s="935"/>
      <c r="I156" s="283"/>
      <c r="J156" s="283"/>
      <c r="K156" s="878"/>
      <c r="L156" s="878"/>
      <c r="M156" s="878"/>
      <c r="N156" s="878"/>
      <c r="O156" s="882"/>
      <c r="P156" s="883"/>
      <c r="Q156" s="878" t="s">
        <v>19</v>
      </c>
    </row>
    <row r="157" spans="2:17" ht="90" x14ac:dyDescent="0.25">
      <c r="B157" s="923" t="s">
        <v>68</v>
      </c>
      <c r="C157" s="114" t="s">
        <v>69</v>
      </c>
      <c r="D157" s="114" t="s">
        <v>70</v>
      </c>
      <c r="E157" s="114" t="s">
        <v>71</v>
      </c>
      <c r="F157" s="114" t="s">
        <v>72</v>
      </c>
      <c r="G157" s="114" t="s">
        <v>73</v>
      </c>
      <c r="H157" s="114" t="s">
        <v>74</v>
      </c>
      <c r="I157" s="114" t="s">
        <v>75</v>
      </c>
      <c r="J157" s="114" t="s">
        <v>76</v>
      </c>
      <c r="K157" s="114" t="s">
        <v>77</v>
      </c>
      <c r="L157" s="114" t="s">
        <v>78</v>
      </c>
      <c r="M157" s="115" t="s">
        <v>79</v>
      </c>
      <c r="N157" s="115" t="s">
        <v>80</v>
      </c>
      <c r="O157" s="1579" t="s">
        <v>81</v>
      </c>
      <c r="P157" s="1581"/>
      <c r="Q157" s="128" t="s">
        <v>82</v>
      </c>
    </row>
    <row r="158" spans="2:17" x14ac:dyDescent="0.25">
      <c r="B158" s="1312" t="s">
        <v>1526</v>
      </c>
      <c r="C158" s="878" t="s">
        <v>3123</v>
      </c>
      <c r="D158" s="878" t="s">
        <v>3124</v>
      </c>
      <c r="E158" s="878">
        <v>300</v>
      </c>
      <c r="F158" s="935"/>
      <c r="G158" s="935"/>
      <c r="H158" s="935"/>
      <c r="I158" s="283" t="s">
        <v>19</v>
      </c>
      <c r="J158" s="283" t="s">
        <v>19</v>
      </c>
      <c r="K158" s="878" t="s">
        <v>19</v>
      </c>
      <c r="L158" s="878" t="s">
        <v>19</v>
      </c>
      <c r="M158" s="878" t="s">
        <v>19</v>
      </c>
      <c r="N158" s="878" t="s">
        <v>19</v>
      </c>
      <c r="O158" s="882"/>
      <c r="P158" s="883"/>
      <c r="Q158" s="878" t="s">
        <v>19</v>
      </c>
    </row>
    <row r="159" spans="2:17" x14ac:dyDescent="0.25">
      <c r="B159" s="1312" t="s">
        <v>1526</v>
      </c>
      <c r="C159" s="878" t="s">
        <v>3123</v>
      </c>
      <c r="D159" s="879" t="s">
        <v>3125</v>
      </c>
      <c r="E159" s="983">
        <v>200</v>
      </c>
      <c r="F159" s="935"/>
      <c r="G159" s="935"/>
      <c r="H159" s="935"/>
      <c r="I159" s="283" t="s">
        <v>19</v>
      </c>
      <c r="J159" s="283" t="s">
        <v>19</v>
      </c>
      <c r="K159" s="878" t="s">
        <v>19</v>
      </c>
      <c r="L159" s="878" t="s">
        <v>19</v>
      </c>
      <c r="M159" s="878" t="s">
        <v>19</v>
      </c>
      <c r="N159" s="878" t="s">
        <v>19</v>
      </c>
      <c r="O159" s="882"/>
      <c r="P159" s="883"/>
      <c r="Q159" s="878" t="s">
        <v>19</v>
      </c>
    </row>
    <row r="160" spans="2:17" x14ac:dyDescent="0.25">
      <c r="B160" s="1312" t="s">
        <v>1526</v>
      </c>
      <c r="C160" s="878" t="s">
        <v>3123</v>
      </c>
      <c r="D160" s="879" t="s">
        <v>3126</v>
      </c>
      <c r="E160" s="983">
        <v>100</v>
      </c>
      <c r="F160" s="935"/>
      <c r="G160" s="935"/>
      <c r="H160" s="935"/>
      <c r="I160" s="283" t="s">
        <v>19</v>
      </c>
      <c r="J160" s="283" t="s">
        <v>19</v>
      </c>
      <c r="K160" s="878" t="s">
        <v>19</v>
      </c>
      <c r="L160" s="878" t="s">
        <v>19</v>
      </c>
      <c r="M160" s="878" t="s">
        <v>19</v>
      </c>
      <c r="N160" s="878" t="s">
        <v>19</v>
      </c>
      <c r="O160" s="882"/>
      <c r="P160" s="883"/>
      <c r="Q160" s="878" t="s">
        <v>19</v>
      </c>
    </row>
    <row r="161" spans="2:17" x14ac:dyDescent="0.25">
      <c r="B161" s="1312" t="s">
        <v>1526</v>
      </c>
      <c r="C161" s="878" t="s">
        <v>3123</v>
      </c>
      <c r="D161" s="879" t="s">
        <v>3127</v>
      </c>
      <c r="E161" s="983">
        <v>350</v>
      </c>
      <c r="F161" s="935"/>
      <c r="G161" s="935"/>
      <c r="H161" s="935"/>
      <c r="I161" s="283" t="s">
        <v>19</v>
      </c>
      <c r="J161" s="283" t="s">
        <v>19</v>
      </c>
      <c r="K161" s="878" t="s">
        <v>19</v>
      </c>
      <c r="L161" s="878" t="s">
        <v>19</v>
      </c>
      <c r="M161" s="878" t="s">
        <v>19</v>
      </c>
      <c r="N161" s="878" t="s">
        <v>19</v>
      </c>
      <c r="O161" s="882"/>
      <c r="P161" s="883"/>
      <c r="Q161" s="878" t="s">
        <v>19</v>
      </c>
    </row>
    <row r="162" spans="2:17" ht="30" x14ac:dyDescent="0.25">
      <c r="B162" s="1312" t="s">
        <v>1526</v>
      </c>
      <c r="C162" s="878" t="s">
        <v>3123</v>
      </c>
      <c r="D162" s="879" t="s">
        <v>3128</v>
      </c>
      <c r="E162" s="879">
        <v>300</v>
      </c>
      <c r="F162" s="935"/>
      <c r="G162" s="935"/>
      <c r="H162" s="935"/>
      <c r="I162" s="283" t="s">
        <v>19</v>
      </c>
      <c r="J162" s="283" t="s">
        <v>19</v>
      </c>
      <c r="K162" s="878" t="s">
        <v>19</v>
      </c>
      <c r="L162" s="878" t="s">
        <v>19</v>
      </c>
      <c r="M162" s="878" t="s">
        <v>19</v>
      </c>
      <c r="N162" s="878" t="s">
        <v>19</v>
      </c>
      <c r="O162" s="882"/>
      <c r="P162" s="883"/>
      <c r="Q162" s="878" t="s">
        <v>19</v>
      </c>
    </row>
    <row r="163" spans="2:17" x14ac:dyDescent="0.25">
      <c r="B163" s="1312" t="s">
        <v>1526</v>
      </c>
      <c r="C163" s="878" t="s">
        <v>3123</v>
      </c>
      <c r="D163" s="879" t="s">
        <v>3129</v>
      </c>
      <c r="E163" s="879">
        <v>48</v>
      </c>
      <c r="F163" s="935"/>
      <c r="G163" s="935"/>
      <c r="H163" s="935"/>
      <c r="I163" s="283" t="s">
        <v>19</v>
      </c>
      <c r="J163" s="283" t="s">
        <v>19</v>
      </c>
      <c r="K163" s="878" t="s">
        <v>19</v>
      </c>
      <c r="L163" s="878" t="s">
        <v>19</v>
      </c>
      <c r="M163" s="878" t="s">
        <v>19</v>
      </c>
      <c r="N163" s="878" t="s">
        <v>19</v>
      </c>
      <c r="O163" s="882"/>
      <c r="P163" s="883"/>
      <c r="Q163" s="878" t="s">
        <v>19</v>
      </c>
    </row>
    <row r="164" spans="2:17" x14ac:dyDescent="0.25">
      <c r="B164" s="1312" t="s">
        <v>1526</v>
      </c>
      <c r="C164" s="878" t="s">
        <v>3123</v>
      </c>
      <c r="D164" s="879" t="s">
        <v>3130</v>
      </c>
      <c r="E164" s="879">
        <v>48</v>
      </c>
      <c r="F164" s="935"/>
      <c r="G164" s="935"/>
      <c r="H164" s="935"/>
      <c r="I164" s="283" t="s">
        <v>19</v>
      </c>
      <c r="J164" s="283" t="s">
        <v>19</v>
      </c>
      <c r="K164" s="878" t="s">
        <v>19</v>
      </c>
      <c r="L164" s="878" t="s">
        <v>19</v>
      </c>
      <c r="M164" s="878" t="s">
        <v>19</v>
      </c>
      <c r="N164" s="878" t="s">
        <v>19</v>
      </c>
      <c r="O164" s="882"/>
      <c r="P164" s="883"/>
      <c r="Q164" s="878" t="s">
        <v>19</v>
      </c>
    </row>
    <row r="165" spans="2:17" x14ac:dyDescent="0.25">
      <c r="B165" s="1312" t="s">
        <v>1526</v>
      </c>
      <c r="C165" s="878" t="s">
        <v>3123</v>
      </c>
      <c r="D165" s="879" t="s">
        <v>3131</v>
      </c>
      <c r="E165" s="879">
        <v>49</v>
      </c>
      <c r="F165" s="935"/>
      <c r="G165" s="935"/>
      <c r="H165" s="935"/>
      <c r="I165" s="283" t="s">
        <v>19</v>
      </c>
      <c r="J165" s="283" t="s">
        <v>19</v>
      </c>
      <c r="K165" s="878" t="s">
        <v>19</v>
      </c>
      <c r="L165" s="878" t="s">
        <v>19</v>
      </c>
      <c r="M165" s="878" t="s">
        <v>19</v>
      </c>
      <c r="N165" s="878" t="s">
        <v>19</v>
      </c>
      <c r="O165" s="882"/>
      <c r="P165" s="883"/>
      <c r="Q165" s="878" t="s">
        <v>19</v>
      </c>
    </row>
    <row r="166" spans="2:17" ht="30" x14ac:dyDescent="0.25">
      <c r="B166" s="1312" t="s">
        <v>1526</v>
      </c>
      <c r="C166" s="878" t="s">
        <v>3123</v>
      </c>
      <c r="D166" s="879" t="s">
        <v>3132</v>
      </c>
      <c r="E166" s="879">
        <v>49</v>
      </c>
      <c r="F166" s="935"/>
      <c r="G166" s="935"/>
      <c r="H166" s="935"/>
      <c r="I166" s="283" t="s">
        <v>19</v>
      </c>
      <c r="J166" s="283" t="s">
        <v>19</v>
      </c>
      <c r="K166" s="878" t="s">
        <v>19</v>
      </c>
      <c r="L166" s="878" t="s">
        <v>19</v>
      </c>
      <c r="M166" s="878" t="s">
        <v>19</v>
      </c>
      <c r="N166" s="878" t="s">
        <v>19</v>
      </c>
      <c r="O166" s="882"/>
      <c r="P166" s="883"/>
      <c r="Q166" s="878" t="s">
        <v>19</v>
      </c>
    </row>
    <row r="167" spans="2:17" ht="30" x14ac:dyDescent="0.25">
      <c r="B167" s="1312" t="s">
        <v>1526</v>
      </c>
      <c r="C167" s="878" t="s">
        <v>3123</v>
      </c>
      <c r="D167" s="879" t="s">
        <v>3133</v>
      </c>
      <c r="E167" s="879">
        <v>49</v>
      </c>
      <c r="F167" s="935"/>
      <c r="G167" s="935"/>
      <c r="H167" s="935"/>
      <c r="I167" s="283" t="s">
        <v>19</v>
      </c>
      <c r="J167" s="283" t="s">
        <v>19</v>
      </c>
      <c r="K167" s="878" t="s">
        <v>19</v>
      </c>
      <c r="L167" s="878" t="s">
        <v>19</v>
      </c>
      <c r="M167" s="878" t="s">
        <v>19</v>
      </c>
      <c r="N167" s="878" t="s">
        <v>19</v>
      </c>
      <c r="O167" s="882"/>
      <c r="P167" s="883"/>
      <c r="Q167" s="878" t="s">
        <v>19</v>
      </c>
    </row>
    <row r="168" spans="2:17" ht="30" x14ac:dyDescent="0.25">
      <c r="B168" s="1312" t="s">
        <v>1526</v>
      </c>
      <c r="C168" s="878" t="s">
        <v>3123</v>
      </c>
      <c r="D168" s="879" t="s">
        <v>3133</v>
      </c>
      <c r="E168" s="879">
        <v>49</v>
      </c>
      <c r="F168" s="935"/>
      <c r="G168" s="935"/>
      <c r="H168" s="935"/>
      <c r="I168" s="283" t="s">
        <v>19</v>
      </c>
      <c r="J168" s="283" t="s">
        <v>19</v>
      </c>
      <c r="K168" s="878" t="s">
        <v>19</v>
      </c>
      <c r="L168" s="878" t="s">
        <v>19</v>
      </c>
      <c r="M168" s="878" t="s">
        <v>19</v>
      </c>
      <c r="N168" s="878" t="s">
        <v>19</v>
      </c>
      <c r="O168" s="882"/>
      <c r="P168" s="883"/>
      <c r="Q168" s="878" t="s">
        <v>19</v>
      </c>
    </row>
    <row r="169" spans="2:17" x14ac:dyDescent="0.25">
      <c r="B169" s="1312" t="s">
        <v>1526</v>
      </c>
      <c r="C169" s="878" t="s">
        <v>3123</v>
      </c>
      <c r="D169" s="879" t="s">
        <v>3134</v>
      </c>
      <c r="E169" s="879">
        <v>49</v>
      </c>
      <c r="F169" s="935"/>
      <c r="G169" s="935"/>
      <c r="H169" s="935"/>
      <c r="I169" s="283" t="s">
        <v>19</v>
      </c>
      <c r="J169" s="283" t="s">
        <v>19</v>
      </c>
      <c r="K169" s="878" t="s">
        <v>19</v>
      </c>
      <c r="L169" s="878" t="s">
        <v>19</v>
      </c>
      <c r="M169" s="878" t="s">
        <v>19</v>
      </c>
      <c r="N169" s="878" t="s">
        <v>19</v>
      </c>
      <c r="O169" s="882"/>
      <c r="P169" s="883"/>
      <c r="Q169" s="878" t="s">
        <v>19</v>
      </c>
    </row>
    <row r="170" spans="2:17" x14ac:dyDescent="0.25">
      <c r="B170" s="1312" t="s">
        <v>1526</v>
      </c>
      <c r="C170" s="878" t="s">
        <v>3123</v>
      </c>
      <c r="D170" s="879" t="s">
        <v>3135</v>
      </c>
      <c r="E170" s="879">
        <v>49</v>
      </c>
      <c r="F170" s="935"/>
      <c r="G170" s="935"/>
      <c r="H170" s="935"/>
      <c r="I170" s="283" t="s">
        <v>19</v>
      </c>
      <c r="J170" s="283" t="s">
        <v>19</v>
      </c>
      <c r="K170" s="878" t="s">
        <v>19</v>
      </c>
      <c r="L170" s="878" t="s">
        <v>19</v>
      </c>
      <c r="M170" s="878" t="s">
        <v>19</v>
      </c>
      <c r="N170" s="878" t="s">
        <v>19</v>
      </c>
      <c r="O170" s="882"/>
      <c r="P170" s="883"/>
      <c r="Q170" s="878" t="s">
        <v>19</v>
      </c>
    </row>
    <row r="171" spans="2:17" x14ac:dyDescent="0.25">
      <c r="B171" s="1312" t="s">
        <v>1526</v>
      </c>
      <c r="C171" s="878" t="s">
        <v>3123</v>
      </c>
      <c r="D171" s="879" t="s">
        <v>3136</v>
      </c>
      <c r="E171" s="879">
        <v>50</v>
      </c>
      <c r="F171" s="935"/>
      <c r="G171" s="935"/>
      <c r="H171" s="935"/>
      <c r="I171" s="283" t="s">
        <v>19</v>
      </c>
      <c r="J171" s="283" t="s">
        <v>19</v>
      </c>
      <c r="K171" s="878" t="s">
        <v>19</v>
      </c>
      <c r="L171" s="878" t="s">
        <v>19</v>
      </c>
      <c r="M171" s="878" t="s">
        <v>19</v>
      </c>
      <c r="N171" s="878" t="s">
        <v>19</v>
      </c>
      <c r="O171" s="882"/>
      <c r="P171" s="883"/>
      <c r="Q171" s="878" t="s">
        <v>19</v>
      </c>
    </row>
    <row r="172" spans="2:17" x14ac:dyDescent="0.25">
      <c r="B172" s="1312" t="s">
        <v>1526</v>
      </c>
      <c r="C172" s="878" t="s">
        <v>3123</v>
      </c>
      <c r="D172" s="879" t="s">
        <v>3137</v>
      </c>
      <c r="E172" s="879">
        <v>50</v>
      </c>
      <c r="F172" s="935"/>
      <c r="G172" s="935"/>
      <c r="H172" s="935"/>
      <c r="I172" s="283" t="s">
        <v>19</v>
      </c>
      <c r="J172" s="283" t="s">
        <v>19</v>
      </c>
      <c r="K172" s="878" t="s">
        <v>19</v>
      </c>
      <c r="L172" s="878" t="s">
        <v>19</v>
      </c>
      <c r="M172" s="878" t="s">
        <v>19</v>
      </c>
      <c r="N172" s="878" t="s">
        <v>19</v>
      </c>
      <c r="O172" s="882"/>
      <c r="P172" s="883"/>
      <c r="Q172" s="878" t="s">
        <v>19</v>
      </c>
    </row>
    <row r="173" spans="2:17" x14ac:dyDescent="0.25">
      <c r="B173" s="1312" t="s">
        <v>1526</v>
      </c>
      <c r="C173" s="878" t="s">
        <v>3123</v>
      </c>
      <c r="D173" s="879" t="s">
        <v>3138</v>
      </c>
      <c r="E173" s="879">
        <v>50</v>
      </c>
      <c r="F173" s="935"/>
      <c r="G173" s="935"/>
      <c r="H173" s="935"/>
      <c r="I173" s="283" t="s">
        <v>19</v>
      </c>
      <c r="J173" s="283" t="s">
        <v>19</v>
      </c>
      <c r="K173" s="878" t="s">
        <v>19</v>
      </c>
      <c r="L173" s="878" t="s">
        <v>19</v>
      </c>
      <c r="M173" s="878" t="s">
        <v>19</v>
      </c>
      <c r="N173" s="878" t="s">
        <v>19</v>
      </c>
      <c r="O173" s="882"/>
      <c r="P173" s="883"/>
      <c r="Q173" s="878" t="s">
        <v>19</v>
      </c>
    </row>
    <row r="174" spans="2:17" ht="30" x14ac:dyDescent="0.25">
      <c r="B174" s="1312" t="s">
        <v>1526</v>
      </c>
      <c r="C174" s="878" t="s">
        <v>3123</v>
      </c>
      <c r="D174" s="879" t="s">
        <v>3139</v>
      </c>
      <c r="E174" s="879">
        <v>50</v>
      </c>
      <c r="F174" s="935"/>
      <c r="G174" s="935"/>
      <c r="H174" s="935"/>
      <c r="I174" s="283" t="s">
        <v>19</v>
      </c>
      <c r="J174" s="283" t="s">
        <v>19</v>
      </c>
      <c r="K174" s="878" t="s">
        <v>19</v>
      </c>
      <c r="L174" s="878" t="s">
        <v>19</v>
      </c>
      <c r="M174" s="878" t="s">
        <v>19</v>
      </c>
      <c r="N174" s="878" t="s">
        <v>19</v>
      </c>
      <c r="O174" s="882"/>
      <c r="P174" s="883"/>
      <c r="Q174" s="878" t="s">
        <v>19</v>
      </c>
    </row>
    <row r="175" spans="2:17" ht="30" x14ac:dyDescent="0.25">
      <c r="B175" s="1312" t="s">
        <v>1526</v>
      </c>
      <c r="C175" s="878" t="s">
        <v>3123</v>
      </c>
      <c r="D175" s="879" t="s">
        <v>3139</v>
      </c>
      <c r="E175" s="879">
        <v>50</v>
      </c>
      <c r="F175" s="935"/>
      <c r="G175" s="935"/>
      <c r="H175" s="935"/>
      <c r="I175" s="283" t="s">
        <v>19</v>
      </c>
      <c r="J175" s="283" t="s">
        <v>19</v>
      </c>
      <c r="K175" s="878" t="s">
        <v>19</v>
      </c>
      <c r="L175" s="878" t="s">
        <v>19</v>
      </c>
      <c r="M175" s="878" t="s">
        <v>19</v>
      </c>
      <c r="N175" s="878" t="s">
        <v>19</v>
      </c>
      <c r="O175" s="882"/>
      <c r="P175" s="883"/>
      <c r="Q175" s="878" t="s">
        <v>19</v>
      </c>
    </row>
    <row r="176" spans="2:17" ht="30" x14ac:dyDescent="0.25">
      <c r="B176" s="1312" t="s">
        <v>1526</v>
      </c>
      <c r="C176" s="878" t="s">
        <v>3123</v>
      </c>
      <c r="D176" s="879" t="s">
        <v>3140</v>
      </c>
      <c r="E176" s="879">
        <v>50</v>
      </c>
      <c r="F176" s="935"/>
      <c r="G176" s="935"/>
      <c r="H176" s="935"/>
      <c r="I176" s="283" t="s">
        <v>19</v>
      </c>
      <c r="J176" s="283" t="s">
        <v>19</v>
      </c>
      <c r="K176" s="878" t="s">
        <v>19</v>
      </c>
      <c r="L176" s="878" t="s">
        <v>19</v>
      </c>
      <c r="M176" s="878" t="s">
        <v>19</v>
      </c>
      <c r="N176" s="878" t="s">
        <v>19</v>
      </c>
      <c r="O176" s="882"/>
      <c r="P176" s="883"/>
      <c r="Q176" s="878" t="s">
        <v>19</v>
      </c>
    </row>
    <row r="177" spans="2:17" ht="30" x14ac:dyDescent="0.25">
      <c r="B177" s="1312" t="s">
        <v>1526</v>
      </c>
      <c r="C177" s="878" t="s">
        <v>3123</v>
      </c>
      <c r="D177" s="879" t="s">
        <v>3141</v>
      </c>
      <c r="E177" s="879">
        <v>50</v>
      </c>
      <c r="F177" s="935"/>
      <c r="G177" s="935"/>
      <c r="H177" s="935"/>
      <c r="I177" s="283" t="s">
        <v>19</v>
      </c>
      <c r="J177" s="283" t="s">
        <v>19</v>
      </c>
      <c r="K177" s="878" t="s">
        <v>19</v>
      </c>
      <c r="L177" s="878" t="s">
        <v>19</v>
      </c>
      <c r="M177" s="878" t="s">
        <v>19</v>
      </c>
      <c r="N177" s="878" t="s">
        <v>19</v>
      </c>
      <c r="O177" s="882"/>
      <c r="P177" s="883"/>
      <c r="Q177" s="878" t="s">
        <v>19</v>
      </c>
    </row>
    <row r="178" spans="2:17" x14ac:dyDescent="0.25">
      <c r="B178" s="1312" t="s">
        <v>1526</v>
      </c>
      <c r="C178" s="878" t="s">
        <v>3123</v>
      </c>
      <c r="D178" s="879" t="s">
        <v>3142</v>
      </c>
      <c r="E178" s="879">
        <v>48</v>
      </c>
      <c r="F178" s="935"/>
      <c r="G178" s="935"/>
      <c r="H178" s="935"/>
      <c r="I178" s="283" t="s">
        <v>19</v>
      </c>
      <c r="J178" s="283" t="s">
        <v>19</v>
      </c>
      <c r="K178" s="878" t="s">
        <v>19</v>
      </c>
      <c r="L178" s="878" t="s">
        <v>19</v>
      </c>
      <c r="M178" s="878" t="s">
        <v>19</v>
      </c>
      <c r="N178" s="878" t="s">
        <v>19</v>
      </c>
      <c r="O178" s="882"/>
      <c r="P178" s="883"/>
      <c r="Q178" s="878" t="s">
        <v>19</v>
      </c>
    </row>
    <row r="179" spans="2:17" x14ac:dyDescent="0.25">
      <c r="B179" s="1312" t="s">
        <v>1526</v>
      </c>
      <c r="C179" s="878" t="s">
        <v>3123</v>
      </c>
      <c r="D179" s="879" t="s">
        <v>3143</v>
      </c>
      <c r="E179" s="879">
        <v>48</v>
      </c>
      <c r="F179" s="935"/>
      <c r="G179" s="935"/>
      <c r="H179" s="935"/>
      <c r="I179" s="283" t="s">
        <v>19</v>
      </c>
      <c r="J179" s="283" t="s">
        <v>19</v>
      </c>
      <c r="K179" s="878" t="s">
        <v>19</v>
      </c>
      <c r="L179" s="878" t="s">
        <v>19</v>
      </c>
      <c r="M179" s="878" t="s">
        <v>19</v>
      </c>
      <c r="N179" s="878" t="s">
        <v>19</v>
      </c>
      <c r="O179" s="882"/>
      <c r="P179" s="883"/>
      <c r="Q179" s="878" t="s">
        <v>19</v>
      </c>
    </row>
    <row r="180" spans="2:17" x14ac:dyDescent="0.25">
      <c r="B180" s="1312" t="s">
        <v>1526</v>
      </c>
      <c r="C180" s="878" t="s">
        <v>3123</v>
      </c>
      <c r="D180" s="879" t="s">
        <v>3144</v>
      </c>
      <c r="E180" s="879">
        <v>50</v>
      </c>
      <c r="F180" s="935"/>
      <c r="G180" s="935"/>
      <c r="H180" s="935"/>
      <c r="I180" s="283" t="s">
        <v>19</v>
      </c>
      <c r="J180" s="283" t="s">
        <v>19</v>
      </c>
      <c r="K180" s="878" t="s">
        <v>19</v>
      </c>
      <c r="L180" s="878" t="s">
        <v>19</v>
      </c>
      <c r="M180" s="878" t="s">
        <v>19</v>
      </c>
      <c r="N180" s="878" t="s">
        <v>19</v>
      </c>
      <c r="O180" s="882"/>
      <c r="P180" s="883"/>
      <c r="Q180" s="878" t="s">
        <v>19</v>
      </c>
    </row>
    <row r="181" spans="2:17" x14ac:dyDescent="0.25">
      <c r="B181" s="1312" t="s">
        <v>1526</v>
      </c>
      <c r="C181" s="878" t="s">
        <v>3123</v>
      </c>
      <c r="D181" s="879" t="s">
        <v>3144</v>
      </c>
      <c r="E181" s="879">
        <v>50</v>
      </c>
      <c r="F181" s="935"/>
      <c r="G181" s="935"/>
      <c r="H181" s="935"/>
      <c r="I181" s="283" t="s">
        <v>19</v>
      </c>
      <c r="J181" s="283" t="s">
        <v>19</v>
      </c>
      <c r="K181" s="878" t="s">
        <v>19</v>
      </c>
      <c r="L181" s="878" t="s">
        <v>19</v>
      </c>
      <c r="M181" s="878" t="s">
        <v>19</v>
      </c>
      <c r="N181" s="878" t="s">
        <v>19</v>
      </c>
      <c r="O181" s="882"/>
      <c r="P181" s="883"/>
      <c r="Q181" s="878" t="s">
        <v>19</v>
      </c>
    </row>
    <row r="182" spans="2:17" x14ac:dyDescent="0.25">
      <c r="B182" s="1312" t="s">
        <v>1526</v>
      </c>
      <c r="C182" s="878" t="s">
        <v>3123</v>
      </c>
      <c r="D182" s="879" t="s">
        <v>3145</v>
      </c>
      <c r="E182" s="879">
        <v>50</v>
      </c>
      <c r="F182" s="935"/>
      <c r="G182" s="935"/>
      <c r="H182" s="935"/>
      <c r="I182" s="283" t="s">
        <v>19</v>
      </c>
      <c r="J182" s="283" t="s">
        <v>19</v>
      </c>
      <c r="K182" s="878" t="s">
        <v>19</v>
      </c>
      <c r="L182" s="878" t="s">
        <v>19</v>
      </c>
      <c r="M182" s="878" t="s">
        <v>19</v>
      </c>
      <c r="N182" s="878" t="s">
        <v>19</v>
      </c>
      <c r="O182" s="882"/>
      <c r="P182" s="883"/>
      <c r="Q182" s="878" t="s">
        <v>19</v>
      </c>
    </row>
    <row r="183" spans="2:17" x14ac:dyDescent="0.25">
      <c r="B183" s="1312" t="s">
        <v>1526</v>
      </c>
      <c r="C183" s="878" t="s">
        <v>3123</v>
      </c>
      <c r="D183" s="879" t="s">
        <v>3146</v>
      </c>
      <c r="E183" s="879">
        <v>48</v>
      </c>
      <c r="F183" s="935"/>
      <c r="G183" s="935"/>
      <c r="H183" s="935"/>
      <c r="I183" s="283" t="s">
        <v>19</v>
      </c>
      <c r="J183" s="283" t="s">
        <v>19</v>
      </c>
      <c r="K183" s="878" t="s">
        <v>19</v>
      </c>
      <c r="L183" s="878" t="s">
        <v>19</v>
      </c>
      <c r="M183" s="878" t="s">
        <v>19</v>
      </c>
      <c r="N183" s="878" t="s">
        <v>19</v>
      </c>
      <c r="O183" s="882"/>
      <c r="P183" s="883"/>
      <c r="Q183" s="878" t="s">
        <v>19</v>
      </c>
    </row>
    <row r="184" spans="2:17" x14ac:dyDescent="0.25">
      <c r="B184" s="1312" t="s">
        <v>1526</v>
      </c>
      <c r="C184" s="878" t="s">
        <v>3123</v>
      </c>
      <c r="D184" s="879" t="s">
        <v>3147</v>
      </c>
      <c r="E184" s="879">
        <v>48</v>
      </c>
      <c r="F184" s="935"/>
      <c r="G184" s="935"/>
      <c r="H184" s="935"/>
      <c r="I184" s="283" t="s">
        <v>19</v>
      </c>
      <c r="J184" s="283" t="s">
        <v>19</v>
      </c>
      <c r="K184" s="878" t="s">
        <v>19</v>
      </c>
      <c r="L184" s="878" t="s">
        <v>19</v>
      </c>
      <c r="M184" s="878" t="s">
        <v>19</v>
      </c>
      <c r="N184" s="878" t="s">
        <v>19</v>
      </c>
      <c r="O184" s="882"/>
      <c r="P184" s="883"/>
      <c r="Q184" s="878" t="s">
        <v>19</v>
      </c>
    </row>
    <row r="185" spans="2:17" x14ac:dyDescent="0.25">
      <c r="B185" s="1312" t="s">
        <v>1526</v>
      </c>
      <c r="C185" s="878" t="s">
        <v>3123</v>
      </c>
      <c r="D185" s="879" t="s">
        <v>3148</v>
      </c>
      <c r="E185" s="879">
        <v>50</v>
      </c>
      <c r="F185" s="935"/>
      <c r="G185" s="935"/>
      <c r="H185" s="935"/>
      <c r="I185" s="283" t="s">
        <v>19</v>
      </c>
      <c r="J185" s="283" t="s">
        <v>19</v>
      </c>
      <c r="K185" s="878" t="s">
        <v>19</v>
      </c>
      <c r="L185" s="878" t="s">
        <v>19</v>
      </c>
      <c r="M185" s="878" t="s">
        <v>19</v>
      </c>
      <c r="N185" s="878" t="s">
        <v>19</v>
      </c>
      <c r="O185" s="882"/>
      <c r="P185" s="883"/>
      <c r="Q185" s="878" t="s">
        <v>19</v>
      </c>
    </row>
    <row r="186" spans="2:17" x14ac:dyDescent="0.25">
      <c r="B186" s="1312" t="s">
        <v>1526</v>
      </c>
      <c r="C186" s="878" t="s">
        <v>3123</v>
      </c>
      <c r="D186" s="879" t="s">
        <v>3148</v>
      </c>
      <c r="E186" s="879">
        <v>50</v>
      </c>
      <c r="F186" s="935"/>
      <c r="G186" s="935"/>
      <c r="H186" s="935"/>
      <c r="I186" s="283" t="s">
        <v>19</v>
      </c>
      <c r="J186" s="283" t="s">
        <v>19</v>
      </c>
      <c r="K186" s="878" t="s">
        <v>19</v>
      </c>
      <c r="L186" s="878" t="s">
        <v>19</v>
      </c>
      <c r="M186" s="878" t="s">
        <v>19</v>
      </c>
      <c r="N186" s="878" t="s">
        <v>19</v>
      </c>
      <c r="O186" s="882"/>
      <c r="P186" s="883"/>
      <c r="Q186" s="878" t="s">
        <v>19</v>
      </c>
    </row>
    <row r="187" spans="2:17" x14ac:dyDescent="0.25">
      <c r="B187" s="1312" t="s">
        <v>1526</v>
      </c>
      <c r="C187" s="878" t="s">
        <v>3123</v>
      </c>
      <c r="D187" s="879" t="s">
        <v>3149</v>
      </c>
      <c r="E187" s="879">
        <v>48</v>
      </c>
      <c r="F187" s="935"/>
      <c r="G187" s="935"/>
      <c r="H187" s="935"/>
      <c r="I187" s="283" t="s">
        <v>19</v>
      </c>
      <c r="J187" s="283" t="s">
        <v>19</v>
      </c>
      <c r="K187" s="878" t="s">
        <v>19</v>
      </c>
      <c r="L187" s="878" t="s">
        <v>19</v>
      </c>
      <c r="M187" s="878" t="s">
        <v>19</v>
      </c>
      <c r="N187" s="878" t="s">
        <v>19</v>
      </c>
      <c r="O187" s="882"/>
      <c r="P187" s="883"/>
      <c r="Q187" s="878" t="s">
        <v>19</v>
      </c>
    </row>
    <row r="188" spans="2:17" x14ac:dyDescent="0.25">
      <c r="B188" s="1312" t="s">
        <v>1526</v>
      </c>
      <c r="C188" s="878" t="s">
        <v>3123</v>
      </c>
      <c r="D188" s="879" t="s">
        <v>3149</v>
      </c>
      <c r="E188" s="879">
        <v>48</v>
      </c>
      <c r="F188" s="935"/>
      <c r="G188" s="935"/>
      <c r="H188" s="935"/>
      <c r="I188" s="283" t="s">
        <v>19</v>
      </c>
      <c r="J188" s="283" t="s">
        <v>19</v>
      </c>
      <c r="K188" s="878" t="s">
        <v>19</v>
      </c>
      <c r="L188" s="878" t="s">
        <v>19</v>
      </c>
      <c r="M188" s="878" t="s">
        <v>19</v>
      </c>
      <c r="N188" s="878" t="s">
        <v>19</v>
      </c>
      <c r="O188" s="882"/>
      <c r="P188" s="883"/>
      <c r="Q188" s="878" t="s">
        <v>19</v>
      </c>
    </row>
    <row r="189" spans="2:17" x14ac:dyDescent="0.25">
      <c r="B189" s="1312" t="s">
        <v>1526</v>
      </c>
      <c r="C189" s="878" t="s">
        <v>3123</v>
      </c>
      <c r="D189" s="879" t="s">
        <v>3150</v>
      </c>
      <c r="E189" s="879">
        <v>48</v>
      </c>
      <c r="F189" s="935"/>
      <c r="G189" s="935"/>
      <c r="H189" s="935"/>
      <c r="I189" s="283" t="s">
        <v>19</v>
      </c>
      <c r="J189" s="283" t="s">
        <v>19</v>
      </c>
      <c r="K189" s="878" t="s">
        <v>19</v>
      </c>
      <c r="L189" s="878" t="s">
        <v>19</v>
      </c>
      <c r="M189" s="878" t="s">
        <v>19</v>
      </c>
      <c r="N189" s="878" t="s">
        <v>19</v>
      </c>
      <c r="O189" s="882"/>
      <c r="P189" s="883"/>
      <c r="Q189" s="878" t="s">
        <v>19</v>
      </c>
    </row>
    <row r="190" spans="2:17" x14ac:dyDescent="0.25">
      <c r="B190" s="1312" t="s">
        <v>1526</v>
      </c>
      <c r="C190" s="878" t="s">
        <v>3123</v>
      </c>
      <c r="D190" s="879" t="s">
        <v>3150</v>
      </c>
      <c r="E190" s="879">
        <v>48</v>
      </c>
      <c r="F190" s="935"/>
      <c r="G190" s="935"/>
      <c r="H190" s="935"/>
      <c r="I190" s="283" t="s">
        <v>19</v>
      </c>
      <c r="J190" s="283" t="s">
        <v>19</v>
      </c>
      <c r="K190" s="878" t="s">
        <v>19</v>
      </c>
      <c r="L190" s="878" t="s">
        <v>19</v>
      </c>
      <c r="M190" s="878" t="s">
        <v>19</v>
      </c>
      <c r="N190" s="878" t="s">
        <v>19</v>
      </c>
      <c r="O190" s="882"/>
      <c r="P190" s="883"/>
      <c r="Q190" s="878" t="s">
        <v>19</v>
      </c>
    </row>
    <row r="191" spans="2:17" x14ac:dyDescent="0.25">
      <c r="B191" s="1312" t="s">
        <v>1526</v>
      </c>
      <c r="C191" s="878" t="s">
        <v>3123</v>
      </c>
      <c r="D191" s="879" t="s">
        <v>3151</v>
      </c>
      <c r="E191" s="879">
        <v>50</v>
      </c>
      <c r="F191" s="935"/>
      <c r="G191" s="935"/>
      <c r="H191" s="935"/>
      <c r="I191" s="283" t="s">
        <v>19</v>
      </c>
      <c r="J191" s="283" t="s">
        <v>19</v>
      </c>
      <c r="K191" s="878" t="s">
        <v>19</v>
      </c>
      <c r="L191" s="878" t="s">
        <v>19</v>
      </c>
      <c r="M191" s="878" t="s">
        <v>19</v>
      </c>
      <c r="N191" s="878" t="s">
        <v>19</v>
      </c>
      <c r="O191" s="882"/>
      <c r="P191" s="883"/>
      <c r="Q191" s="878" t="s">
        <v>19</v>
      </c>
    </row>
    <row r="192" spans="2:17" x14ac:dyDescent="0.25">
      <c r="B192" s="1312" t="s">
        <v>1526</v>
      </c>
      <c r="C192" s="878" t="s">
        <v>3123</v>
      </c>
      <c r="D192" s="879" t="s">
        <v>3152</v>
      </c>
      <c r="E192" s="879">
        <v>50</v>
      </c>
      <c r="F192" s="935"/>
      <c r="G192" s="935"/>
      <c r="H192" s="935"/>
      <c r="I192" s="283" t="s">
        <v>19</v>
      </c>
      <c r="J192" s="283" t="s">
        <v>19</v>
      </c>
      <c r="K192" s="878" t="s">
        <v>19</v>
      </c>
      <c r="L192" s="878" t="s">
        <v>19</v>
      </c>
      <c r="M192" s="878" t="s">
        <v>19</v>
      </c>
      <c r="N192" s="878" t="s">
        <v>19</v>
      </c>
      <c r="O192" s="882"/>
      <c r="P192" s="883"/>
      <c r="Q192" s="878" t="s">
        <v>19</v>
      </c>
    </row>
    <row r="193" spans="2:17" x14ac:dyDescent="0.25">
      <c r="B193" s="1312" t="s">
        <v>1526</v>
      </c>
      <c r="C193" s="878" t="s">
        <v>3123</v>
      </c>
      <c r="D193" s="879" t="s">
        <v>3153</v>
      </c>
      <c r="E193" s="879">
        <v>50</v>
      </c>
      <c r="F193" s="935"/>
      <c r="G193" s="935"/>
      <c r="H193" s="935"/>
      <c r="I193" s="283" t="s">
        <v>19</v>
      </c>
      <c r="J193" s="283" t="s">
        <v>19</v>
      </c>
      <c r="K193" s="878" t="s">
        <v>19</v>
      </c>
      <c r="L193" s="878" t="s">
        <v>19</v>
      </c>
      <c r="M193" s="878" t="s">
        <v>19</v>
      </c>
      <c r="N193" s="878" t="s">
        <v>19</v>
      </c>
      <c r="O193" s="882"/>
      <c r="P193" s="883"/>
      <c r="Q193" s="878" t="s">
        <v>19</v>
      </c>
    </row>
    <row r="194" spans="2:17" x14ac:dyDescent="0.25">
      <c r="B194" s="1312" t="s">
        <v>1526</v>
      </c>
      <c r="C194" s="878" t="s">
        <v>3123</v>
      </c>
      <c r="D194" s="879" t="s">
        <v>3154</v>
      </c>
      <c r="E194" s="879">
        <v>52</v>
      </c>
      <c r="F194" s="935"/>
      <c r="G194" s="935"/>
      <c r="H194" s="935"/>
      <c r="I194" s="283" t="s">
        <v>19</v>
      </c>
      <c r="J194" s="283" t="s">
        <v>19</v>
      </c>
      <c r="K194" s="878" t="s">
        <v>19</v>
      </c>
      <c r="L194" s="878" t="s">
        <v>19</v>
      </c>
      <c r="M194" s="878" t="s">
        <v>19</v>
      </c>
      <c r="N194" s="878" t="s">
        <v>19</v>
      </c>
      <c r="O194" s="882"/>
      <c r="P194" s="883"/>
      <c r="Q194" s="878" t="s">
        <v>19</v>
      </c>
    </row>
    <row r="195" spans="2:17" x14ac:dyDescent="0.25">
      <c r="B195" s="1312" t="s">
        <v>1526</v>
      </c>
      <c r="C195" s="878" t="s">
        <v>3123</v>
      </c>
      <c r="D195" s="879" t="s">
        <v>3155</v>
      </c>
      <c r="E195" s="879">
        <v>50</v>
      </c>
      <c r="F195" s="935"/>
      <c r="G195" s="935"/>
      <c r="H195" s="935"/>
      <c r="I195" s="283" t="s">
        <v>19</v>
      </c>
      <c r="J195" s="283" t="s">
        <v>19</v>
      </c>
      <c r="K195" s="878" t="s">
        <v>19</v>
      </c>
      <c r="L195" s="878" t="s">
        <v>19</v>
      </c>
      <c r="M195" s="878" t="s">
        <v>19</v>
      </c>
      <c r="N195" s="878" t="s">
        <v>19</v>
      </c>
      <c r="O195" s="882"/>
      <c r="P195" s="883"/>
      <c r="Q195" s="878" t="s">
        <v>19</v>
      </c>
    </row>
    <row r="196" spans="2:17" x14ac:dyDescent="0.25">
      <c r="B196" s="1312" t="s">
        <v>1526</v>
      </c>
      <c r="C196" s="878" t="s">
        <v>3123</v>
      </c>
      <c r="D196" s="879" t="s">
        <v>3156</v>
      </c>
      <c r="E196" s="879">
        <v>48</v>
      </c>
      <c r="F196" s="935"/>
      <c r="G196" s="935"/>
      <c r="H196" s="935"/>
      <c r="I196" s="283" t="s">
        <v>19</v>
      </c>
      <c r="J196" s="283" t="s">
        <v>19</v>
      </c>
      <c r="K196" s="878" t="s">
        <v>19</v>
      </c>
      <c r="L196" s="878" t="s">
        <v>19</v>
      </c>
      <c r="M196" s="878" t="s">
        <v>19</v>
      </c>
      <c r="N196" s="878" t="s">
        <v>19</v>
      </c>
      <c r="O196" s="882"/>
      <c r="P196" s="883"/>
      <c r="Q196" s="878" t="s">
        <v>19</v>
      </c>
    </row>
    <row r="197" spans="2:17" x14ac:dyDescent="0.25">
      <c r="B197" s="1312" t="s">
        <v>1526</v>
      </c>
      <c r="C197" s="878" t="s">
        <v>3123</v>
      </c>
      <c r="D197" s="879" t="s">
        <v>3157</v>
      </c>
      <c r="E197" s="879">
        <v>50</v>
      </c>
      <c r="F197" s="935"/>
      <c r="G197" s="935"/>
      <c r="H197" s="935"/>
      <c r="I197" s="283" t="s">
        <v>19</v>
      </c>
      <c r="J197" s="283" t="s">
        <v>19</v>
      </c>
      <c r="K197" s="878" t="s">
        <v>19</v>
      </c>
      <c r="L197" s="878" t="s">
        <v>19</v>
      </c>
      <c r="M197" s="878" t="s">
        <v>19</v>
      </c>
      <c r="N197" s="878" t="s">
        <v>19</v>
      </c>
      <c r="O197" s="882"/>
      <c r="P197" s="883"/>
      <c r="Q197" s="878" t="s">
        <v>19</v>
      </c>
    </row>
    <row r="198" spans="2:17" x14ac:dyDescent="0.25">
      <c r="B198" s="1312" t="s">
        <v>1526</v>
      </c>
      <c r="C198" s="878" t="s">
        <v>3123</v>
      </c>
      <c r="D198" s="879" t="s">
        <v>3158</v>
      </c>
      <c r="E198" s="879">
        <v>50</v>
      </c>
      <c r="F198" s="935"/>
      <c r="G198" s="935"/>
      <c r="H198" s="935"/>
      <c r="I198" s="283" t="s">
        <v>19</v>
      </c>
      <c r="J198" s="283" t="s">
        <v>19</v>
      </c>
      <c r="K198" s="878" t="s">
        <v>19</v>
      </c>
      <c r="L198" s="878" t="s">
        <v>19</v>
      </c>
      <c r="M198" s="878" t="s">
        <v>19</v>
      </c>
      <c r="N198" s="878" t="s">
        <v>19</v>
      </c>
      <c r="O198" s="882"/>
      <c r="P198" s="883"/>
      <c r="Q198" s="878" t="s">
        <v>19</v>
      </c>
    </row>
    <row r="199" spans="2:17" x14ac:dyDescent="0.25">
      <c r="B199" s="1312" t="s">
        <v>1526</v>
      </c>
      <c r="C199" s="878" t="s">
        <v>3123</v>
      </c>
      <c r="D199" s="879" t="s">
        <v>1825</v>
      </c>
      <c r="E199" s="879">
        <v>50</v>
      </c>
      <c r="F199" s="935"/>
      <c r="G199" s="935"/>
      <c r="H199" s="935"/>
      <c r="I199" s="283" t="s">
        <v>19</v>
      </c>
      <c r="J199" s="283" t="s">
        <v>19</v>
      </c>
      <c r="K199" s="878" t="s">
        <v>19</v>
      </c>
      <c r="L199" s="878" t="s">
        <v>19</v>
      </c>
      <c r="M199" s="878" t="s">
        <v>19</v>
      </c>
      <c r="N199" s="878" t="s">
        <v>19</v>
      </c>
      <c r="O199" s="882"/>
      <c r="P199" s="883"/>
      <c r="Q199" s="878" t="s">
        <v>19</v>
      </c>
    </row>
    <row r="200" spans="2:17" x14ac:dyDescent="0.25">
      <c r="B200" s="1312" t="s">
        <v>1526</v>
      </c>
      <c r="C200" s="878" t="s">
        <v>3123</v>
      </c>
      <c r="D200" s="879" t="s">
        <v>1826</v>
      </c>
      <c r="E200" s="879">
        <v>48</v>
      </c>
      <c r="F200" s="935"/>
      <c r="G200" s="935"/>
      <c r="H200" s="935"/>
      <c r="I200" s="283" t="s">
        <v>19</v>
      </c>
      <c r="J200" s="283" t="s">
        <v>19</v>
      </c>
      <c r="K200" s="878" t="s">
        <v>19</v>
      </c>
      <c r="L200" s="878" t="s">
        <v>19</v>
      </c>
      <c r="M200" s="878" t="s">
        <v>19</v>
      </c>
      <c r="N200" s="878" t="s">
        <v>19</v>
      </c>
      <c r="O200" s="882"/>
      <c r="P200" s="883"/>
      <c r="Q200" s="878" t="s">
        <v>19</v>
      </c>
    </row>
    <row r="201" spans="2:17" x14ac:dyDescent="0.25">
      <c r="B201" s="1312" t="s">
        <v>1526</v>
      </c>
      <c r="C201" s="878" t="s">
        <v>3123</v>
      </c>
      <c r="D201" s="879" t="s">
        <v>1826</v>
      </c>
      <c r="E201" s="879">
        <v>48</v>
      </c>
      <c r="F201" s="935"/>
      <c r="G201" s="935"/>
      <c r="H201" s="935"/>
      <c r="I201" s="283" t="s">
        <v>19</v>
      </c>
      <c r="J201" s="283" t="s">
        <v>19</v>
      </c>
      <c r="K201" s="878" t="s">
        <v>19</v>
      </c>
      <c r="L201" s="878" t="s">
        <v>19</v>
      </c>
      <c r="M201" s="878" t="s">
        <v>19</v>
      </c>
      <c r="N201" s="878" t="s">
        <v>19</v>
      </c>
      <c r="O201" s="882"/>
      <c r="P201" s="883"/>
      <c r="Q201" s="878" t="s">
        <v>19</v>
      </c>
    </row>
    <row r="202" spans="2:17" x14ac:dyDescent="0.25">
      <c r="B202" s="1312" t="s">
        <v>1526</v>
      </c>
      <c r="C202" s="878" t="s">
        <v>3123</v>
      </c>
      <c r="D202" s="879" t="s">
        <v>3159</v>
      </c>
      <c r="E202" s="879">
        <v>50</v>
      </c>
      <c r="F202" s="935"/>
      <c r="G202" s="935"/>
      <c r="H202" s="935"/>
      <c r="I202" s="283" t="s">
        <v>19</v>
      </c>
      <c r="J202" s="283" t="s">
        <v>19</v>
      </c>
      <c r="K202" s="878" t="s">
        <v>19</v>
      </c>
      <c r="L202" s="878" t="s">
        <v>19</v>
      </c>
      <c r="M202" s="878" t="s">
        <v>19</v>
      </c>
      <c r="N202" s="878" t="s">
        <v>19</v>
      </c>
      <c r="O202" s="882"/>
      <c r="P202" s="883"/>
      <c r="Q202" s="878" t="s">
        <v>19</v>
      </c>
    </row>
    <row r="203" spans="2:17" x14ac:dyDescent="0.25">
      <c r="B203" s="1312" t="s">
        <v>1526</v>
      </c>
      <c r="C203" s="878" t="s">
        <v>3123</v>
      </c>
      <c r="D203" s="879" t="s">
        <v>3160</v>
      </c>
      <c r="E203" s="879">
        <v>50</v>
      </c>
      <c r="F203" s="935"/>
      <c r="G203" s="935"/>
      <c r="H203" s="935"/>
      <c r="I203" s="283" t="s">
        <v>19</v>
      </c>
      <c r="J203" s="283" t="s">
        <v>19</v>
      </c>
      <c r="K203" s="878" t="s">
        <v>19</v>
      </c>
      <c r="L203" s="878" t="s">
        <v>19</v>
      </c>
      <c r="M203" s="878" t="s">
        <v>19</v>
      </c>
      <c r="N203" s="878" t="s">
        <v>19</v>
      </c>
      <c r="O203" s="882"/>
      <c r="P203" s="883"/>
      <c r="Q203" s="878" t="s">
        <v>19</v>
      </c>
    </row>
    <row r="204" spans="2:17" ht="15.75" x14ac:dyDescent="0.25">
      <c r="B204" s="1312"/>
      <c r="C204" s="797"/>
      <c r="D204" s="798"/>
      <c r="E204" s="799">
        <v>3270</v>
      </c>
      <c r="F204" s="935"/>
      <c r="G204" s="935"/>
      <c r="H204" s="935"/>
      <c r="I204" s="283"/>
      <c r="J204" s="283"/>
      <c r="K204" s="878"/>
      <c r="L204" s="878"/>
      <c r="M204" s="878"/>
      <c r="N204" s="878"/>
      <c r="O204" s="882"/>
      <c r="P204" s="883"/>
      <c r="Q204" s="51"/>
    </row>
    <row r="205" spans="2:17" x14ac:dyDescent="0.25">
      <c r="B205" s="800" t="s">
        <v>3161</v>
      </c>
      <c r="C205" s="797"/>
      <c r="D205" s="798"/>
      <c r="E205" s="879"/>
      <c r="F205" s="935"/>
      <c r="G205" s="935"/>
      <c r="H205" s="935"/>
      <c r="I205" s="283"/>
      <c r="J205" s="283"/>
      <c r="K205" s="878"/>
      <c r="L205" s="878"/>
      <c r="M205" s="878"/>
      <c r="N205" s="878"/>
      <c r="O205" s="882"/>
      <c r="P205" s="883"/>
      <c r="Q205" s="51"/>
    </row>
    <row r="206" spans="2:17" ht="90" x14ac:dyDescent="0.25">
      <c r="B206" s="1314" t="s">
        <v>68</v>
      </c>
      <c r="C206" s="114" t="s">
        <v>69</v>
      </c>
      <c r="D206" s="114" t="s">
        <v>70</v>
      </c>
      <c r="E206" s="114" t="s">
        <v>71</v>
      </c>
      <c r="F206" s="114" t="s">
        <v>72</v>
      </c>
      <c r="G206" s="114" t="s">
        <v>73</v>
      </c>
      <c r="H206" s="114" t="s">
        <v>74</v>
      </c>
      <c r="I206" s="114" t="s">
        <v>75</v>
      </c>
      <c r="J206" s="114" t="s">
        <v>76</v>
      </c>
      <c r="K206" s="114" t="s">
        <v>77</v>
      </c>
      <c r="L206" s="114" t="s">
        <v>78</v>
      </c>
      <c r="M206" s="115" t="s">
        <v>79</v>
      </c>
      <c r="N206" s="115" t="s">
        <v>80</v>
      </c>
      <c r="O206" s="1579" t="s">
        <v>81</v>
      </c>
      <c r="P206" s="1581"/>
      <c r="Q206" s="51"/>
    </row>
    <row r="207" spans="2:17" x14ac:dyDescent="0.25">
      <c r="B207" s="1312" t="s">
        <v>3109</v>
      </c>
      <c r="C207" s="793" t="s">
        <v>3162</v>
      </c>
      <c r="D207" s="801" t="s">
        <v>3163</v>
      </c>
      <c r="E207" s="802">
        <v>65</v>
      </c>
      <c r="F207" s="935"/>
      <c r="G207" s="935" t="s">
        <v>19</v>
      </c>
      <c r="H207" s="935"/>
      <c r="I207" s="283"/>
      <c r="J207" s="283" t="s">
        <v>19</v>
      </c>
      <c r="K207" s="878" t="s">
        <v>19</v>
      </c>
      <c r="L207" s="878" t="s">
        <v>19</v>
      </c>
      <c r="M207" s="878" t="s">
        <v>19</v>
      </c>
      <c r="N207" s="878" t="s">
        <v>19</v>
      </c>
      <c r="O207" s="882"/>
      <c r="P207" s="883"/>
      <c r="Q207" s="878" t="s">
        <v>19</v>
      </c>
    </row>
    <row r="208" spans="2:17" x14ac:dyDescent="0.25">
      <c r="B208" s="1312" t="s">
        <v>3109</v>
      </c>
      <c r="C208" s="793" t="s">
        <v>3162</v>
      </c>
      <c r="D208" s="801" t="s">
        <v>3164</v>
      </c>
      <c r="E208" s="802">
        <v>50</v>
      </c>
      <c r="F208" s="935"/>
      <c r="G208" s="935" t="s">
        <v>19</v>
      </c>
      <c r="H208" s="935"/>
      <c r="I208" s="283"/>
      <c r="J208" s="283" t="s">
        <v>19</v>
      </c>
      <c r="K208" s="878" t="s">
        <v>19</v>
      </c>
      <c r="L208" s="878" t="s">
        <v>19</v>
      </c>
      <c r="M208" s="878" t="s">
        <v>19</v>
      </c>
      <c r="N208" s="878" t="s">
        <v>19</v>
      </c>
      <c r="O208" s="882"/>
      <c r="P208" s="883"/>
      <c r="Q208" s="878" t="s">
        <v>19</v>
      </c>
    </row>
    <row r="209" spans="2:17" ht="30" x14ac:dyDescent="0.25">
      <c r="B209" s="1312" t="s">
        <v>3109</v>
      </c>
      <c r="C209" s="793" t="s">
        <v>3162</v>
      </c>
      <c r="D209" s="801" t="s">
        <v>3165</v>
      </c>
      <c r="E209" s="802">
        <v>100</v>
      </c>
      <c r="F209" s="935"/>
      <c r="G209" s="935" t="s">
        <v>19</v>
      </c>
      <c r="H209" s="935"/>
      <c r="I209" s="283"/>
      <c r="J209" s="283" t="s">
        <v>19</v>
      </c>
      <c r="K209" s="878" t="s">
        <v>19</v>
      </c>
      <c r="L209" s="878" t="s">
        <v>19</v>
      </c>
      <c r="M209" s="878" t="s">
        <v>19</v>
      </c>
      <c r="N209" s="878" t="s">
        <v>19</v>
      </c>
      <c r="O209" s="882"/>
      <c r="P209" s="883"/>
      <c r="Q209" s="878" t="s">
        <v>19</v>
      </c>
    </row>
    <row r="210" spans="2:17" x14ac:dyDescent="0.25">
      <c r="B210" s="1312" t="s">
        <v>3109</v>
      </c>
      <c r="C210" s="793" t="s">
        <v>3162</v>
      </c>
      <c r="D210" s="801" t="s">
        <v>3166</v>
      </c>
      <c r="E210" s="802">
        <v>80</v>
      </c>
      <c r="F210" s="935"/>
      <c r="G210" s="935" t="s">
        <v>19</v>
      </c>
      <c r="H210" s="935"/>
      <c r="I210" s="283"/>
      <c r="J210" s="283" t="s">
        <v>19</v>
      </c>
      <c r="K210" s="878" t="s">
        <v>19</v>
      </c>
      <c r="L210" s="878" t="s">
        <v>19</v>
      </c>
      <c r="M210" s="878" t="s">
        <v>19</v>
      </c>
      <c r="N210" s="878" t="s">
        <v>19</v>
      </c>
      <c r="O210" s="882"/>
      <c r="P210" s="883"/>
      <c r="Q210" s="878" t="s">
        <v>19</v>
      </c>
    </row>
    <row r="211" spans="2:17" x14ac:dyDescent="0.25">
      <c r="B211" s="1312" t="s">
        <v>3109</v>
      </c>
      <c r="C211" s="793" t="s">
        <v>3162</v>
      </c>
      <c r="D211" s="801" t="s">
        <v>3167</v>
      </c>
      <c r="E211" s="802">
        <v>100</v>
      </c>
      <c r="F211" s="935"/>
      <c r="G211" s="935" t="s">
        <v>19</v>
      </c>
      <c r="H211" s="935"/>
      <c r="I211" s="283"/>
      <c r="J211" s="283" t="s">
        <v>19</v>
      </c>
      <c r="K211" s="878" t="s">
        <v>19</v>
      </c>
      <c r="L211" s="878" t="s">
        <v>19</v>
      </c>
      <c r="M211" s="878" t="s">
        <v>19</v>
      </c>
      <c r="N211" s="878" t="s">
        <v>19</v>
      </c>
      <c r="O211" s="882"/>
      <c r="P211" s="883"/>
      <c r="Q211" s="878" t="s">
        <v>19</v>
      </c>
    </row>
    <row r="212" spans="2:17" ht="30" x14ac:dyDescent="0.25">
      <c r="B212" s="1312" t="s">
        <v>3109</v>
      </c>
      <c r="C212" s="793" t="s">
        <v>3162</v>
      </c>
      <c r="D212" s="801" t="s">
        <v>3168</v>
      </c>
      <c r="E212" s="802">
        <v>80</v>
      </c>
      <c r="F212" s="935"/>
      <c r="G212" s="935" t="s">
        <v>19</v>
      </c>
      <c r="H212" s="935"/>
      <c r="I212" s="283"/>
      <c r="J212" s="283" t="s">
        <v>19</v>
      </c>
      <c r="K212" s="878" t="s">
        <v>19</v>
      </c>
      <c r="L212" s="878" t="s">
        <v>19</v>
      </c>
      <c r="M212" s="878" t="s">
        <v>19</v>
      </c>
      <c r="N212" s="878" t="s">
        <v>19</v>
      </c>
      <c r="O212" s="882"/>
      <c r="P212" s="883"/>
      <c r="Q212" s="878" t="s">
        <v>19</v>
      </c>
    </row>
    <row r="213" spans="2:17" ht="30" x14ac:dyDescent="0.25">
      <c r="B213" s="1312" t="s">
        <v>3109</v>
      </c>
      <c r="C213" s="793" t="s">
        <v>3162</v>
      </c>
      <c r="D213" s="801" t="s">
        <v>3169</v>
      </c>
      <c r="E213" s="802">
        <v>71</v>
      </c>
      <c r="F213" s="935"/>
      <c r="G213" s="935" t="s">
        <v>19</v>
      </c>
      <c r="H213" s="935"/>
      <c r="I213" s="283"/>
      <c r="J213" s="283" t="s">
        <v>19</v>
      </c>
      <c r="K213" s="878" t="s">
        <v>19</v>
      </c>
      <c r="L213" s="878" t="s">
        <v>19</v>
      </c>
      <c r="M213" s="878" t="s">
        <v>19</v>
      </c>
      <c r="N213" s="878" t="s">
        <v>19</v>
      </c>
      <c r="O213" s="882"/>
      <c r="P213" s="883"/>
      <c r="Q213" s="878" t="s">
        <v>19</v>
      </c>
    </row>
    <row r="214" spans="2:17" ht="30" x14ac:dyDescent="0.25">
      <c r="B214" s="1312" t="s">
        <v>3109</v>
      </c>
      <c r="C214" s="793" t="s">
        <v>3162</v>
      </c>
      <c r="D214" s="801" t="s">
        <v>3170</v>
      </c>
      <c r="E214" s="802">
        <v>100</v>
      </c>
      <c r="F214" s="935"/>
      <c r="G214" s="935" t="s">
        <v>19</v>
      </c>
      <c r="H214" s="935"/>
      <c r="I214" s="283"/>
      <c r="J214" s="283" t="s">
        <v>19</v>
      </c>
      <c r="K214" s="878" t="s">
        <v>19</v>
      </c>
      <c r="L214" s="878" t="s">
        <v>19</v>
      </c>
      <c r="M214" s="878" t="s">
        <v>19</v>
      </c>
      <c r="N214" s="878" t="s">
        <v>19</v>
      </c>
      <c r="O214" s="882"/>
      <c r="P214" s="883"/>
      <c r="Q214" s="878" t="s">
        <v>19</v>
      </c>
    </row>
    <row r="215" spans="2:17" x14ac:dyDescent="0.25">
      <c r="B215" s="1312" t="s">
        <v>3109</v>
      </c>
      <c r="C215" s="793" t="s">
        <v>3162</v>
      </c>
      <c r="D215" s="803" t="s">
        <v>3171</v>
      </c>
      <c r="E215" s="802">
        <v>100</v>
      </c>
      <c r="F215" s="935"/>
      <c r="G215" s="935" t="s">
        <v>19</v>
      </c>
      <c r="H215" s="935"/>
      <c r="I215" s="283"/>
      <c r="J215" s="283" t="s">
        <v>19</v>
      </c>
      <c r="K215" s="878" t="s">
        <v>19</v>
      </c>
      <c r="L215" s="878" t="s">
        <v>19</v>
      </c>
      <c r="M215" s="878" t="s">
        <v>19</v>
      </c>
      <c r="N215" s="878" t="s">
        <v>19</v>
      </c>
      <c r="O215" s="882"/>
      <c r="P215" s="883"/>
      <c r="Q215" s="878" t="s">
        <v>19</v>
      </c>
    </row>
    <row r="216" spans="2:17" ht="15.75" x14ac:dyDescent="0.25">
      <c r="B216" s="793"/>
      <c r="C216" s="797"/>
      <c r="D216" s="798"/>
      <c r="E216" s="804">
        <f>SUM(E207:E215)</f>
        <v>746</v>
      </c>
      <c r="F216" s="935"/>
      <c r="G216" s="935"/>
      <c r="H216" s="935"/>
      <c r="I216" s="283"/>
      <c r="J216" s="283"/>
      <c r="K216" s="878"/>
      <c r="L216" s="878"/>
      <c r="M216" s="878"/>
      <c r="N216" s="878"/>
      <c r="O216" s="882"/>
      <c r="P216" s="883"/>
      <c r="Q216" s="51"/>
    </row>
    <row r="217" spans="2:17" x14ac:dyDescent="0.25">
      <c r="B217" s="800" t="s">
        <v>3172</v>
      </c>
      <c r="C217" s="797"/>
      <c r="D217" s="798"/>
      <c r="E217" s="879"/>
      <c r="F217" s="935"/>
      <c r="G217" s="935"/>
      <c r="H217" s="935"/>
      <c r="I217" s="283"/>
      <c r="J217" s="283"/>
      <c r="K217" s="878"/>
      <c r="L217" s="878"/>
      <c r="M217" s="878"/>
      <c r="N217" s="878"/>
      <c r="O217" s="882"/>
      <c r="P217" s="883"/>
      <c r="Q217" s="51"/>
    </row>
    <row r="218" spans="2:17" ht="90" x14ac:dyDescent="0.25">
      <c r="B218" s="923" t="s">
        <v>68</v>
      </c>
      <c r="C218" s="114" t="s">
        <v>69</v>
      </c>
      <c r="D218" s="114" t="s">
        <v>70</v>
      </c>
      <c r="E218" s="114" t="s">
        <v>71</v>
      </c>
      <c r="F218" s="114" t="s">
        <v>72</v>
      </c>
      <c r="G218" s="114" t="s">
        <v>73</v>
      </c>
      <c r="H218" s="114" t="s">
        <v>74</v>
      </c>
      <c r="I218" s="114" t="s">
        <v>75</v>
      </c>
      <c r="J218" s="114" t="s">
        <v>76</v>
      </c>
      <c r="K218" s="114" t="s">
        <v>77</v>
      </c>
      <c r="L218" s="114" t="s">
        <v>78</v>
      </c>
      <c r="M218" s="115" t="s">
        <v>79</v>
      </c>
      <c r="N218" s="115" t="s">
        <v>80</v>
      </c>
      <c r="O218" s="1579" t="s">
        <v>81</v>
      </c>
      <c r="P218" s="1581"/>
      <c r="Q218" s="51"/>
    </row>
    <row r="219" spans="2:17" ht="30" x14ac:dyDescent="0.25">
      <c r="B219" s="793" t="s">
        <v>3173</v>
      </c>
      <c r="C219" s="793" t="s">
        <v>3174</v>
      </c>
      <c r="D219" s="801" t="s">
        <v>3175</v>
      </c>
      <c r="E219" s="802">
        <v>91</v>
      </c>
      <c r="F219" s="935"/>
      <c r="G219" s="935"/>
      <c r="H219" s="935" t="s">
        <v>19</v>
      </c>
      <c r="I219" s="283"/>
      <c r="J219" s="283"/>
      <c r="K219" s="878" t="s">
        <v>19</v>
      </c>
      <c r="L219" s="878" t="s">
        <v>19</v>
      </c>
      <c r="M219" s="878" t="s">
        <v>19</v>
      </c>
      <c r="N219" s="878" t="s">
        <v>19</v>
      </c>
      <c r="O219" s="882"/>
      <c r="P219" s="883"/>
      <c r="Q219" s="878" t="s">
        <v>19</v>
      </c>
    </row>
    <row r="220" spans="2:17" x14ac:dyDescent="0.25">
      <c r="B220" s="793" t="s">
        <v>3173</v>
      </c>
      <c r="C220" s="793" t="s">
        <v>3174</v>
      </c>
      <c r="D220" s="801" t="s">
        <v>3176</v>
      </c>
      <c r="E220" s="802">
        <v>260</v>
      </c>
      <c r="F220" s="935"/>
      <c r="G220" s="935"/>
      <c r="H220" s="935" t="s">
        <v>19</v>
      </c>
      <c r="I220" s="283"/>
      <c r="J220" s="283"/>
      <c r="K220" s="878" t="s">
        <v>19</v>
      </c>
      <c r="L220" s="878" t="s">
        <v>19</v>
      </c>
      <c r="M220" s="878" t="s">
        <v>19</v>
      </c>
      <c r="N220" s="878" t="s">
        <v>19</v>
      </c>
      <c r="O220" s="882"/>
      <c r="P220" s="883"/>
      <c r="Q220" s="878" t="s">
        <v>19</v>
      </c>
    </row>
    <row r="221" spans="2:17" ht="30" x14ac:dyDescent="0.25">
      <c r="B221" s="793" t="s">
        <v>3173</v>
      </c>
      <c r="C221" s="793" t="s">
        <v>3174</v>
      </c>
      <c r="D221" s="801" t="s">
        <v>3177</v>
      </c>
      <c r="E221" s="802">
        <v>60</v>
      </c>
      <c r="F221" s="935"/>
      <c r="G221" s="935"/>
      <c r="H221" s="935" t="s">
        <v>19</v>
      </c>
      <c r="I221" s="283"/>
      <c r="J221" s="283"/>
      <c r="K221" s="878" t="s">
        <v>19</v>
      </c>
      <c r="L221" s="878" t="s">
        <v>19</v>
      </c>
      <c r="M221" s="878" t="s">
        <v>19</v>
      </c>
      <c r="N221" s="878" t="s">
        <v>19</v>
      </c>
      <c r="O221" s="882"/>
      <c r="P221" s="883"/>
      <c r="Q221" s="878" t="s">
        <v>19</v>
      </c>
    </row>
    <row r="222" spans="2:17" ht="30" x14ac:dyDescent="0.25">
      <c r="B222" s="793" t="s">
        <v>3173</v>
      </c>
      <c r="C222" s="793" t="s">
        <v>3174</v>
      </c>
      <c r="D222" s="801" t="s">
        <v>3178</v>
      </c>
      <c r="E222" s="802">
        <v>78</v>
      </c>
      <c r="F222" s="935"/>
      <c r="G222" s="935"/>
      <c r="H222" s="935" t="s">
        <v>19</v>
      </c>
      <c r="I222" s="283"/>
      <c r="J222" s="283"/>
      <c r="K222" s="878" t="s">
        <v>19</v>
      </c>
      <c r="L222" s="878" t="s">
        <v>19</v>
      </c>
      <c r="M222" s="878" t="s">
        <v>19</v>
      </c>
      <c r="N222" s="878" t="s">
        <v>19</v>
      </c>
      <c r="O222" s="882"/>
      <c r="P222" s="883"/>
      <c r="Q222" s="878" t="s">
        <v>19</v>
      </c>
    </row>
    <row r="223" spans="2:17" ht="15.75" x14ac:dyDescent="0.25">
      <c r="B223" s="793"/>
      <c r="C223" s="797"/>
      <c r="D223" s="798"/>
      <c r="E223" s="804">
        <f>SUM(E219:E222)</f>
        <v>489</v>
      </c>
      <c r="F223" s="935"/>
      <c r="G223" s="935"/>
      <c r="H223" s="935"/>
      <c r="I223" s="283"/>
      <c r="J223" s="283"/>
      <c r="K223" s="878"/>
      <c r="L223" s="878"/>
      <c r="M223" s="878"/>
      <c r="N223" s="878"/>
      <c r="O223" s="882"/>
      <c r="P223" s="883"/>
      <c r="Q223" s="51"/>
    </row>
    <row r="224" spans="2:17" x14ac:dyDescent="0.25">
      <c r="B224" s="800" t="s">
        <v>3179</v>
      </c>
      <c r="C224" s="797"/>
      <c r="D224" s="798"/>
      <c r="E224" s="879"/>
      <c r="F224" s="935"/>
      <c r="G224" s="935"/>
      <c r="H224" s="935"/>
      <c r="I224" s="283"/>
      <c r="J224" s="283"/>
      <c r="K224" s="878"/>
      <c r="L224" s="878"/>
      <c r="M224" s="878"/>
      <c r="N224" s="878"/>
      <c r="O224" s="882"/>
      <c r="P224" s="883"/>
      <c r="Q224" s="51"/>
    </row>
    <row r="225" spans="2:17" ht="90" x14ac:dyDescent="0.25">
      <c r="B225" s="923" t="s">
        <v>68</v>
      </c>
      <c r="C225" s="114" t="s">
        <v>69</v>
      </c>
      <c r="D225" s="114" t="s">
        <v>70</v>
      </c>
      <c r="E225" s="114" t="s">
        <v>71</v>
      </c>
      <c r="F225" s="114" t="s">
        <v>72</v>
      </c>
      <c r="G225" s="114" t="s">
        <v>73</v>
      </c>
      <c r="H225" s="114" t="s">
        <v>74</v>
      </c>
      <c r="I225" s="114" t="s">
        <v>75</v>
      </c>
      <c r="J225" s="114" t="s">
        <v>76</v>
      </c>
      <c r="K225" s="114" t="s">
        <v>77</v>
      </c>
      <c r="L225" s="114" t="s">
        <v>78</v>
      </c>
      <c r="M225" s="115" t="s">
        <v>79</v>
      </c>
      <c r="N225" s="115" t="s">
        <v>80</v>
      </c>
      <c r="O225" s="1579" t="s">
        <v>81</v>
      </c>
      <c r="P225" s="1581"/>
      <c r="Q225" s="51"/>
    </row>
    <row r="226" spans="2:17" ht="30" x14ac:dyDescent="0.25">
      <c r="B226" s="1312" t="s">
        <v>3173</v>
      </c>
      <c r="C226" s="793" t="s">
        <v>3180</v>
      </c>
      <c r="D226" s="801" t="s">
        <v>3181</v>
      </c>
      <c r="E226" s="62">
        <v>160</v>
      </c>
      <c r="F226" s="935"/>
      <c r="G226" s="935"/>
      <c r="H226" s="935" t="s">
        <v>19</v>
      </c>
      <c r="I226" s="935"/>
      <c r="J226" s="935" t="s">
        <v>19</v>
      </c>
      <c r="K226" s="878" t="s">
        <v>19</v>
      </c>
      <c r="L226" s="878" t="s">
        <v>19</v>
      </c>
      <c r="M226" s="878" t="s">
        <v>19</v>
      </c>
      <c r="N226" s="878" t="s">
        <v>19</v>
      </c>
      <c r="O226" s="1714"/>
      <c r="P226" s="1715"/>
      <c r="Q226" s="878" t="s">
        <v>19</v>
      </c>
    </row>
    <row r="227" spans="2:17" x14ac:dyDescent="0.25">
      <c r="B227" s="1312" t="s">
        <v>3173</v>
      </c>
      <c r="C227" s="793" t="s">
        <v>3180</v>
      </c>
      <c r="D227" s="801" t="s">
        <v>3182</v>
      </c>
      <c r="E227" s="62">
        <v>52</v>
      </c>
      <c r="F227" s="935"/>
      <c r="G227" s="935"/>
      <c r="H227" s="935" t="s">
        <v>19</v>
      </c>
      <c r="I227" s="935"/>
      <c r="J227" s="935" t="s">
        <v>19</v>
      </c>
      <c r="K227" s="878" t="s">
        <v>19</v>
      </c>
      <c r="L227" s="878" t="s">
        <v>19</v>
      </c>
      <c r="M227" s="878" t="s">
        <v>19</v>
      </c>
      <c r="N227" s="878" t="s">
        <v>19</v>
      </c>
      <c r="O227" s="882"/>
      <c r="P227" s="883"/>
      <c r="Q227" s="878" t="s">
        <v>19</v>
      </c>
    </row>
    <row r="228" spans="2:17" x14ac:dyDescent="0.25">
      <c r="B228" s="1312" t="s">
        <v>3173</v>
      </c>
      <c r="C228" s="793" t="s">
        <v>3180</v>
      </c>
      <c r="D228" s="801" t="s">
        <v>3183</v>
      </c>
      <c r="E228" s="62">
        <v>53</v>
      </c>
      <c r="F228" s="935"/>
      <c r="G228" s="935"/>
      <c r="H228" s="935" t="s">
        <v>19</v>
      </c>
      <c r="I228" s="935"/>
      <c r="J228" s="935" t="s">
        <v>19</v>
      </c>
      <c r="K228" s="878" t="s">
        <v>19</v>
      </c>
      <c r="L228" s="878" t="s">
        <v>19</v>
      </c>
      <c r="M228" s="878" t="s">
        <v>19</v>
      </c>
      <c r="N228" s="878" t="s">
        <v>19</v>
      </c>
      <c r="O228" s="882"/>
      <c r="P228" s="883"/>
      <c r="Q228" s="878" t="s">
        <v>19</v>
      </c>
    </row>
    <row r="229" spans="2:17" x14ac:dyDescent="0.25">
      <c r="B229" s="1312" t="s">
        <v>1526</v>
      </c>
      <c r="C229" s="878" t="s">
        <v>3184</v>
      </c>
      <c r="D229" s="801" t="s">
        <v>3185</v>
      </c>
      <c r="E229" s="62">
        <v>50</v>
      </c>
      <c r="F229" s="935"/>
      <c r="G229" s="935"/>
      <c r="H229" s="935"/>
      <c r="I229" s="935" t="s">
        <v>19</v>
      </c>
      <c r="J229" s="935" t="s">
        <v>19</v>
      </c>
      <c r="K229" s="878" t="s">
        <v>19</v>
      </c>
      <c r="L229" s="878" t="s">
        <v>19</v>
      </c>
      <c r="M229" s="878" t="s">
        <v>19</v>
      </c>
      <c r="N229" s="878" t="s">
        <v>19</v>
      </c>
      <c r="O229" s="882"/>
      <c r="P229" s="883"/>
      <c r="Q229" s="878" t="s">
        <v>19</v>
      </c>
    </row>
    <row r="230" spans="2:17" x14ac:dyDescent="0.25">
      <c r="B230" s="1312" t="s">
        <v>1526</v>
      </c>
      <c r="C230" s="878" t="s">
        <v>3184</v>
      </c>
      <c r="D230" s="801" t="s">
        <v>3186</v>
      </c>
      <c r="E230" s="62">
        <v>50</v>
      </c>
      <c r="F230" s="935"/>
      <c r="G230" s="935"/>
      <c r="H230" s="935"/>
      <c r="I230" s="935" t="s">
        <v>19</v>
      </c>
      <c r="J230" s="935" t="s">
        <v>19</v>
      </c>
      <c r="K230" s="878" t="s">
        <v>19</v>
      </c>
      <c r="L230" s="878" t="s">
        <v>19</v>
      </c>
      <c r="M230" s="878" t="s">
        <v>19</v>
      </c>
      <c r="N230" s="878" t="s">
        <v>19</v>
      </c>
      <c r="O230" s="882"/>
      <c r="P230" s="883"/>
      <c r="Q230" s="878" t="s">
        <v>19</v>
      </c>
    </row>
    <row r="231" spans="2:17" x14ac:dyDescent="0.25">
      <c r="B231" s="1312" t="s">
        <v>1526</v>
      </c>
      <c r="C231" s="878" t="s">
        <v>3184</v>
      </c>
      <c r="D231" s="805" t="s">
        <v>3187</v>
      </c>
      <c r="E231" s="62">
        <v>50</v>
      </c>
      <c r="F231" s="935"/>
      <c r="G231" s="935"/>
      <c r="H231" s="935"/>
      <c r="I231" s="935" t="s">
        <v>19</v>
      </c>
      <c r="J231" s="935" t="s">
        <v>19</v>
      </c>
      <c r="K231" s="878" t="s">
        <v>19</v>
      </c>
      <c r="L231" s="878" t="s">
        <v>19</v>
      </c>
      <c r="M231" s="878" t="s">
        <v>19</v>
      </c>
      <c r="N231" s="878" t="s">
        <v>19</v>
      </c>
      <c r="O231" s="882"/>
      <c r="P231" s="883"/>
      <c r="Q231" s="878" t="s">
        <v>19</v>
      </c>
    </row>
    <row r="232" spans="2:17" x14ac:dyDescent="0.25">
      <c r="B232" s="1312" t="s">
        <v>1526</v>
      </c>
      <c r="C232" s="878" t="s">
        <v>3184</v>
      </c>
      <c r="D232" s="805" t="s">
        <v>3188</v>
      </c>
      <c r="E232" s="62">
        <v>50</v>
      </c>
      <c r="F232" s="935"/>
      <c r="G232" s="935"/>
      <c r="H232" s="935"/>
      <c r="I232" s="935" t="s">
        <v>19</v>
      </c>
      <c r="J232" s="935" t="s">
        <v>19</v>
      </c>
      <c r="K232" s="878" t="s">
        <v>19</v>
      </c>
      <c r="L232" s="878" t="s">
        <v>19</v>
      </c>
      <c r="M232" s="878" t="s">
        <v>19</v>
      </c>
      <c r="N232" s="878" t="s">
        <v>19</v>
      </c>
      <c r="O232" s="882"/>
      <c r="P232" s="883"/>
      <c r="Q232" s="878" t="s">
        <v>19</v>
      </c>
    </row>
    <row r="233" spans="2:17" x14ac:dyDescent="0.25">
      <c r="B233" s="1312" t="s">
        <v>1526</v>
      </c>
      <c r="C233" s="878" t="s">
        <v>3184</v>
      </c>
      <c r="D233" s="805" t="s">
        <v>3189</v>
      </c>
      <c r="E233" s="62">
        <v>50</v>
      </c>
      <c r="F233" s="935"/>
      <c r="G233" s="935"/>
      <c r="H233" s="935"/>
      <c r="I233" s="935" t="s">
        <v>19</v>
      </c>
      <c r="J233" s="935" t="s">
        <v>19</v>
      </c>
      <c r="K233" s="878" t="s">
        <v>19</v>
      </c>
      <c r="L233" s="878" t="s">
        <v>19</v>
      </c>
      <c r="M233" s="878" t="s">
        <v>19</v>
      </c>
      <c r="N233" s="878" t="s">
        <v>19</v>
      </c>
      <c r="O233" s="882"/>
      <c r="P233" s="883"/>
      <c r="Q233" s="878" t="s">
        <v>19</v>
      </c>
    </row>
    <row r="234" spans="2:17" x14ac:dyDescent="0.25">
      <c r="B234" s="1312" t="s">
        <v>1526</v>
      </c>
      <c r="C234" s="878" t="s">
        <v>3184</v>
      </c>
      <c r="D234" s="805" t="s">
        <v>3190</v>
      </c>
      <c r="E234" s="62">
        <v>50</v>
      </c>
      <c r="F234" s="935"/>
      <c r="G234" s="935"/>
      <c r="H234" s="935"/>
      <c r="I234" s="935" t="s">
        <v>19</v>
      </c>
      <c r="J234" s="935" t="s">
        <v>19</v>
      </c>
      <c r="K234" s="878" t="s">
        <v>19</v>
      </c>
      <c r="L234" s="878" t="s">
        <v>19</v>
      </c>
      <c r="M234" s="878" t="s">
        <v>19</v>
      </c>
      <c r="N234" s="878" t="s">
        <v>19</v>
      </c>
      <c r="O234" s="882"/>
      <c r="P234" s="883"/>
      <c r="Q234" s="878" t="s">
        <v>19</v>
      </c>
    </row>
    <row r="235" spans="2:17" x14ac:dyDescent="0.25">
      <c r="B235" s="1312" t="s">
        <v>1526</v>
      </c>
      <c r="C235" s="878" t="s">
        <v>3184</v>
      </c>
      <c r="D235" s="805" t="s">
        <v>3191</v>
      </c>
      <c r="E235" s="62">
        <v>50</v>
      </c>
      <c r="F235" s="935"/>
      <c r="G235" s="935"/>
      <c r="H235" s="935"/>
      <c r="I235" s="935" t="s">
        <v>19</v>
      </c>
      <c r="J235" s="935" t="s">
        <v>19</v>
      </c>
      <c r="K235" s="878" t="s">
        <v>19</v>
      </c>
      <c r="L235" s="878" t="s">
        <v>19</v>
      </c>
      <c r="M235" s="878" t="s">
        <v>19</v>
      </c>
      <c r="N235" s="878" t="s">
        <v>19</v>
      </c>
      <c r="O235" s="882"/>
      <c r="P235" s="883"/>
      <c r="Q235" s="878" t="s">
        <v>19</v>
      </c>
    </row>
    <row r="236" spans="2:17" x14ac:dyDescent="0.25">
      <c r="B236" s="1312" t="s">
        <v>1526</v>
      </c>
      <c r="C236" s="878" t="s">
        <v>3184</v>
      </c>
      <c r="D236" s="801" t="s">
        <v>3192</v>
      </c>
      <c r="E236" s="62">
        <v>45</v>
      </c>
      <c r="F236" s="935"/>
      <c r="G236" s="935"/>
      <c r="H236" s="935"/>
      <c r="I236" s="935" t="s">
        <v>19</v>
      </c>
      <c r="J236" s="935" t="s">
        <v>19</v>
      </c>
      <c r="K236" s="878" t="s">
        <v>19</v>
      </c>
      <c r="L236" s="878" t="s">
        <v>19</v>
      </c>
      <c r="M236" s="878" t="s">
        <v>19</v>
      </c>
      <c r="N236" s="878" t="s">
        <v>19</v>
      </c>
      <c r="O236" s="882"/>
      <c r="P236" s="883"/>
      <c r="Q236" s="878" t="s">
        <v>19</v>
      </c>
    </row>
    <row r="237" spans="2:17" x14ac:dyDescent="0.25">
      <c r="B237" s="1312" t="s">
        <v>1526</v>
      </c>
      <c r="C237" s="878" t="s">
        <v>3184</v>
      </c>
      <c r="D237" s="805" t="s">
        <v>3193</v>
      </c>
      <c r="E237" s="62">
        <v>50</v>
      </c>
      <c r="F237" s="935"/>
      <c r="G237" s="935"/>
      <c r="H237" s="935"/>
      <c r="I237" s="935" t="s">
        <v>19</v>
      </c>
      <c r="J237" s="935" t="s">
        <v>19</v>
      </c>
      <c r="K237" s="878" t="s">
        <v>19</v>
      </c>
      <c r="L237" s="878" t="s">
        <v>19</v>
      </c>
      <c r="M237" s="878" t="s">
        <v>19</v>
      </c>
      <c r="N237" s="878" t="s">
        <v>19</v>
      </c>
      <c r="O237" s="882"/>
      <c r="P237" s="883"/>
      <c r="Q237" s="878" t="s">
        <v>19</v>
      </c>
    </row>
    <row r="238" spans="2:17" x14ac:dyDescent="0.25">
      <c r="B238" s="1312" t="s">
        <v>1526</v>
      </c>
      <c r="C238" s="878" t="s">
        <v>3184</v>
      </c>
      <c r="D238" s="805" t="s">
        <v>3194</v>
      </c>
      <c r="E238" s="62">
        <v>50</v>
      </c>
      <c r="F238" s="935"/>
      <c r="G238" s="935"/>
      <c r="H238" s="935"/>
      <c r="I238" s="935" t="s">
        <v>19</v>
      </c>
      <c r="J238" s="935" t="s">
        <v>19</v>
      </c>
      <c r="K238" s="878" t="s">
        <v>19</v>
      </c>
      <c r="L238" s="878" t="s">
        <v>19</v>
      </c>
      <c r="M238" s="878" t="s">
        <v>19</v>
      </c>
      <c r="N238" s="878" t="s">
        <v>19</v>
      </c>
      <c r="O238" s="882"/>
      <c r="P238" s="883"/>
      <c r="Q238" s="878" t="s">
        <v>19</v>
      </c>
    </row>
    <row r="239" spans="2:17" x14ac:dyDescent="0.25">
      <c r="B239" s="1312" t="s">
        <v>1526</v>
      </c>
      <c r="C239" s="878" t="s">
        <v>3184</v>
      </c>
      <c r="D239" s="805" t="s">
        <v>3195</v>
      </c>
      <c r="E239" s="62">
        <v>50</v>
      </c>
      <c r="F239" s="935"/>
      <c r="G239" s="935"/>
      <c r="H239" s="935"/>
      <c r="I239" s="935" t="s">
        <v>19</v>
      </c>
      <c r="J239" s="935" t="s">
        <v>19</v>
      </c>
      <c r="K239" s="878" t="s">
        <v>19</v>
      </c>
      <c r="L239" s="878" t="s">
        <v>19</v>
      </c>
      <c r="M239" s="878" t="s">
        <v>19</v>
      </c>
      <c r="N239" s="878" t="s">
        <v>19</v>
      </c>
      <c r="O239" s="882"/>
      <c r="P239" s="883"/>
      <c r="Q239" s="878" t="s">
        <v>19</v>
      </c>
    </row>
    <row r="240" spans="2:17" x14ac:dyDescent="0.25">
      <c r="B240" s="1312" t="s">
        <v>1526</v>
      </c>
      <c r="C240" s="878" t="s">
        <v>3184</v>
      </c>
      <c r="D240" s="805" t="s">
        <v>3196</v>
      </c>
      <c r="E240" s="62">
        <v>50</v>
      </c>
      <c r="F240" s="935"/>
      <c r="G240" s="935"/>
      <c r="H240" s="935"/>
      <c r="I240" s="935" t="s">
        <v>19</v>
      </c>
      <c r="J240" s="935" t="s">
        <v>19</v>
      </c>
      <c r="K240" s="878" t="s">
        <v>19</v>
      </c>
      <c r="L240" s="878" t="s">
        <v>19</v>
      </c>
      <c r="M240" s="878" t="s">
        <v>19</v>
      </c>
      <c r="N240" s="878" t="s">
        <v>19</v>
      </c>
      <c r="O240" s="882"/>
      <c r="P240" s="883"/>
      <c r="Q240" s="878" t="s">
        <v>19</v>
      </c>
    </row>
    <row r="241" spans="2:17" ht="15.75" x14ac:dyDescent="0.25">
      <c r="B241" s="1315"/>
      <c r="C241" s="798"/>
      <c r="D241" s="879"/>
      <c r="E241" s="806">
        <f>SUM(E229:E240)</f>
        <v>595</v>
      </c>
      <c r="F241" s="935"/>
      <c r="G241" s="935"/>
      <c r="H241" s="283"/>
      <c r="I241" s="935"/>
      <c r="J241" s="878"/>
      <c r="K241" s="878"/>
      <c r="L241" s="878"/>
      <c r="M241" s="878"/>
      <c r="N241" s="906"/>
      <c r="O241" s="883"/>
      <c r="P241" s="51"/>
    </row>
    <row r="242" spans="2:17" x14ac:dyDescent="0.25">
      <c r="B242" s="1316"/>
      <c r="C242" s="1317"/>
      <c r="D242" s="875"/>
      <c r="E242" s="902"/>
      <c r="F242" s="902"/>
      <c r="G242" s="902"/>
      <c r="H242" s="1318"/>
      <c r="I242" s="902"/>
      <c r="J242" s="855"/>
      <c r="K242" s="855"/>
      <c r="L242" s="855"/>
      <c r="M242" s="855"/>
      <c r="N242" s="910"/>
      <c r="O242" s="1319"/>
      <c r="P242" s="641"/>
    </row>
    <row r="243" spans="2:17" s="35" customFormat="1" ht="18.75" x14ac:dyDescent="0.25">
      <c r="B243" s="1320" t="s">
        <v>3108</v>
      </c>
      <c r="C243" s="971"/>
      <c r="D243" s="927"/>
      <c r="E243" s="198"/>
      <c r="F243" s="198"/>
      <c r="G243" s="198"/>
      <c r="H243" s="199"/>
      <c r="I243" s="198"/>
      <c r="J243" s="826"/>
      <c r="K243" s="826"/>
      <c r="L243" s="826"/>
      <c r="M243" s="826"/>
      <c r="N243" s="44"/>
      <c r="O243" s="417"/>
    </row>
    <row r="244" spans="2:17" ht="26.25" x14ac:dyDescent="0.25">
      <c r="B244" s="2105" t="s">
        <v>2985</v>
      </c>
      <c r="C244" s="2105"/>
      <c r="D244" s="2105"/>
      <c r="E244" s="2105"/>
      <c r="F244" s="2105"/>
      <c r="G244" s="2105"/>
      <c r="H244" s="2105"/>
      <c r="I244" s="2105"/>
      <c r="J244" s="2105"/>
      <c r="K244" s="2105"/>
      <c r="L244" s="2105"/>
      <c r="M244" s="2105"/>
      <c r="N244" s="2105"/>
      <c r="O244" s="2105"/>
      <c r="P244" s="2105"/>
      <c r="Q244" s="2105"/>
    </row>
    <row r="245" spans="2:17" x14ac:dyDescent="0.25">
      <c r="B245" s="1577" t="s">
        <v>97</v>
      </c>
      <c r="C245" s="1577" t="s">
        <v>98</v>
      </c>
      <c r="D245" s="1577" t="s">
        <v>99</v>
      </c>
      <c r="E245" s="1577" t="s">
        <v>100</v>
      </c>
      <c r="F245" s="1577" t="s">
        <v>101</v>
      </c>
      <c r="G245" s="1577" t="s">
        <v>102</v>
      </c>
      <c r="H245" s="1577" t="s">
        <v>103</v>
      </c>
      <c r="I245" s="1577" t="s">
        <v>104</v>
      </c>
      <c r="J245" s="1579" t="s">
        <v>4713</v>
      </c>
      <c r="K245" s="1580"/>
      <c r="L245" s="1581"/>
      <c r="M245" s="1577" t="s">
        <v>106</v>
      </c>
      <c r="N245" s="1577" t="s">
        <v>107</v>
      </c>
      <c r="O245" s="1577" t="s">
        <v>108</v>
      </c>
      <c r="P245" s="1744" t="s">
        <v>81</v>
      </c>
      <c r="Q245" s="1745"/>
    </row>
    <row r="246" spans="2:17" ht="30" x14ac:dyDescent="0.25">
      <c r="B246" s="1578"/>
      <c r="C246" s="1578"/>
      <c r="D246" s="1578"/>
      <c r="E246" s="1578"/>
      <c r="F246" s="1578"/>
      <c r="G246" s="1578"/>
      <c r="H246" s="1578"/>
      <c r="I246" s="1578"/>
      <c r="J246" s="923" t="s">
        <v>109</v>
      </c>
      <c r="K246" s="923" t="s">
        <v>4714</v>
      </c>
      <c r="L246" s="923" t="s">
        <v>4715</v>
      </c>
      <c r="M246" s="1578"/>
      <c r="N246" s="1578"/>
      <c r="O246" s="1578"/>
      <c r="P246" s="1746"/>
      <c r="Q246" s="1747"/>
    </row>
    <row r="247" spans="2:17" ht="30" x14ac:dyDescent="0.25">
      <c r="B247" s="1321" t="s">
        <v>132</v>
      </c>
      <c r="C247" s="866" t="s">
        <v>113</v>
      </c>
      <c r="D247" s="807" t="s">
        <v>3197</v>
      </c>
      <c r="E247" s="807">
        <v>30650311</v>
      </c>
      <c r="F247" s="807" t="s">
        <v>288</v>
      </c>
      <c r="G247" s="886" t="s">
        <v>130</v>
      </c>
      <c r="H247" s="889">
        <v>39562</v>
      </c>
      <c r="I247" s="886"/>
      <c r="J247" s="888" t="s">
        <v>704</v>
      </c>
      <c r="K247" s="588" t="s">
        <v>3198</v>
      </c>
      <c r="L247" s="888" t="s">
        <v>155</v>
      </c>
      <c r="M247" s="886" t="s">
        <v>19</v>
      </c>
      <c r="N247" s="886" t="s">
        <v>19</v>
      </c>
      <c r="O247" s="886" t="s">
        <v>19</v>
      </c>
      <c r="P247" s="1620"/>
      <c r="Q247" s="1622"/>
    </row>
    <row r="248" spans="2:17" s="127" customFormat="1" ht="30" x14ac:dyDescent="0.25">
      <c r="B248" s="866" t="s">
        <v>132</v>
      </c>
      <c r="C248" s="866" t="s">
        <v>113</v>
      </c>
      <c r="D248" s="1322" t="s">
        <v>3199</v>
      </c>
      <c r="E248" s="1322">
        <v>43156.923000000003</v>
      </c>
      <c r="F248" s="1322" t="s">
        <v>3200</v>
      </c>
      <c r="G248" s="866" t="s">
        <v>1359</v>
      </c>
      <c r="H248" s="864">
        <v>40891</v>
      </c>
      <c r="I248" s="866"/>
      <c r="J248" s="965" t="s">
        <v>3201</v>
      </c>
      <c r="K248" s="965" t="s">
        <v>3202</v>
      </c>
      <c r="L248" s="965" t="s">
        <v>155</v>
      </c>
      <c r="M248" s="866" t="s">
        <v>19</v>
      </c>
      <c r="N248" s="866" t="s">
        <v>19</v>
      </c>
      <c r="O248" s="866" t="s">
        <v>19</v>
      </c>
      <c r="P248" s="1323"/>
      <c r="Q248" s="1324"/>
    </row>
    <row r="249" spans="2:17" s="127" customFormat="1" x14ac:dyDescent="0.25">
      <c r="B249" s="1590" t="s">
        <v>132</v>
      </c>
      <c r="C249" s="1590" t="s">
        <v>113</v>
      </c>
      <c r="D249" s="2118" t="s">
        <v>3203</v>
      </c>
      <c r="E249" s="2118">
        <v>34994607</v>
      </c>
      <c r="F249" s="2120" t="s">
        <v>1577</v>
      </c>
      <c r="G249" s="1590" t="s">
        <v>130</v>
      </c>
      <c r="H249" s="1587">
        <v>33761</v>
      </c>
      <c r="I249" s="1590"/>
      <c r="J249" s="1898" t="s">
        <v>290</v>
      </c>
      <c r="K249" s="1898" t="s">
        <v>3204</v>
      </c>
      <c r="L249" s="1898" t="s">
        <v>155</v>
      </c>
      <c r="M249" s="1590" t="s">
        <v>19</v>
      </c>
      <c r="N249" s="1590" t="s">
        <v>19</v>
      </c>
      <c r="O249" s="1590" t="s">
        <v>19</v>
      </c>
      <c r="P249" s="2133"/>
      <c r="Q249" s="2134"/>
    </row>
    <row r="250" spans="2:17" s="127" customFormat="1" x14ac:dyDescent="0.25">
      <c r="B250" s="1592"/>
      <c r="C250" s="1592"/>
      <c r="D250" s="2119"/>
      <c r="E250" s="2119"/>
      <c r="F250" s="2121"/>
      <c r="G250" s="1592"/>
      <c r="H250" s="1589"/>
      <c r="I250" s="1592"/>
      <c r="J250" s="1898"/>
      <c r="K250" s="1898"/>
      <c r="L250" s="1898"/>
      <c r="M250" s="1592"/>
      <c r="N250" s="1592"/>
      <c r="O250" s="1592"/>
      <c r="P250" s="2135"/>
      <c r="Q250" s="2136"/>
    </row>
    <row r="251" spans="2:17" s="127" customFormat="1" ht="30" x14ac:dyDescent="0.25">
      <c r="B251" s="1590" t="s">
        <v>132</v>
      </c>
      <c r="C251" s="1590" t="s">
        <v>113</v>
      </c>
      <c r="D251" s="2127" t="s">
        <v>3205</v>
      </c>
      <c r="E251" s="2127">
        <v>78019560</v>
      </c>
      <c r="F251" s="2137" t="s">
        <v>3206</v>
      </c>
      <c r="G251" s="1590" t="s">
        <v>136</v>
      </c>
      <c r="H251" s="1587">
        <v>38337</v>
      </c>
      <c r="I251" s="1590"/>
      <c r="J251" s="965" t="s">
        <v>3049</v>
      </c>
      <c r="K251" s="965" t="s">
        <v>3207</v>
      </c>
      <c r="L251" s="1898" t="s">
        <v>155</v>
      </c>
      <c r="M251" s="1590" t="s">
        <v>19</v>
      </c>
      <c r="N251" s="1590" t="s">
        <v>19</v>
      </c>
      <c r="O251" s="1590" t="s">
        <v>19</v>
      </c>
      <c r="P251" s="1742"/>
      <c r="Q251" s="1743"/>
    </row>
    <row r="252" spans="2:17" s="127" customFormat="1" x14ac:dyDescent="0.25">
      <c r="B252" s="1591"/>
      <c r="C252" s="1591"/>
      <c r="D252" s="2128"/>
      <c r="E252" s="2128"/>
      <c r="F252" s="2139"/>
      <c r="G252" s="1591"/>
      <c r="H252" s="1588"/>
      <c r="I252" s="1591"/>
      <c r="J252" s="1898" t="s">
        <v>3208</v>
      </c>
      <c r="K252" s="1898" t="s">
        <v>3209</v>
      </c>
      <c r="L252" s="1898"/>
      <c r="M252" s="1591"/>
      <c r="N252" s="1591"/>
      <c r="O252" s="1591"/>
      <c r="P252" s="2133"/>
      <c r="Q252" s="2134"/>
    </row>
    <row r="253" spans="2:17" s="127" customFormat="1" x14ac:dyDescent="0.25">
      <c r="B253" s="1592"/>
      <c r="C253" s="1592"/>
      <c r="D253" s="2129"/>
      <c r="E253" s="2129"/>
      <c r="F253" s="2138"/>
      <c r="G253" s="1592"/>
      <c r="H253" s="1589"/>
      <c r="I253" s="1592"/>
      <c r="J253" s="1898"/>
      <c r="K253" s="1898"/>
      <c r="L253" s="1898"/>
      <c r="M253" s="1592"/>
      <c r="N253" s="1592"/>
      <c r="O253" s="1592"/>
      <c r="P253" s="2135"/>
      <c r="Q253" s="2136"/>
    </row>
    <row r="254" spans="2:17" s="127" customFormat="1" ht="60" x14ac:dyDescent="0.25">
      <c r="B254" s="866" t="s">
        <v>132</v>
      </c>
      <c r="C254" s="866" t="s">
        <v>113</v>
      </c>
      <c r="D254" s="1322" t="s">
        <v>3210</v>
      </c>
      <c r="E254" s="1322">
        <v>35113168</v>
      </c>
      <c r="F254" s="1325" t="s">
        <v>3211</v>
      </c>
      <c r="G254" s="1326" t="s">
        <v>797</v>
      </c>
      <c r="H254" s="864">
        <v>38989</v>
      </c>
      <c r="I254" s="866"/>
      <c r="J254" s="965" t="s">
        <v>3201</v>
      </c>
      <c r="K254" s="965" t="s">
        <v>3212</v>
      </c>
      <c r="L254" s="965" t="s">
        <v>155</v>
      </c>
      <c r="M254" s="866" t="s">
        <v>19</v>
      </c>
      <c r="N254" s="866" t="s">
        <v>19</v>
      </c>
      <c r="O254" s="866" t="s">
        <v>19</v>
      </c>
      <c r="P254" s="1742"/>
      <c r="Q254" s="1743"/>
    </row>
    <row r="255" spans="2:17" s="127" customFormat="1" x14ac:dyDescent="0.25">
      <c r="B255" s="1590" t="s">
        <v>132</v>
      </c>
      <c r="C255" s="1590" t="s">
        <v>113</v>
      </c>
      <c r="D255" s="2127" t="s">
        <v>3213</v>
      </c>
      <c r="E255" s="2127">
        <v>2759032</v>
      </c>
      <c r="F255" s="2137" t="s">
        <v>3214</v>
      </c>
      <c r="G255" s="1590" t="s">
        <v>797</v>
      </c>
      <c r="H255" s="1587">
        <v>36840</v>
      </c>
      <c r="I255" s="1590"/>
      <c r="J255" s="1898" t="s">
        <v>3215</v>
      </c>
      <c r="K255" s="1898" t="s">
        <v>3216</v>
      </c>
      <c r="L255" s="1898" t="s">
        <v>155</v>
      </c>
      <c r="M255" s="1590" t="s">
        <v>19</v>
      </c>
      <c r="N255" s="1590" t="s">
        <v>19</v>
      </c>
      <c r="O255" s="1590" t="s">
        <v>19</v>
      </c>
      <c r="P255" s="2133"/>
      <c r="Q255" s="2134"/>
    </row>
    <row r="256" spans="2:17" s="127" customFormat="1" x14ac:dyDescent="0.25">
      <c r="B256" s="1592"/>
      <c r="C256" s="1592"/>
      <c r="D256" s="2129"/>
      <c r="E256" s="2129"/>
      <c r="F256" s="2138"/>
      <c r="G256" s="1592"/>
      <c r="H256" s="1589"/>
      <c r="I256" s="1592"/>
      <c r="J256" s="1898"/>
      <c r="K256" s="1898"/>
      <c r="L256" s="1898"/>
      <c r="M256" s="1592"/>
      <c r="N256" s="1592"/>
      <c r="O256" s="1592"/>
      <c r="P256" s="2135"/>
      <c r="Q256" s="2136"/>
    </row>
    <row r="257" spans="2:17" s="127" customFormat="1" ht="45" x14ac:dyDescent="0.25">
      <c r="B257" s="866" t="s">
        <v>132</v>
      </c>
      <c r="C257" s="866" t="s">
        <v>113</v>
      </c>
      <c r="D257" s="1322" t="s">
        <v>3217</v>
      </c>
      <c r="E257" s="1322">
        <v>11000051</v>
      </c>
      <c r="F257" s="1325" t="s">
        <v>1560</v>
      </c>
      <c r="G257" s="1326" t="s">
        <v>3218</v>
      </c>
      <c r="H257" s="864">
        <v>41621</v>
      </c>
      <c r="I257" s="866"/>
      <c r="J257" s="965" t="s">
        <v>3219</v>
      </c>
      <c r="K257" s="965" t="s">
        <v>3220</v>
      </c>
      <c r="L257" s="965" t="s">
        <v>155</v>
      </c>
      <c r="M257" s="866" t="s">
        <v>19</v>
      </c>
      <c r="N257" s="866" t="s">
        <v>19</v>
      </c>
      <c r="O257" s="866" t="s">
        <v>19</v>
      </c>
      <c r="P257" s="1742"/>
      <c r="Q257" s="1743"/>
    </row>
    <row r="258" spans="2:17" s="127" customFormat="1" x14ac:dyDescent="0.25">
      <c r="B258" s="1590" t="s">
        <v>132</v>
      </c>
      <c r="C258" s="1590" t="s">
        <v>113</v>
      </c>
      <c r="D258" s="2127" t="s">
        <v>3221</v>
      </c>
      <c r="E258" s="2127">
        <v>1067870096</v>
      </c>
      <c r="F258" s="2137" t="s">
        <v>2734</v>
      </c>
      <c r="G258" s="1590" t="s">
        <v>136</v>
      </c>
      <c r="H258" s="1587">
        <v>40389</v>
      </c>
      <c r="I258" s="1590"/>
      <c r="J258" s="1898" t="s">
        <v>2401</v>
      </c>
      <c r="K258" s="1898" t="s">
        <v>3222</v>
      </c>
      <c r="L258" s="1898" t="s">
        <v>155</v>
      </c>
      <c r="M258" s="1590" t="s">
        <v>19</v>
      </c>
      <c r="N258" s="1590" t="s">
        <v>19</v>
      </c>
      <c r="O258" s="1590" t="s">
        <v>19</v>
      </c>
      <c r="P258" s="2133"/>
      <c r="Q258" s="2134"/>
    </row>
    <row r="259" spans="2:17" s="127" customFormat="1" x14ac:dyDescent="0.25">
      <c r="B259" s="1592"/>
      <c r="C259" s="1592"/>
      <c r="D259" s="2129"/>
      <c r="E259" s="2129"/>
      <c r="F259" s="2138"/>
      <c r="G259" s="1592"/>
      <c r="H259" s="1589"/>
      <c r="I259" s="1592"/>
      <c r="J259" s="1898"/>
      <c r="K259" s="1898"/>
      <c r="L259" s="1898"/>
      <c r="M259" s="1592"/>
      <c r="N259" s="1592"/>
      <c r="O259" s="1592"/>
      <c r="P259" s="2135"/>
      <c r="Q259" s="2136"/>
    </row>
    <row r="260" spans="2:17" s="127" customFormat="1" ht="30" x14ac:dyDescent="0.25">
      <c r="B260" s="866" t="s">
        <v>132</v>
      </c>
      <c r="C260" s="866" t="s">
        <v>113</v>
      </c>
      <c r="D260" s="1322" t="s">
        <v>3223</v>
      </c>
      <c r="E260" s="1322">
        <v>1069465006</v>
      </c>
      <c r="F260" s="1322" t="s">
        <v>710</v>
      </c>
      <c r="G260" s="866" t="s">
        <v>797</v>
      </c>
      <c r="H260" s="864">
        <v>40809</v>
      </c>
      <c r="I260" s="866"/>
      <c r="J260" s="965" t="s">
        <v>2401</v>
      </c>
      <c r="K260" s="965" t="s">
        <v>3224</v>
      </c>
      <c r="L260" s="965" t="s">
        <v>155</v>
      </c>
      <c r="M260" s="866" t="s">
        <v>19</v>
      </c>
      <c r="N260" s="866" t="s">
        <v>19</v>
      </c>
      <c r="O260" s="866" t="s">
        <v>19</v>
      </c>
      <c r="P260" s="2133"/>
      <c r="Q260" s="2134"/>
    </row>
    <row r="261" spans="2:17" s="809" customFormat="1" ht="30" x14ac:dyDescent="0.25">
      <c r="B261" s="866" t="s">
        <v>132</v>
      </c>
      <c r="C261" s="866" t="s">
        <v>113</v>
      </c>
      <c r="D261" s="1322" t="s">
        <v>3225</v>
      </c>
      <c r="E261" s="1322">
        <v>10774891</v>
      </c>
      <c r="F261" s="1322" t="s">
        <v>358</v>
      </c>
      <c r="G261" s="866" t="s">
        <v>3226</v>
      </c>
      <c r="H261" s="864">
        <v>40746</v>
      </c>
      <c r="I261" s="866"/>
      <c r="J261" s="965" t="s">
        <v>2401</v>
      </c>
      <c r="K261" s="965" t="s">
        <v>3227</v>
      </c>
      <c r="L261" s="965" t="s">
        <v>155</v>
      </c>
      <c r="M261" s="866" t="s">
        <v>19</v>
      </c>
      <c r="N261" s="866" t="s">
        <v>19</v>
      </c>
      <c r="O261" s="866" t="s">
        <v>19</v>
      </c>
      <c r="P261" s="1742"/>
      <c r="Q261" s="1743"/>
    </row>
    <row r="262" spans="2:17" s="127" customFormat="1" ht="30" x14ac:dyDescent="0.25">
      <c r="B262" s="866" t="s">
        <v>132</v>
      </c>
      <c r="C262" s="866" t="s">
        <v>113</v>
      </c>
      <c r="D262" s="866" t="s">
        <v>3228</v>
      </c>
      <c r="E262" s="866">
        <v>25913218</v>
      </c>
      <c r="F262" s="866" t="s">
        <v>288</v>
      </c>
      <c r="G262" s="866" t="s">
        <v>130</v>
      </c>
      <c r="H262" s="864">
        <v>36335</v>
      </c>
      <c r="I262" s="866"/>
      <c r="J262" s="965" t="s">
        <v>290</v>
      </c>
      <c r="K262" s="965" t="s">
        <v>3229</v>
      </c>
      <c r="L262" s="965" t="s">
        <v>155</v>
      </c>
      <c r="M262" s="866" t="s">
        <v>19</v>
      </c>
      <c r="N262" s="866" t="s">
        <v>19</v>
      </c>
      <c r="O262" s="866" t="s">
        <v>19</v>
      </c>
      <c r="P262" s="1327"/>
      <c r="Q262" s="1328"/>
    </row>
    <row r="263" spans="2:17" s="127" customFormat="1" ht="30" x14ac:dyDescent="0.25">
      <c r="B263" s="866" t="s">
        <v>3230</v>
      </c>
      <c r="C263" s="866" t="s">
        <v>113</v>
      </c>
      <c r="D263" s="1322" t="s">
        <v>3231</v>
      </c>
      <c r="E263" s="1322">
        <v>1067880986</v>
      </c>
      <c r="F263" s="1322" t="s">
        <v>258</v>
      </c>
      <c r="G263" s="866" t="s">
        <v>282</v>
      </c>
      <c r="H263" s="864">
        <v>41789</v>
      </c>
      <c r="I263" s="866">
        <v>145711</v>
      </c>
      <c r="J263" s="965" t="s">
        <v>2401</v>
      </c>
      <c r="K263" s="965" t="s">
        <v>3232</v>
      </c>
      <c r="L263" s="965" t="s">
        <v>155</v>
      </c>
      <c r="M263" s="866" t="s">
        <v>19</v>
      </c>
      <c r="N263" s="866" t="s">
        <v>19</v>
      </c>
      <c r="O263" s="866" t="s">
        <v>19</v>
      </c>
      <c r="P263" s="1327"/>
      <c r="Q263" s="1328"/>
    </row>
    <row r="264" spans="2:17" s="127" customFormat="1" ht="30" x14ac:dyDescent="0.25">
      <c r="B264" s="866" t="s">
        <v>3230</v>
      </c>
      <c r="C264" s="866" t="s">
        <v>113</v>
      </c>
      <c r="D264" s="1322" t="s">
        <v>3233</v>
      </c>
      <c r="E264" s="1322">
        <v>64563483</v>
      </c>
      <c r="F264" s="1322" t="s">
        <v>129</v>
      </c>
      <c r="G264" s="866" t="s">
        <v>3234</v>
      </c>
      <c r="H264" s="864">
        <v>40565</v>
      </c>
      <c r="I264" s="866">
        <v>120332</v>
      </c>
      <c r="J264" s="965" t="s">
        <v>2401</v>
      </c>
      <c r="K264" s="965" t="s">
        <v>3235</v>
      </c>
      <c r="L264" s="965" t="s">
        <v>155</v>
      </c>
      <c r="M264" s="866" t="s">
        <v>19</v>
      </c>
      <c r="N264" s="866" t="s">
        <v>19</v>
      </c>
      <c r="O264" s="866" t="s">
        <v>19</v>
      </c>
      <c r="P264" s="1327"/>
      <c r="Q264" s="1328"/>
    </row>
    <row r="265" spans="2:17" s="127" customFormat="1" ht="30" x14ac:dyDescent="0.25">
      <c r="B265" s="866" t="s">
        <v>3230</v>
      </c>
      <c r="C265" s="866" t="s">
        <v>113</v>
      </c>
      <c r="D265" s="1322" t="s">
        <v>3236</v>
      </c>
      <c r="E265" s="1322">
        <v>26226854</v>
      </c>
      <c r="F265" s="1322" t="s">
        <v>596</v>
      </c>
      <c r="G265" s="866" t="s">
        <v>1018</v>
      </c>
      <c r="H265" s="864">
        <v>38332</v>
      </c>
      <c r="I265" s="866"/>
      <c r="J265" s="965" t="s">
        <v>3201</v>
      </c>
      <c r="K265" s="1329" t="s">
        <v>3237</v>
      </c>
      <c r="L265" s="965" t="s">
        <v>155</v>
      </c>
      <c r="M265" s="866" t="s">
        <v>19</v>
      </c>
      <c r="N265" s="866" t="s">
        <v>19</v>
      </c>
      <c r="O265" s="866" t="s">
        <v>19</v>
      </c>
      <c r="P265" s="1742"/>
      <c r="Q265" s="1743"/>
    </row>
    <row r="266" spans="2:17" s="127" customFormat="1" ht="45" x14ac:dyDescent="0.25">
      <c r="B266" s="866" t="s">
        <v>3230</v>
      </c>
      <c r="C266" s="866" t="s">
        <v>113</v>
      </c>
      <c r="D266" s="1322" t="s">
        <v>3238</v>
      </c>
      <c r="E266" s="1322">
        <v>10678840886</v>
      </c>
      <c r="F266" s="1322" t="s">
        <v>129</v>
      </c>
      <c r="G266" s="866" t="s">
        <v>282</v>
      </c>
      <c r="H266" s="864">
        <v>41243</v>
      </c>
      <c r="I266" s="866"/>
      <c r="J266" s="965" t="s">
        <v>3239</v>
      </c>
      <c r="K266" s="965" t="s">
        <v>3240</v>
      </c>
      <c r="L266" s="965" t="s">
        <v>155</v>
      </c>
      <c r="M266" s="866" t="s">
        <v>19</v>
      </c>
      <c r="N266" s="866" t="s">
        <v>19</v>
      </c>
      <c r="O266" s="866" t="s">
        <v>19</v>
      </c>
      <c r="P266" s="1327"/>
      <c r="Q266" s="1328"/>
    </row>
    <row r="267" spans="2:17" s="127" customFormat="1" ht="30" x14ac:dyDescent="0.25">
      <c r="B267" s="866" t="s">
        <v>3230</v>
      </c>
      <c r="C267" s="866" t="s">
        <v>113</v>
      </c>
      <c r="D267" s="1322" t="s">
        <v>3241</v>
      </c>
      <c r="E267" s="1322">
        <v>50930777</v>
      </c>
      <c r="F267" s="1322" t="s">
        <v>288</v>
      </c>
      <c r="G267" s="866" t="s">
        <v>3242</v>
      </c>
      <c r="H267" s="864">
        <v>39016</v>
      </c>
      <c r="I267" s="866"/>
      <c r="J267" s="965" t="s">
        <v>3243</v>
      </c>
      <c r="K267" s="965" t="s">
        <v>3244</v>
      </c>
      <c r="L267" s="965" t="s">
        <v>155</v>
      </c>
      <c r="M267" s="866" t="s">
        <v>19</v>
      </c>
      <c r="N267" s="866" t="s">
        <v>19</v>
      </c>
      <c r="O267" s="866" t="s">
        <v>19</v>
      </c>
      <c r="P267" s="1327"/>
      <c r="Q267" s="1328"/>
    </row>
    <row r="268" spans="2:17" s="127" customFormat="1" ht="30" x14ac:dyDescent="0.25">
      <c r="B268" s="866" t="s">
        <v>3230</v>
      </c>
      <c r="C268" s="866" t="s">
        <v>113</v>
      </c>
      <c r="D268" s="1322" t="s">
        <v>3245</v>
      </c>
      <c r="E268" s="1322">
        <v>349983319</v>
      </c>
      <c r="F268" s="1322" t="s">
        <v>129</v>
      </c>
      <c r="G268" s="866" t="s">
        <v>282</v>
      </c>
      <c r="H268" s="864">
        <v>40319</v>
      </c>
      <c r="I268" s="866">
        <v>114982</v>
      </c>
      <c r="J268" s="965" t="s">
        <v>3049</v>
      </c>
      <c r="K268" s="965" t="s">
        <v>3246</v>
      </c>
      <c r="L268" s="965" t="s">
        <v>155</v>
      </c>
      <c r="M268" s="866" t="s">
        <v>19</v>
      </c>
      <c r="N268" s="866" t="s">
        <v>19</v>
      </c>
      <c r="O268" s="866" t="s">
        <v>19</v>
      </c>
      <c r="P268" s="2140"/>
      <c r="Q268" s="2141"/>
    </row>
    <row r="269" spans="2:17" s="127" customFormat="1" ht="30" x14ac:dyDescent="0.25">
      <c r="B269" s="866" t="s">
        <v>3230</v>
      </c>
      <c r="C269" s="866" t="s">
        <v>113</v>
      </c>
      <c r="D269" s="1322" t="s">
        <v>3247</v>
      </c>
      <c r="E269" s="1322">
        <v>1067850149</v>
      </c>
      <c r="F269" s="1322" t="s">
        <v>129</v>
      </c>
      <c r="G269" s="866" t="s">
        <v>282</v>
      </c>
      <c r="H269" s="864">
        <v>40267</v>
      </c>
      <c r="I269" s="866"/>
      <c r="J269" s="965" t="s">
        <v>704</v>
      </c>
      <c r="K269" s="965" t="s">
        <v>3248</v>
      </c>
      <c r="L269" s="965" t="s">
        <v>155</v>
      </c>
      <c r="M269" s="866" t="s">
        <v>19</v>
      </c>
      <c r="N269" s="866" t="s">
        <v>19</v>
      </c>
      <c r="O269" s="866" t="s">
        <v>19</v>
      </c>
      <c r="P269" s="1742"/>
      <c r="Q269" s="1743"/>
    </row>
    <row r="270" spans="2:17" s="127" customFormat="1" ht="30" x14ac:dyDescent="0.25">
      <c r="B270" s="866" t="s">
        <v>3230</v>
      </c>
      <c r="C270" s="866" t="s">
        <v>113</v>
      </c>
      <c r="D270" s="1322" t="s">
        <v>3249</v>
      </c>
      <c r="E270" s="1322">
        <v>1066181166</v>
      </c>
      <c r="F270" s="1322" t="s">
        <v>129</v>
      </c>
      <c r="G270" s="864" t="s">
        <v>282</v>
      </c>
      <c r="H270" s="1330">
        <v>41593</v>
      </c>
      <c r="I270" s="866"/>
      <c r="J270" s="965" t="s">
        <v>704</v>
      </c>
      <c r="K270" s="965" t="s">
        <v>3248</v>
      </c>
      <c r="L270" s="965" t="s">
        <v>155</v>
      </c>
      <c r="M270" s="866" t="s">
        <v>19</v>
      </c>
      <c r="N270" s="866" t="s">
        <v>19</v>
      </c>
      <c r="O270" s="866" t="s">
        <v>19</v>
      </c>
      <c r="P270" s="1327"/>
      <c r="Q270" s="1328"/>
    </row>
    <row r="271" spans="2:17" s="127" customFormat="1" ht="45" x14ac:dyDescent="0.25">
      <c r="B271" s="866" t="s">
        <v>3230</v>
      </c>
      <c r="C271" s="866" t="s">
        <v>113</v>
      </c>
      <c r="D271" s="1322" t="s">
        <v>3250</v>
      </c>
      <c r="E271" s="1322">
        <v>26213000</v>
      </c>
      <c r="F271" s="1325" t="s">
        <v>3251</v>
      </c>
      <c r="G271" s="866" t="s">
        <v>3226</v>
      </c>
      <c r="H271" s="864">
        <v>36333</v>
      </c>
      <c r="I271" s="866"/>
      <c r="J271" s="965" t="s">
        <v>3252</v>
      </c>
      <c r="K271" s="965" t="s">
        <v>3253</v>
      </c>
      <c r="L271" s="965" t="s">
        <v>155</v>
      </c>
      <c r="M271" s="866" t="s">
        <v>19</v>
      </c>
      <c r="N271" s="866" t="s">
        <v>19</v>
      </c>
      <c r="O271" s="866" t="s">
        <v>19</v>
      </c>
      <c r="P271" s="1742"/>
      <c r="Q271" s="1743"/>
    </row>
    <row r="272" spans="2:17" s="127" customFormat="1" ht="45" x14ac:dyDescent="0.25">
      <c r="B272" s="866" t="s">
        <v>3230</v>
      </c>
      <c r="C272" s="866" t="s">
        <v>113</v>
      </c>
      <c r="D272" s="1322" t="s">
        <v>3254</v>
      </c>
      <c r="E272" s="1322">
        <v>50640366</v>
      </c>
      <c r="F272" s="1322" t="s">
        <v>288</v>
      </c>
      <c r="G272" s="866" t="s">
        <v>130</v>
      </c>
      <c r="H272" s="864">
        <v>40895</v>
      </c>
      <c r="I272" s="866"/>
      <c r="J272" s="965" t="s">
        <v>1484</v>
      </c>
      <c r="K272" s="965" t="s">
        <v>3255</v>
      </c>
      <c r="L272" s="965" t="s">
        <v>155</v>
      </c>
      <c r="M272" s="866" t="s">
        <v>19</v>
      </c>
      <c r="N272" s="866" t="s">
        <v>19</v>
      </c>
      <c r="O272" s="866" t="s">
        <v>19</v>
      </c>
      <c r="P272" s="1327"/>
      <c r="Q272" s="1328"/>
    </row>
    <row r="273" spans="2:17" s="127" customFormat="1" ht="30" x14ac:dyDescent="0.25">
      <c r="B273" s="965" t="s">
        <v>3230</v>
      </c>
      <c r="C273" s="965" t="s">
        <v>113</v>
      </c>
      <c r="D273" s="1322" t="s">
        <v>3256</v>
      </c>
      <c r="E273" s="1322">
        <v>1067899956</v>
      </c>
      <c r="F273" s="1322" t="s">
        <v>129</v>
      </c>
      <c r="G273" s="965" t="s">
        <v>282</v>
      </c>
      <c r="H273" s="381">
        <v>41789</v>
      </c>
      <c r="I273" s="965"/>
      <c r="J273" s="965" t="s">
        <v>2401</v>
      </c>
      <c r="K273" s="965" t="s">
        <v>3257</v>
      </c>
      <c r="L273" s="965" t="s">
        <v>155</v>
      </c>
      <c r="M273" s="965" t="s">
        <v>19</v>
      </c>
      <c r="N273" s="965" t="s">
        <v>19</v>
      </c>
      <c r="O273" s="965" t="s">
        <v>19</v>
      </c>
      <c r="P273" s="1898"/>
      <c r="Q273" s="1898"/>
    </row>
    <row r="274" spans="2:17" s="456" customFormat="1" x14ac:dyDescent="0.25">
      <c r="B274" s="464"/>
      <c r="C274" s="464"/>
      <c r="D274" s="1331"/>
      <c r="E274" s="1331"/>
      <c r="F274" s="1331"/>
      <c r="G274" s="464"/>
      <c r="H274" s="1332"/>
      <c r="I274" s="464"/>
      <c r="J274" s="464"/>
      <c r="K274" s="464"/>
      <c r="L274" s="464"/>
      <c r="M274" s="464"/>
      <c r="N274" s="464"/>
      <c r="O274" s="464"/>
      <c r="P274" s="464"/>
      <c r="Q274" s="464"/>
    </row>
    <row r="275" spans="2:17" s="35" customFormat="1" ht="18.75" x14ac:dyDescent="0.25">
      <c r="B275" s="1320" t="s">
        <v>3122</v>
      </c>
      <c r="C275" s="971"/>
      <c r="D275" s="927"/>
      <c r="E275" s="198"/>
      <c r="F275" s="198"/>
      <c r="G275" s="198"/>
      <c r="H275" s="199"/>
      <c r="I275" s="198"/>
      <c r="J275" s="826"/>
      <c r="K275" s="826"/>
      <c r="L275" s="826"/>
      <c r="M275" s="826"/>
      <c r="N275" s="44"/>
      <c r="O275" s="417"/>
    </row>
    <row r="276" spans="2:17" ht="26.25" x14ac:dyDescent="0.25">
      <c r="B276" s="2105" t="s">
        <v>2985</v>
      </c>
      <c r="C276" s="2105"/>
      <c r="D276" s="2105"/>
      <c r="E276" s="2105"/>
      <c r="F276" s="2105"/>
      <c r="G276" s="2105"/>
      <c r="H276" s="2105"/>
      <c r="I276" s="2105"/>
      <c r="J276" s="2105"/>
      <c r="K276" s="2105"/>
      <c r="L276" s="2105"/>
      <c r="M276" s="2105"/>
      <c r="N276" s="2105"/>
      <c r="O276" s="2105"/>
      <c r="P276" s="2105"/>
      <c r="Q276" s="2105"/>
    </row>
    <row r="277" spans="2:17" x14ac:dyDescent="0.25">
      <c r="B277" s="1577" t="s">
        <v>97</v>
      </c>
      <c r="C277" s="1577" t="s">
        <v>98</v>
      </c>
      <c r="D277" s="1577" t="s">
        <v>99</v>
      </c>
      <c r="E277" s="1577" t="s">
        <v>100</v>
      </c>
      <c r="F277" s="1577" t="s">
        <v>101</v>
      </c>
      <c r="G277" s="1577" t="s">
        <v>102</v>
      </c>
      <c r="H277" s="1577" t="s">
        <v>103</v>
      </c>
      <c r="I277" s="1577" t="s">
        <v>104</v>
      </c>
      <c r="J277" s="1579" t="s">
        <v>4713</v>
      </c>
      <c r="K277" s="1580"/>
      <c r="L277" s="1581"/>
      <c r="M277" s="1577" t="s">
        <v>106</v>
      </c>
      <c r="N277" s="1577" t="s">
        <v>107</v>
      </c>
      <c r="O277" s="1577" t="s">
        <v>108</v>
      </c>
      <c r="P277" s="1744" t="s">
        <v>81</v>
      </c>
      <c r="Q277" s="1745"/>
    </row>
    <row r="278" spans="2:17" ht="30" x14ac:dyDescent="0.25">
      <c r="B278" s="1578"/>
      <c r="C278" s="1578"/>
      <c r="D278" s="1578"/>
      <c r="E278" s="1578"/>
      <c r="F278" s="1578"/>
      <c r="G278" s="1578"/>
      <c r="H278" s="1578"/>
      <c r="I278" s="1578"/>
      <c r="J278" s="923" t="s">
        <v>109</v>
      </c>
      <c r="K278" s="923" t="s">
        <v>4714</v>
      </c>
      <c r="L278" s="923" t="s">
        <v>4715</v>
      </c>
      <c r="M278" s="1578"/>
      <c r="N278" s="1578"/>
      <c r="O278" s="1578"/>
      <c r="P278" s="1746"/>
      <c r="Q278" s="1747"/>
    </row>
    <row r="279" spans="2:17" s="127" customFormat="1" x14ac:dyDescent="0.25">
      <c r="B279" s="1333" t="s">
        <v>132</v>
      </c>
      <c r="C279" s="1079" t="s">
        <v>133</v>
      </c>
      <c r="D279" s="1322" t="s">
        <v>3258</v>
      </c>
      <c r="E279" s="1322">
        <v>78113180</v>
      </c>
      <c r="F279" s="1322" t="s">
        <v>358</v>
      </c>
      <c r="G279" s="868" t="s">
        <v>3226</v>
      </c>
      <c r="H279" s="1083">
        <v>37597</v>
      </c>
      <c r="I279" s="1079"/>
      <c r="J279" s="124" t="s">
        <v>2534</v>
      </c>
      <c r="K279" s="1064" t="s">
        <v>3259</v>
      </c>
      <c r="L279" s="1087" t="s">
        <v>155</v>
      </c>
      <c r="M279" s="1079" t="s">
        <v>19</v>
      </c>
      <c r="N279" s="1079" t="s">
        <v>19</v>
      </c>
      <c r="O279" s="1079" t="s">
        <v>19</v>
      </c>
      <c r="P279" s="2131"/>
      <c r="Q279" s="2132"/>
    </row>
    <row r="280" spans="2:17" s="127" customFormat="1" x14ac:dyDescent="0.25">
      <c r="B280" s="2124" t="s">
        <v>132</v>
      </c>
      <c r="C280" s="2107" t="s">
        <v>133</v>
      </c>
      <c r="D280" s="2127" t="s">
        <v>3260</v>
      </c>
      <c r="E280" s="2127">
        <v>78113843</v>
      </c>
      <c r="F280" s="2127" t="s">
        <v>358</v>
      </c>
      <c r="G280" s="1596" t="s">
        <v>3226</v>
      </c>
      <c r="H280" s="2122">
        <v>37597</v>
      </c>
      <c r="I280" s="2107"/>
      <c r="J280" s="2106" t="s">
        <v>3261</v>
      </c>
      <c r="K280" s="2106" t="s">
        <v>3262</v>
      </c>
      <c r="L280" s="1974" t="s">
        <v>155</v>
      </c>
      <c r="M280" s="2107" t="s">
        <v>19</v>
      </c>
      <c r="N280" s="2107" t="s">
        <v>19</v>
      </c>
      <c r="O280" s="2107" t="s">
        <v>19</v>
      </c>
      <c r="P280" s="2110"/>
      <c r="Q280" s="2111"/>
    </row>
    <row r="281" spans="2:17" s="127" customFormat="1" x14ac:dyDescent="0.25">
      <c r="B281" s="2125"/>
      <c r="C281" s="2108"/>
      <c r="D281" s="2128"/>
      <c r="E281" s="2128"/>
      <c r="F281" s="2128"/>
      <c r="G281" s="1597"/>
      <c r="H281" s="2130"/>
      <c r="I281" s="2108"/>
      <c r="J281" s="2106"/>
      <c r="K281" s="2106"/>
      <c r="L281" s="1974"/>
      <c r="M281" s="2108"/>
      <c r="N281" s="2108"/>
      <c r="O281" s="2108"/>
      <c r="P281" s="2112"/>
      <c r="Q281" s="2113"/>
    </row>
    <row r="282" spans="2:17" s="127" customFormat="1" x14ac:dyDescent="0.25">
      <c r="B282" s="2126"/>
      <c r="C282" s="2109"/>
      <c r="D282" s="2129"/>
      <c r="E282" s="2129"/>
      <c r="F282" s="2129"/>
      <c r="G282" s="1598"/>
      <c r="H282" s="2123"/>
      <c r="I282" s="2109"/>
      <c r="J282" s="2106"/>
      <c r="K282" s="2106"/>
      <c r="L282" s="1974"/>
      <c r="M282" s="2109"/>
      <c r="N282" s="2109"/>
      <c r="O282" s="2109"/>
      <c r="P282" s="2114"/>
      <c r="Q282" s="2115"/>
    </row>
    <row r="283" spans="2:17" s="127" customFormat="1" x14ac:dyDescent="0.25">
      <c r="B283" s="1334" t="s">
        <v>132</v>
      </c>
      <c r="C283" s="1087" t="s">
        <v>133</v>
      </c>
      <c r="D283" s="1322" t="s">
        <v>3263</v>
      </c>
      <c r="E283" s="1322">
        <v>33336656</v>
      </c>
      <c r="F283" s="1322" t="s">
        <v>358</v>
      </c>
      <c r="G283" s="124" t="s">
        <v>3226</v>
      </c>
      <c r="H283" s="1064">
        <v>39066</v>
      </c>
      <c r="I283" s="387"/>
      <c r="J283" s="1084" t="s">
        <v>2534</v>
      </c>
      <c r="K283" s="1087" t="s">
        <v>3257</v>
      </c>
      <c r="L283" s="1087" t="s">
        <v>155</v>
      </c>
      <c r="M283" s="1087" t="s">
        <v>19</v>
      </c>
      <c r="N283" s="1087" t="s">
        <v>19</v>
      </c>
      <c r="O283" s="1087" t="s">
        <v>19</v>
      </c>
      <c r="P283" s="1962"/>
      <c r="Q283" s="1963"/>
    </row>
    <row r="284" spans="2:17" s="127" customFormat="1" ht="30" x14ac:dyDescent="0.25">
      <c r="B284" s="1334" t="s">
        <v>132</v>
      </c>
      <c r="C284" s="1079" t="s">
        <v>133</v>
      </c>
      <c r="D284" s="1322" t="s">
        <v>3264</v>
      </c>
      <c r="E284" s="1322">
        <v>39280571</v>
      </c>
      <c r="F284" s="1322" t="s">
        <v>446</v>
      </c>
      <c r="G284" s="868" t="s">
        <v>436</v>
      </c>
      <c r="H284" s="1083">
        <v>39714</v>
      </c>
      <c r="I284" s="1082"/>
      <c r="J284" s="1084" t="s">
        <v>3201</v>
      </c>
      <c r="K284" s="1335" t="s">
        <v>3265</v>
      </c>
      <c r="L284" s="1087" t="s">
        <v>155</v>
      </c>
      <c r="M284" s="1079" t="s">
        <v>19</v>
      </c>
      <c r="N284" s="1079" t="s">
        <v>3266</v>
      </c>
      <c r="O284" s="1079" t="s">
        <v>19</v>
      </c>
      <c r="P284" s="1072"/>
      <c r="Q284" s="1073"/>
    </row>
    <row r="285" spans="2:17" s="127" customFormat="1" ht="30" x14ac:dyDescent="0.25">
      <c r="B285" s="1334" t="s">
        <v>132</v>
      </c>
      <c r="C285" s="1079" t="s">
        <v>133</v>
      </c>
      <c r="D285" s="1322" t="s">
        <v>3267</v>
      </c>
      <c r="E285" s="1322">
        <v>42786677</v>
      </c>
      <c r="F285" s="1322" t="s">
        <v>288</v>
      </c>
      <c r="G285" s="868" t="s">
        <v>3268</v>
      </c>
      <c r="H285" s="1083">
        <v>36027</v>
      </c>
      <c r="I285" s="1082"/>
      <c r="J285" s="1084" t="s">
        <v>629</v>
      </c>
      <c r="K285" s="1087" t="s">
        <v>3202</v>
      </c>
      <c r="L285" s="1087" t="s">
        <v>155</v>
      </c>
      <c r="M285" s="1079" t="s">
        <v>19</v>
      </c>
      <c r="N285" s="1079" t="s">
        <v>19</v>
      </c>
      <c r="O285" s="1079" t="s">
        <v>19</v>
      </c>
      <c r="P285" s="1072"/>
      <c r="Q285" s="1073"/>
    </row>
    <row r="286" spans="2:17" s="127" customFormat="1" ht="30" x14ac:dyDescent="0.25">
      <c r="B286" s="1334" t="s">
        <v>132</v>
      </c>
      <c r="C286" s="1079" t="s">
        <v>133</v>
      </c>
      <c r="D286" s="1322" t="s">
        <v>3269</v>
      </c>
      <c r="E286" s="1322">
        <v>15674957</v>
      </c>
      <c r="F286" s="1322" t="s">
        <v>3270</v>
      </c>
      <c r="G286" s="868" t="s">
        <v>3226</v>
      </c>
      <c r="H286" s="1083">
        <v>37058</v>
      </c>
      <c r="I286" s="1082"/>
      <c r="J286" s="1084" t="s">
        <v>629</v>
      </c>
      <c r="K286" s="1087" t="s">
        <v>3271</v>
      </c>
      <c r="L286" s="1087" t="s">
        <v>155</v>
      </c>
      <c r="M286" s="1079" t="s">
        <v>19</v>
      </c>
      <c r="N286" s="1079" t="s">
        <v>19</v>
      </c>
      <c r="O286" s="1079" t="s">
        <v>19</v>
      </c>
      <c r="P286" s="1072"/>
      <c r="Q286" s="1073"/>
    </row>
    <row r="287" spans="2:17" s="127" customFormat="1" ht="45" x14ac:dyDescent="0.25">
      <c r="B287" s="1334" t="s">
        <v>132</v>
      </c>
      <c r="C287" s="1079" t="s">
        <v>133</v>
      </c>
      <c r="D287" s="1322" t="s">
        <v>3272</v>
      </c>
      <c r="E287" s="1322">
        <v>26229884</v>
      </c>
      <c r="F287" s="1325" t="s">
        <v>3273</v>
      </c>
      <c r="G287" s="868" t="s">
        <v>136</v>
      </c>
      <c r="H287" s="1083">
        <v>36825</v>
      </c>
      <c r="I287" s="1082"/>
      <c r="J287" s="1084" t="s">
        <v>629</v>
      </c>
      <c r="K287" s="1087" t="s">
        <v>3202</v>
      </c>
      <c r="L287" s="1087" t="s">
        <v>155</v>
      </c>
      <c r="M287" s="1079" t="s">
        <v>19</v>
      </c>
      <c r="N287" s="1079" t="s">
        <v>19</v>
      </c>
      <c r="O287" s="1079" t="s">
        <v>19</v>
      </c>
      <c r="P287" s="1072"/>
      <c r="Q287" s="1073"/>
    </row>
    <row r="288" spans="2:17" s="127" customFormat="1" ht="60" x14ac:dyDescent="0.25">
      <c r="B288" s="1334" t="s">
        <v>132</v>
      </c>
      <c r="C288" s="1079" t="s">
        <v>133</v>
      </c>
      <c r="D288" s="1336" t="s">
        <v>3274</v>
      </c>
      <c r="E288" s="1336">
        <v>50982866</v>
      </c>
      <c r="F288" s="1337" t="s">
        <v>3275</v>
      </c>
      <c r="G288" s="868" t="s">
        <v>3276</v>
      </c>
      <c r="H288" s="1083">
        <v>37393</v>
      </c>
      <c r="I288" s="1082"/>
      <c r="J288" s="1084" t="s">
        <v>778</v>
      </c>
      <c r="K288" s="1087" t="s">
        <v>3277</v>
      </c>
      <c r="L288" s="1087" t="s">
        <v>155</v>
      </c>
      <c r="M288" s="1079" t="s">
        <v>19</v>
      </c>
      <c r="N288" s="1079" t="s">
        <v>19</v>
      </c>
      <c r="O288" s="1079" t="s">
        <v>19</v>
      </c>
      <c r="P288" s="1072"/>
      <c r="Q288" s="1073"/>
    </row>
    <row r="289" spans="2:17" s="127" customFormat="1" ht="45" x14ac:dyDescent="0.25">
      <c r="B289" s="1334" t="s">
        <v>132</v>
      </c>
      <c r="C289" s="1079" t="s">
        <v>133</v>
      </c>
      <c r="D289" s="1336" t="s">
        <v>3278</v>
      </c>
      <c r="E289" s="1336">
        <v>50954536</v>
      </c>
      <c r="F289" s="1337" t="s">
        <v>3279</v>
      </c>
      <c r="G289" s="868" t="s">
        <v>136</v>
      </c>
      <c r="H289" s="1083">
        <v>36516</v>
      </c>
      <c r="I289" s="1082"/>
      <c r="J289" s="1084" t="s">
        <v>3215</v>
      </c>
      <c r="K289" s="1087" t="s">
        <v>3280</v>
      </c>
      <c r="L289" s="1087" t="s">
        <v>155</v>
      </c>
      <c r="M289" s="1079" t="s">
        <v>19</v>
      </c>
      <c r="N289" s="1079" t="s">
        <v>19</v>
      </c>
      <c r="O289" s="1079" t="s">
        <v>19</v>
      </c>
      <c r="P289" s="1072"/>
      <c r="Q289" s="1073"/>
    </row>
    <row r="290" spans="2:17" s="127" customFormat="1" ht="30" x14ac:dyDescent="0.25">
      <c r="B290" s="2116" t="s">
        <v>132</v>
      </c>
      <c r="C290" s="2107" t="s">
        <v>133</v>
      </c>
      <c r="D290" s="2118" t="s">
        <v>3281</v>
      </c>
      <c r="E290" s="2120">
        <v>1066568745</v>
      </c>
      <c r="F290" s="2120" t="s">
        <v>3282</v>
      </c>
      <c r="G290" s="1596" t="s">
        <v>436</v>
      </c>
      <c r="H290" s="2122">
        <v>39905</v>
      </c>
      <c r="I290" s="1596"/>
      <c r="J290" s="1084" t="s">
        <v>3201</v>
      </c>
      <c r="K290" s="1087" t="s">
        <v>3283</v>
      </c>
      <c r="L290" s="1974"/>
      <c r="M290" s="2107" t="s">
        <v>19</v>
      </c>
      <c r="N290" s="2107" t="s">
        <v>20</v>
      </c>
      <c r="O290" s="2107" t="s">
        <v>20</v>
      </c>
      <c r="P290" s="1974" t="s">
        <v>3284</v>
      </c>
      <c r="Q290" s="2106" t="s">
        <v>3285</v>
      </c>
    </row>
    <row r="291" spans="2:17" s="127" customFormat="1" ht="30" x14ac:dyDescent="0.25">
      <c r="B291" s="2117"/>
      <c r="C291" s="2109"/>
      <c r="D291" s="2119"/>
      <c r="E291" s="2121"/>
      <c r="F291" s="2121"/>
      <c r="G291" s="1598"/>
      <c r="H291" s="2123"/>
      <c r="I291" s="1598"/>
      <c r="J291" s="1084" t="s">
        <v>3286</v>
      </c>
      <c r="K291" s="1087" t="s">
        <v>3287</v>
      </c>
      <c r="L291" s="1974"/>
      <c r="M291" s="2109"/>
      <c r="N291" s="2109"/>
      <c r="O291" s="2109"/>
      <c r="P291" s="1974"/>
      <c r="Q291" s="2106"/>
    </row>
    <row r="292" spans="2:17" s="127" customFormat="1" ht="30" x14ac:dyDescent="0.25">
      <c r="B292" s="1334" t="s">
        <v>132</v>
      </c>
      <c r="C292" s="1079" t="s">
        <v>133</v>
      </c>
      <c r="D292" s="1336" t="s">
        <v>3288</v>
      </c>
      <c r="E292" s="1336">
        <v>1063650370</v>
      </c>
      <c r="F292" s="1337" t="s">
        <v>3289</v>
      </c>
      <c r="G292" s="868" t="s">
        <v>136</v>
      </c>
      <c r="H292" s="1083">
        <v>41510</v>
      </c>
      <c r="I292" s="1082"/>
      <c r="J292" s="1084" t="s">
        <v>3049</v>
      </c>
      <c r="K292" s="1087" t="s">
        <v>3290</v>
      </c>
      <c r="L292" s="1087" t="s">
        <v>155</v>
      </c>
      <c r="M292" s="1079" t="s">
        <v>19</v>
      </c>
      <c r="N292" s="1079" t="s">
        <v>19</v>
      </c>
      <c r="O292" s="1079" t="s">
        <v>19</v>
      </c>
      <c r="P292" s="1962"/>
      <c r="Q292" s="1963"/>
    </row>
    <row r="293" spans="2:17" s="127" customFormat="1" ht="60" x14ac:dyDescent="0.25">
      <c r="B293" s="1334" t="s">
        <v>126</v>
      </c>
      <c r="C293" s="1079" t="s">
        <v>141</v>
      </c>
      <c r="D293" s="1338" t="s">
        <v>3291</v>
      </c>
      <c r="E293" s="1338">
        <v>10782151</v>
      </c>
      <c r="F293" s="1338" t="s">
        <v>258</v>
      </c>
      <c r="G293" s="868" t="s">
        <v>3292</v>
      </c>
      <c r="H293" s="1083">
        <v>39415</v>
      </c>
      <c r="I293" s="1079">
        <v>107951</v>
      </c>
      <c r="J293" s="1084" t="s">
        <v>3293</v>
      </c>
      <c r="K293" s="1087" t="s">
        <v>3294</v>
      </c>
      <c r="L293" s="1087" t="s">
        <v>155</v>
      </c>
      <c r="M293" s="1079" t="s">
        <v>19</v>
      </c>
      <c r="N293" s="1079" t="s">
        <v>19</v>
      </c>
      <c r="O293" s="1079" t="s">
        <v>19</v>
      </c>
      <c r="P293" s="1962"/>
      <c r="Q293" s="1963"/>
    </row>
    <row r="294" spans="2:17" s="127" customFormat="1" ht="30" x14ac:dyDescent="0.25">
      <c r="B294" s="1334" t="s">
        <v>126</v>
      </c>
      <c r="C294" s="1079" t="s">
        <v>141</v>
      </c>
      <c r="D294" s="1336" t="s">
        <v>3295</v>
      </c>
      <c r="E294" s="1336">
        <v>52329038</v>
      </c>
      <c r="F294" s="1336" t="s">
        <v>288</v>
      </c>
      <c r="G294" s="868" t="s">
        <v>130</v>
      </c>
      <c r="H294" s="1083">
        <v>37322</v>
      </c>
      <c r="I294" s="1082"/>
      <c r="J294" s="1084" t="s">
        <v>629</v>
      </c>
      <c r="K294" s="1087" t="s">
        <v>3296</v>
      </c>
      <c r="L294" s="1087" t="s">
        <v>155</v>
      </c>
      <c r="M294" s="1079" t="s">
        <v>19</v>
      </c>
      <c r="N294" s="1079" t="s">
        <v>19</v>
      </c>
      <c r="O294" s="1079" t="s">
        <v>19</v>
      </c>
      <c r="P294" s="1962"/>
      <c r="Q294" s="1963"/>
    </row>
    <row r="295" spans="2:17" s="127" customFormat="1" ht="30" x14ac:dyDescent="0.25">
      <c r="B295" s="1334" t="s">
        <v>126</v>
      </c>
      <c r="C295" s="1079" t="s">
        <v>141</v>
      </c>
      <c r="D295" s="1336" t="s">
        <v>3297</v>
      </c>
      <c r="E295" s="1336">
        <v>50954812</v>
      </c>
      <c r="F295" s="1336" t="s">
        <v>129</v>
      </c>
      <c r="G295" s="868" t="s">
        <v>1018</v>
      </c>
      <c r="H295" s="1083">
        <v>38331</v>
      </c>
      <c r="I295" s="1079">
        <v>114636</v>
      </c>
      <c r="J295" s="1084" t="s">
        <v>3298</v>
      </c>
      <c r="K295" s="1087" t="s">
        <v>3299</v>
      </c>
      <c r="L295" s="1087" t="s">
        <v>155</v>
      </c>
      <c r="M295" s="1079" t="s">
        <v>19</v>
      </c>
      <c r="N295" s="1079" t="s">
        <v>19</v>
      </c>
      <c r="O295" s="1079" t="s">
        <v>19</v>
      </c>
      <c r="P295" s="1962"/>
      <c r="Q295" s="1963"/>
    </row>
    <row r="296" spans="2:17" s="127" customFormat="1" ht="30" x14ac:dyDescent="0.25">
      <c r="B296" s="1334" t="s">
        <v>126</v>
      </c>
      <c r="C296" s="1079" t="s">
        <v>141</v>
      </c>
      <c r="D296" s="1336" t="s">
        <v>3300</v>
      </c>
      <c r="E296" s="1336">
        <v>15034684</v>
      </c>
      <c r="F296" s="1336" t="s">
        <v>258</v>
      </c>
      <c r="G296" s="868" t="s">
        <v>130</v>
      </c>
      <c r="H296" s="1083">
        <v>39506</v>
      </c>
      <c r="I296" s="1079">
        <v>104796</v>
      </c>
      <c r="J296" s="1084" t="s">
        <v>629</v>
      </c>
      <c r="K296" s="1087" t="s">
        <v>3301</v>
      </c>
      <c r="L296" s="1087" t="s">
        <v>155</v>
      </c>
      <c r="M296" s="1079" t="s">
        <v>19</v>
      </c>
      <c r="N296" s="1079" t="s">
        <v>19</v>
      </c>
      <c r="O296" s="1079" t="s">
        <v>19</v>
      </c>
      <c r="P296" s="1962"/>
      <c r="Q296" s="1963"/>
    </row>
    <row r="297" spans="2:17" s="127" customFormat="1" ht="30" x14ac:dyDescent="0.25">
      <c r="B297" s="1334" t="s">
        <v>126</v>
      </c>
      <c r="C297" s="1079" t="s">
        <v>141</v>
      </c>
      <c r="D297" s="1339" t="s">
        <v>3302</v>
      </c>
      <c r="E297" s="1339">
        <v>43279228</v>
      </c>
      <c r="F297" s="1339" t="s">
        <v>129</v>
      </c>
      <c r="G297" s="868" t="s">
        <v>282</v>
      </c>
      <c r="H297" s="1083">
        <v>39402</v>
      </c>
      <c r="I297" s="1079">
        <v>103804</v>
      </c>
      <c r="J297" s="1084" t="s">
        <v>3303</v>
      </c>
      <c r="K297" s="1087" t="s">
        <v>3304</v>
      </c>
      <c r="L297" s="1087" t="s">
        <v>155</v>
      </c>
      <c r="M297" s="1079" t="s">
        <v>19</v>
      </c>
      <c r="N297" s="1079" t="s">
        <v>19</v>
      </c>
      <c r="O297" s="1079" t="s">
        <v>19</v>
      </c>
      <c r="P297" s="1962"/>
      <c r="Q297" s="1963"/>
    </row>
    <row r="298" spans="2:17" s="127" customFormat="1" ht="30" x14ac:dyDescent="0.25">
      <c r="B298" s="1334" t="s">
        <v>126</v>
      </c>
      <c r="C298" s="1079" t="s">
        <v>141</v>
      </c>
      <c r="D298" s="1339" t="s">
        <v>3305</v>
      </c>
      <c r="E298" s="1339">
        <v>50848410</v>
      </c>
      <c r="F298" s="1339" t="s">
        <v>3306</v>
      </c>
      <c r="G298" s="868" t="s">
        <v>275</v>
      </c>
      <c r="H298" s="1083">
        <v>36869</v>
      </c>
      <c r="I298" s="1079"/>
      <c r="J298" s="1084" t="s">
        <v>3307</v>
      </c>
      <c r="K298" s="1087" t="s">
        <v>3308</v>
      </c>
      <c r="L298" s="1087" t="s">
        <v>155</v>
      </c>
      <c r="M298" s="1079" t="s">
        <v>19</v>
      </c>
      <c r="N298" s="1079" t="s">
        <v>19</v>
      </c>
      <c r="O298" s="1079" t="s">
        <v>19</v>
      </c>
      <c r="P298" s="1962"/>
      <c r="Q298" s="1963"/>
    </row>
    <row r="299" spans="2:17" s="127" customFormat="1" ht="30" x14ac:dyDescent="0.25">
      <c r="B299" s="1334" t="s">
        <v>126</v>
      </c>
      <c r="C299" s="1079" t="s">
        <v>141</v>
      </c>
      <c r="D299" s="1339" t="s">
        <v>3309</v>
      </c>
      <c r="E299" s="1339">
        <v>1066513035</v>
      </c>
      <c r="F299" s="1339" t="s">
        <v>3310</v>
      </c>
      <c r="G299" s="868" t="s">
        <v>318</v>
      </c>
      <c r="H299" s="1083"/>
      <c r="I299" s="1079" t="s">
        <v>86</v>
      </c>
      <c r="J299" s="1084" t="s">
        <v>2534</v>
      </c>
      <c r="K299" s="1087" t="s">
        <v>3311</v>
      </c>
      <c r="L299" s="1087" t="s">
        <v>155</v>
      </c>
      <c r="M299" s="1079" t="s">
        <v>19</v>
      </c>
      <c r="N299" s="1079" t="s">
        <v>19</v>
      </c>
      <c r="O299" s="1079" t="s">
        <v>19</v>
      </c>
      <c r="P299" s="1962"/>
      <c r="Q299" s="1963"/>
    </row>
    <row r="300" spans="2:17" s="127" customFormat="1" ht="30" x14ac:dyDescent="0.25">
      <c r="B300" s="1334" t="s">
        <v>126</v>
      </c>
      <c r="C300" s="1079" t="s">
        <v>141</v>
      </c>
      <c r="D300" s="1339" t="s">
        <v>3312</v>
      </c>
      <c r="E300" s="1339">
        <v>1064884090</v>
      </c>
      <c r="F300" s="1339" t="s">
        <v>129</v>
      </c>
      <c r="G300" s="868" t="s">
        <v>130</v>
      </c>
      <c r="H300" s="1083">
        <v>41263</v>
      </c>
      <c r="I300" s="1079" t="s">
        <v>3313</v>
      </c>
      <c r="J300" s="1084" t="s">
        <v>3314</v>
      </c>
      <c r="K300" s="1087" t="s">
        <v>3315</v>
      </c>
      <c r="L300" s="1087" t="s">
        <v>1184</v>
      </c>
      <c r="M300" s="1079" t="s">
        <v>19</v>
      </c>
      <c r="N300" s="1079" t="s">
        <v>20</v>
      </c>
      <c r="O300" s="1079" t="s">
        <v>19</v>
      </c>
      <c r="P300" s="1962" t="s">
        <v>3316</v>
      </c>
      <c r="Q300" s="1963"/>
    </row>
    <row r="301" spans="2:17" s="127" customFormat="1" ht="30" x14ac:dyDescent="0.25">
      <c r="B301" s="1334" t="s">
        <v>126</v>
      </c>
      <c r="C301" s="1079" t="s">
        <v>141</v>
      </c>
      <c r="D301" s="1339" t="s">
        <v>3317</v>
      </c>
      <c r="E301" s="1339">
        <v>1068584715</v>
      </c>
      <c r="F301" s="1339" t="s">
        <v>129</v>
      </c>
      <c r="G301" s="868" t="s">
        <v>130</v>
      </c>
      <c r="H301" s="1083" t="s">
        <v>3318</v>
      </c>
      <c r="I301" s="1079" t="s">
        <v>3313</v>
      </c>
      <c r="J301" s="1084" t="s">
        <v>3049</v>
      </c>
      <c r="K301" s="1087" t="s">
        <v>3319</v>
      </c>
      <c r="L301" s="1087" t="s">
        <v>1184</v>
      </c>
      <c r="M301" s="1079" t="s">
        <v>19</v>
      </c>
      <c r="N301" s="1079" t="s">
        <v>20</v>
      </c>
      <c r="O301" s="1079" t="s">
        <v>19</v>
      </c>
      <c r="P301" s="1962" t="s">
        <v>3316</v>
      </c>
      <c r="Q301" s="1963"/>
    </row>
    <row r="302" spans="2:17" s="127" customFormat="1" ht="30" x14ac:dyDescent="0.25">
      <c r="B302" s="1334" t="s">
        <v>126</v>
      </c>
      <c r="C302" s="1079" t="s">
        <v>141</v>
      </c>
      <c r="D302" s="1339" t="s">
        <v>3320</v>
      </c>
      <c r="E302" s="1339">
        <v>30688178</v>
      </c>
      <c r="F302" s="1339" t="s">
        <v>129</v>
      </c>
      <c r="G302" s="868" t="s">
        <v>275</v>
      </c>
      <c r="H302" s="1083">
        <v>40928</v>
      </c>
      <c r="I302" s="1079">
        <v>129909</v>
      </c>
      <c r="J302" s="124" t="s">
        <v>3321</v>
      </c>
      <c r="K302" s="1087" t="s">
        <v>3322</v>
      </c>
      <c r="L302" s="1087" t="s">
        <v>155</v>
      </c>
      <c r="M302" s="1079" t="s">
        <v>19</v>
      </c>
      <c r="N302" s="1079" t="s">
        <v>19</v>
      </c>
      <c r="O302" s="1079" t="s">
        <v>19</v>
      </c>
      <c r="P302" s="1962"/>
      <c r="Q302" s="1963"/>
    </row>
    <row r="303" spans="2:17" s="127" customFormat="1" ht="30" x14ac:dyDescent="0.25">
      <c r="B303" s="1334" t="s">
        <v>126</v>
      </c>
      <c r="C303" s="1079" t="s">
        <v>141</v>
      </c>
      <c r="D303" s="1339" t="s">
        <v>3323</v>
      </c>
      <c r="E303" s="1339">
        <v>1067852861</v>
      </c>
      <c r="F303" s="1339" t="s">
        <v>3324</v>
      </c>
      <c r="G303" s="868" t="s">
        <v>318</v>
      </c>
      <c r="H303" s="1083">
        <v>34719</v>
      </c>
      <c r="I303" s="1079" t="s">
        <v>3313</v>
      </c>
      <c r="J303" s="124" t="s">
        <v>318</v>
      </c>
      <c r="K303" s="1087" t="s">
        <v>3325</v>
      </c>
      <c r="L303" s="1087" t="s">
        <v>1184</v>
      </c>
      <c r="M303" s="1079" t="s">
        <v>19</v>
      </c>
      <c r="N303" s="1079" t="s">
        <v>20</v>
      </c>
      <c r="O303" s="1079" t="s">
        <v>19</v>
      </c>
      <c r="P303" s="1962" t="s">
        <v>3316</v>
      </c>
      <c r="Q303" s="1963"/>
    </row>
    <row r="304" spans="2:17" s="127" customFormat="1" ht="30" x14ac:dyDescent="0.25">
      <c r="B304" s="1334" t="s">
        <v>126</v>
      </c>
      <c r="C304" s="1079" t="s">
        <v>141</v>
      </c>
      <c r="D304" s="1339" t="s">
        <v>3326</v>
      </c>
      <c r="E304" s="1339">
        <v>1067849087</v>
      </c>
      <c r="F304" s="1339" t="s">
        <v>129</v>
      </c>
      <c r="G304" s="868" t="s">
        <v>282</v>
      </c>
      <c r="H304" s="1083">
        <v>39826</v>
      </c>
      <c r="I304" s="1079">
        <v>119964</v>
      </c>
      <c r="J304" s="124" t="s">
        <v>3327</v>
      </c>
      <c r="K304" s="1087" t="s">
        <v>3328</v>
      </c>
      <c r="L304" s="1087" t="s">
        <v>155</v>
      </c>
      <c r="M304" s="1079" t="s">
        <v>19</v>
      </c>
      <c r="N304" s="1079" t="s">
        <v>19</v>
      </c>
      <c r="O304" s="1079" t="s">
        <v>19</v>
      </c>
      <c r="P304" s="1962"/>
      <c r="Q304" s="1963"/>
    </row>
    <row r="305" spans="2:17" s="127" customFormat="1" ht="30" x14ac:dyDescent="0.25">
      <c r="B305" s="1334" t="s">
        <v>126</v>
      </c>
      <c r="C305" s="1079" t="s">
        <v>141</v>
      </c>
      <c r="D305" s="1339" t="s">
        <v>3329</v>
      </c>
      <c r="E305" s="1339">
        <v>30689699</v>
      </c>
      <c r="F305" s="1339" t="s">
        <v>129</v>
      </c>
      <c r="G305" s="868" t="s">
        <v>130</v>
      </c>
      <c r="H305" s="1083">
        <v>39898</v>
      </c>
      <c r="I305" s="1079" t="s">
        <v>3313</v>
      </c>
      <c r="J305" s="1084" t="s">
        <v>290</v>
      </c>
      <c r="K305" s="1087" t="s">
        <v>3330</v>
      </c>
      <c r="L305" s="1087" t="s">
        <v>1184</v>
      </c>
      <c r="M305" s="1079" t="s">
        <v>19</v>
      </c>
      <c r="N305" s="1079" t="s">
        <v>20</v>
      </c>
      <c r="O305" s="1079" t="s">
        <v>19</v>
      </c>
      <c r="P305" s="1962" t="s">
        <v>3316</v>
      </c>
      <c r="Q305" s="1963"/>
    </row>
    <row r="306" spans="2:17" s="127" customFormat="1" ht="30" x14ac:dyDescent="0.25">
      <c r="B306" s="1334" t="s">
        <v>126</v>
      </c>
      <c r="C306" s="1079" t="s">
        <v>141</v>
      </c>
      <c r="D306" s="1339" t="s">
        <v>3331</v>
      </c>
      <c r="E306" s="1339">
        <v>34985522</v>
      </c>
      <c r="F306" s="1339" t="s">
        <v>288</v>
      </c>
      <c r="G306" s="868" t="s">
        <v>130</v>
      </c>
      <c r="H306" s="1083">
        <v>32766</v>
      </c>
      <c r="I306" s="1079" t="s">
        <v>86</v>
      </c>
      <c r="J306" s="1084" t="s">
        <v>3332</v>
      </c>
      <c r="K306" s="1087" t="s">
        <v>3333</v>
      </c>
      <c r="L306" s="1087" t="s">
        <v>155</v>
      </c>
      <c r="M306" s="1079" t="s">
        <v>19</v>
      </c>
      <c r="N306" s="1079" t="s">
        <v>19</v>
      </c>
      <c r="O306" s="1079" t="s">
        <v>19</v>
      </c>
      <c r="P306" s="1962"/>
      <c r="Q306" s="1963"/>
    </row>
    <row r="307" spans="2:17" s="127" customFormat="1" ht="45" x14ac:dyDescent="0.25">
      <c r="B307" s="1334" t="s">
        <v>126</v>
      </c>
      <c r="C307" s="1079" t="s">
        <v>141</v>
      </c>
      <c r="D307" s="1339" t="s">
        <v>3334</v>
      </c>
      <c r="E307" s="1339">
        <v>25914784</v>
      </c>
      <c r="F307" s="1339" t="s">
        <v>288</v>
      </c>
      <c r="G307" s="868" t="s">
        <v>1345</v>
      </c>
      <c r="H307" s="1083" t="s">
        <v>3335</v>
      </c>
      <c r="I307" s="1079" t="s">
        <v>86</v>
      </c>
      <c r="J307" s="124" t="s">
        <v>3336</v>
      </c>
      <c r="K307" s="1087" t="s">
        <v>3337</v>
      </c>
      <c r="L307" s="1087" t="s">
        <v>155</v>
      </c>
      <c r="M307" s="1079" t="s">
        <v>19</v>
      </c>
      <c r="N307" s="1079" t="s">
        <v>19</v>
      </c>
      <c r="O307" s="1079" t="s">
        <v>19</v>
      </c>
      <c r="P307" s="1962"/>
      <c r="Q307" s="1963"/>
    </row>
    <row r="308" spans="2:17" s="127" customFormat="1" x14ac:dyDescent="0.25">
      <c r="B308" s="1334" t="s">
        <v>126</v>
      </c>
      <c r="C308" s="1079" t="s">
        <v>141</v>
      </c>
      <c r="D308" s="1339" t="s">
        <v>3338</v>
      </c>
      <c r="E308" s="1339">
        <v>1067905832</v>
      </c>
      <c r="F308" s="1339" t="s">
        <v>129</v>
      </c>
      <c r="G308" s="868" t="s">
        <v>130</v>
      </c>
      <c r="H308" s="1083">
        <v>41879</v>
      </c>
      <c r="I308" s="1079" t="s">
        <v>86</v>
      </c>
      <c r="J308" s="124" t="s">
        <v>3313</v>
      </c>
      <c r="K308" s="1087" t="s">
        <v>3313</v>
      </c>
      <c r="L308" s="1087" t="s">
        <v>3313</v>
      </c>
      <c r="M308" s="1079" t="s">
        <v>19</v>
      </c>
      <c r="N308" s="1079" t="s">
        <v>20</v>
      </c>
      <c r="O308" s="1079" t="s">
        <v>19</v>
      </c>
      <c r="P308" s="1960" t="s">
        <v>3339</v>
      </c>
      <c r="Q308" s="1961"/>
    </row>
    <row r="309" spans="2:17" s="127" customFormat="1" x14ac:dyDescent="0.25">
      <c r="B309" s="1334" t="s">
        <v>126</v>
      </c>
      <c r="C309" s="1079" t="s">
        <v>141</v>
      </c>
      <c r="D309" s="1339" t="s">
        <v>3340</v>
      </c>
      <c r="E309" s="1339">
        <v>78032335</v>
      </c>
      <c r="F309" s="1339" t="s">
        <v>258</v>
      </c>
      <c r="G309" s="868" t="s">
        <v>130</v>
      </c>
      <c r="H309" s="1083">
        <v>39714</v>
      </c>
      <c r="I309" s="1079" t="s">
        <v>3313</v>
      </c>
      <c r="J309" s="124" t="s">
        <v>3341</v>
      </c>
      <c r="K309" s="1087" t="s">
        <v>3342</v>
      </c>
      <c r="L309" s="1087" t="s">
        <v>155</v>
      </c>
      <c r="M309" s="1079" t="s">
        <v>19</v>
      </c>
      <c r="N309" s="1079" t="s">
        <v>19</v>
      </c>
      <c r="O309" s="1079" t="s">
        <v>19</v>
      </c>
      <c r="P309" s="1962"/>
      <c r="Q309" s="1963"/>
    </row>
    <row r="310" spans="2:17" s="127" customFormat="1" ht="30" x14ac:dyDescent="0.25">
      <c r="B310" s="1334" t="s">
        <v>126</v>
      </c>
      <c r="C310" s="1087" t="s">
        <v>141</v>
      </c>
      <c r="D310" s="1339" t="s">
        <v>3343</v>
      </c>
      <c r="E310" s="1339">
        <v>50983447</v>
      </c>
      <c r="F310" s="1339" t="s">
        <v>129</v>
      </c>
      <c r="G310" s="124"/>
      <c r="H310" s="1064"/>
      <c r="I310" s="1087"/>
      <c r="J310" s="124" t="s">
        <v>3344</v>
      </c>
      <c r="K310" s="1087"/>
      <c r="L310" s="1087" t="s">
        <v>1184</v>
      </c>
      <c r="M310" s="1087" t="s">
        <v>19</v>
      </c>
      <c r="N310" s="1087" t="s">
        <v>20</v>
      </c>
      <c r="O310" s="1087" t="s">
        <v>19</v>
      </c>
      <c r="P310" s="2106" t="s">
        <v>3345</v>
      </c>
      <c r="Q310" s="2106"/>
    </row>
    <row r="311" spans="2:17" s="127" customFormat="1" ht="30" x14ac:dyDescent="0.25">
      <c r="B311" s="1334" t="s">
        <v>126</v>
      </c>
      <c r="C311" s="1340" t="s">
        <v>141</v>
      </c>
      <c r="D311" s="1339" t="s">
        <v>3346</v>
      </c>
      <c r="E311" s="1339">
        <v>50938228</v>
      </c>
      <c r="F311" s="1339" t="s">
        <v>129</v>
      </c>
      <c r="G311" s="869" t="s">
        <v>130</v>
      </c>
      <c r="H311" s="1341">
        <v>39198</v>
      </c>
      <c r="I311" s="1340">
        <v>103519</v>
      </c>
      <c r="J311" s="124" t="s">
        <v>144</v>
      </c>
      <c r="K311" s="1087" t="s">
        <v>3347</v>
      </c>
      <c r="L311" s="1087" t="s">
        <v>155</v>
      </c>
      <c r="M311" s="1340" t="s">
        <v>19</v>
      </c>
      <c r="N311" s="1340" t="s">
        <v>19</v>
      </c>
      <c r="O311" s="1340" t="s">
        <v>19</v>
      </c>
      <c r="P311" s="1962"/>
      <c r="Q311" s="1963"/>
    </row>
    <row r="312" spans="2:17" s="127" customFormat="1" ht="30" x14ac:dyDescent="0.25">
      <c r="B312" s="1334" t="s">
        <v>126</v>
      </c>
      <c r="C312" s="1340" t="s">
        <v>141</v>
      </c>
      <c r="D312" s="1339" t="s">
        <v>3348</v>
      </c>
      <c r="E312" s="1339">
        <v>25876827</v>
      </c>
      <c r="F312" s="1339" t="s">
        <v>129</v>
      </c>
      <c r="G312" s="869" t="s">
        <v>130</v>
      </c>
      <c r="H312" s="1341">
        <v>39415</v>
      </c>
      <c r="I312" s="1340" t="s">
        <v>3313</v>
      </c>
      <c r="J312" s="124" t="s">
        <v>3215</v>
      </c>
      <c r="K312" s="1087" t="s">
        <v>3349</v>
      </c>
      <c r="L312" s="1087" t="s">
        <v>155</v>
      </c>
      <c r="M312" s="1087" t="s">
        <v>19</v>
      </c>
      <c r="N312" s="1087" t="s">
        <v>19</v>
      </c>
      <c r="O312" s="1087" t="s">
        <v>19</v>
      </c>
      <c r="P312" s="1962" t="s">
        <v>3350</v>
      </c>
      <c r="Q312" s="1963"/>
    </row>
    <row r="313" spans="2:17" s="127" customFormat="1" ht="30" x14ac:dyDescent="0.25">
      <c r="B313" s="1334" t="s">
        <v>126</v>
      </c>
      <c r="C313" s="1087" t="s">
        <v>141</v>
      </c>
      <c r="D313" s="1339" t="s">
        <v>3351</v>
      </c>
      <c r="E313" s="1339">
        <v>50986825</v>
      </c>
      <c r="F313" s="1071" t="s">
        <v>1312</v>
      </c>
      <c r="G313" s="124" t="s">
        <v>369</v>
      </c>
      <c r="H313" s="1064">
        <v>39073</v>
      </c>
      <c r="I313" s="1087">
        <v>130084</v>
      </c>
      <c r="J313" s="124" t="s">
        <v>3352</v>
      </c>
      <c r="K313" s="1087"/>
      <c r="L313" s="1087" t="s">
        <v>155</v>
      </c>
      <c r="M313" s="1079" t="s">
        <v>19</v>
      </c>
      <c r="N313" s="1079" t="s">
        <v>20</v>
      </c>
      <c r="O313" s="1087" t="s">
        <v>19</v>
      </c>
      <c r="P313" s="1960" t="s">
        <v>3353</v>
      </c>
      <c r="Q313" s="1961"/>
    </row>
    <row r="314" spans="2:17" s="127" customFormat="1" ht="30" x14ac:dyDescent="0.25">
      <c r="B314" s="1334" t="s">
        <v>126</v>
      </c>
      <c r="C314" s="1087" t="s">
        <v>1698</v>
      </c>
      <c r="D314" s="1339" t="s">
        <v>3354</v>
      </c>
      <c r="E314" s="1339">
        <v>11003591</v>
      </c>
      <c r="F314" s="1339" t="s">
        <v>258</v>
      </c>
      <c r="G314" s="124" t="s">
        <v>282</v>
      </c>
      <c r="H314" s="1064">
        <v>40872</v>
      </c>
      <c r="I314" s="1087">
        <v>130256</v>
      </c>
      <c r="J314" s="124" t="s">
        <v>120</v>
      </c>
      <c r="K314" s="1087" t="s">
        <v>3355</v>
      </c>
      <c r="L314" s="1087" t="s">
        <v>155</v>
      </c>
      <c r="M314" s="1079" t="s">
        <v>19</v>
      </c>
      <c r="N314" s="1079" t="s">
        <v>19</v>
      </c>
      <c r="O314" s="1087" t="s">
        <v>19</v>
      </c>
      <c r="P314" s="1962"/>
      <c r="Q314" s="1963"/>
    </row>
    <row r="315" spans="2:17" s="127" customFormat="1" x14ac:dyDescent="0.25">
      <c r="B315" s="1342"/>
      <c r="C315" s="1343"/>
      <c r="D315" s="1344"/>
      <c r="E315" s="1344"/>
      <c r="F315" s="1344"/>
      <c r="G315" s="1345"/>
      <c r="H315" s="1346"/>
      <c r="I315" s="1343"/>
      <c r="J315" s="1345"/>
      <c r="K315" s="1343"/>
      <c r="L315" s="1343"/>
      <c r="M315" s="1343"/>
      <c r="N315" s="1343"/>
      <c r="O315" s="1343"/>
      <c r="P315" s="1343"/>
      <c r="Q315" s="1343"/>
    </row>
    <row r="316" spans="2:17" s="35" customFormat="1" ht="18.75" x14ac:dyDescent="0.25">
      <c r="B316" s="1320" t="s">
        <v>3096</v>
      </c>
      <c r="C316" s="971"/>
      <c r="D316" s="927"/>
      <c r="E316" s="198"/>
      <c r="F316" s="198"/>
      <c r="G316" s="198"/>
      <c r="H316" s="199"/>
      <c r="I316" s="198"/>
      <c r="J316" s="826"/>
      <c r="K316" s="826"/>
      <c r="L316" s="826"/>
      <c r="M316" s="826"/>
      <c r="N316" s="44"/>
      <c r="O316" s="417"/>
    </row>
    <row r="317" spans="2:17" ht="26.25" x14ac:dyDescent="0.25">
      <c r="B317" s="2105" t="s">
        <v>2985</v>
      </c>
      <c r="C317" s="2105"/>
      <c r="D317" s="2105"/>
      <c r="E317" s="2105"/>
      <c r="F317" s="2105"/>
      <c r="G317" s="2105"/>
      <c r="H317" s="2105"/>
      <c r="I317" s="2105"/>
      <c r="J317" s="2105"/>
      <c r="K317" s="2105"/>
      <c r="L317" s="2105"/>
      <c r="M317" s="2105"/>
      <c r="N317" s="2105"/>
      <c r="O317" s="2105"/>
      <c r="P317" s="2105"/>
      <c r="Q317" s="2105"/>
    </row>
    <row r="318" spans="2:17" x14ac:dyDescent="0.25">
      <c r="B318" s="1577" t="s">
        <v>97</v>
      </c>
      <c r="C318" s="1577" t="s">
        <v>98</v>
      </c>
      <c r="D318" s="1577" t="s">
        <v>99</v>
      </c>
      <c r="E318" s="1577" t="s">
        <v>100</v>
      </c>
      <c r="F318" s="1577" t="s">
        <v>101</v>
      </c>
      <c r="G318" s="1577" t="s">
        <v>102</v>
      </c>
      <c r="H318" s="1577" t="s">
        <v>103</v>
      </c>
      <c r="I318" s="1577" t="s">
        <v>104</v>
      </c>
      <c r="J318" s="1579" t="s">
        <v>4713</v>
      </c>
      <c r="K318" s="1580"/>
      <c r="L318" s="1581"/>
      <c r="M318" s="1577" t="s">
        <v>106</v>
      </c>
      <c r="N318" s="1577" t="s">
        <v>107</v>
      </c>
      <c r="O318" s="1577" t="s">
        <v>108</v>
      </c>
      <c r="P318" s="1744" t="s">
        <v>81</v>
      </c>
      <c r="Q318" s="1745"/>
    </row>
    <row r="319" spans="2:17" ht="30" x14ac:dyDescent="0.25">
      <c r="B319" s="1578"/>
      <c r="C319" s="1578"/>
      <c r="D319" s="1578"/>
      <c r="E319" s="1578"/>
      <c r="F319" s="1578"/>
      <c r="G319" s="1578"/>
      <c r="H319" s="1578"/>
      <c r="I319" s="1578"/>
      <c r="J319" s="923" t="s">
        <v>109</v>
      </c>
      <c r="K319" s="923" t="s">
        <v>4714</v>
      </c>
      <c r="L319" s="923" t="s">
        <v>4715</v>
      </c>
      <c r="M319" s="1578"/>
      <c r="N319" s="1578"/>
      <c r="O319" s="1578"/>
      <c r="P319" s="1746"/>
      <c r="Q319" s="1747"/>
    </row>
    <row r="320" spans="2:17" s="127" customFormat="1" x14ac:dyDescent="0.25">
      <c r="B320" s="1334" t="s">
        <v>132</v>
      </c>
      <c r="C320" s="1087"/>
      <c r="D320" s="124"/>
      <c r="E320" s="1339"/>
      <c r="F320" s="1087"/>
      <c r="G320" s="124"/>
      <c r="H320" s="1083"/>
      <c r="I320" s="1082"/>
      <c r="J320" s="1087"/>
      <c r="K320" s="1087"/>
      <c r="L320" s="1087"/>
      <c r="M320" s="1072"/>
      <c r="N320" s="1073"/>
      <c r="O320" s="1087"/>
      <c r="P320" s="1072"/>
      <c r="Q320" s="1073"/>
    </row>
    <row r="321" spans="2:17" s="127" customFormat="1" ht="30" x14ac:dyDescent="0.25">
      <c r="B321" s="1334" t="s">
        <v>132</v>
      </c>
      <c r="C321" s="1087" t="s">
        <v>113</v>
      </c>
      <c r="D321" s="124" t="s">
        <v>3356</v>
      </c>
      <c r="E321" s="1339">
        <v>1067846218</v>
      </c>
      <c r="F321" s="1087" t="s">
        <v>358</v>
      </c>
      <c r="G321" s="124" t="s">
        <v>3357</v>
      </c>
      <c r="H321" s="1083">
        <v>36890</v>
      </c>
      <c r="I321" s="1082" t="s">
        <v>86</v>
      </c>
      <c r="J321" s="1087" t="s">
        <v>629</v>
      </c>
      <c r="K321" s="1087" t="s">
        <v>3358</v>
      </c>
      <c r="L321" s="1087" t="s">
        <v>155</v>
      </c>
      <c r="M321" s="1072" t="s">
        <v>19</v>
      </c>
      <c r="N321" s="1073" t="s">
        <v>19</v>
      </c>
      <c r="O321" s="1087" t="s">
        <v>19</v>
      </c>
      <c r="P321" s="1072"/>
      <c r="Q321" s="1073"/>
    </row>
    <row r="322" spans="2:17" s="127" customFormat="1" ht="30" x14ac:dyDescent="0.25">
      <c r="B322" s="1334" t="s">
        <v>132</v>
      </c>
      <c r="C322" s="1087" t="s">
        <v>113</v>
      </c>
      <c r="D322" s="1347" t="s">
        <v>3359</v>
      </c>
      <c r="E322" s="1339">
        <v>1073976326</v>
      </c>
      <c r="F322" s="1347" t="s">
        <v>358</v>
      </c>
      <c r="G322" s="124" t="s">
        <v>3360</v>
      </c>
      <c r="H322" s="1064">
        <v>41547</v>
      </c>
      <c r="I322" s="1087" t="s">
        <v>86</v>
      </c>
      <c r="J322" s="124" t="s">
        <v>629</v>
      </c>
      <c r="K322" s="1087" t="s">
        <v>3358</v>
      </c>
      <c r="L322" s="1087" t="s">
        <v>155</v>
      </c>
      <c r="M322" s="1079" t="s">
        <v>19</v>
      </c>
      <c r="N322" s="1079" t="s">
        <v>19</v>
      </c>
      <c r="O322" s="1087" t="s">
        <v>19</v>
      </c>
      <c r="P322" s="1072"/>
      <c r="Q322" s="1073"/>
    </row>
    <row r="323" spans="2:17" s="127" customFormat="1" ht="60" x14ac:dyDescent="0.25">
      <c r="B323" s="1334" t="s">
        <v>132</v>
      </c>
      <c r="C323" s="1087" t="s">
        <v>113</v>
      </c>
      <c r="D323" s="1347" t="s">
        <v>3361</v>
      </c>
      <c r="E323" s="1339">
        <v>98615835</v>
      </c>
      <c r="F323" s="1348" t="s">
        <v>2311</v>
      </c>
      <c r="G323" s="124" t="s">
        <v>3362</v>
      </c>
      <c r="H323" s="1064">
        <v>39920</v>
      </c>
      <c r="I323" s="1087" t="s">
        <v>86</v>
      </c>
      <c r="J323" s="124" t="s">
        <v>3201</v>
      </c>
      <c r="K323" s="1087" t="s">
        <v>3358</v>
      </c>
      <c r="L323" s="1087" t="s">
        <v>155</v>
      </c>
      <c r="M323" s="1079" t="s">
        <v>19</v>
      </c>
      <c r="N323" s="1079" t="s">
        <v>19</v>
      </c>
      <c r="O323" s="1087" t="s">
        <v>19</v>
      </c>
      <c r="P323" s="1072"/>
      <c r="Q323" s="1073"/>
    </row>
    <row r="324" spans="2:17" s="127" customFormat="1" ht="30" x14ac:dyDescent="0.25">
      <c r="B324" s="1334" t="s">
        <v>132</v>
      </c>
      <c r="C324" s="1087" t="s">
        <v>3363</v>
      </c>
      <c r="D324" s="1347" t="s">
        <v>3364</v>
      </c>
      <c r="E324" s="1339">
        <v>78034709</v>
      </c>
      <c r="F324" s="1339" t="s">
        <v>258</v>
      </c>
      <c r="G324" s="124" t="s">
        <v>1018</v>
      </c>
      <c r="H324" s="1064">
        <v>41295</v>
      </c>
      <c r="I324" s="1087" t="s">
        <v>3313</v>
      </c>
      <c r="J324" s="124" t="s">
        <v>629</v>
      </c>
      <c r="K324" s="1087" t="s">
        <v>3358</v>
      </c>
      <c r="L324" s="1087" t="s">
        <v>155</v>
      </c>
      <c r="M324" s="1079" t="s">
        <v>19</v>
      </c>
      <c r="N324" s="1079" t="s">
        <v>20</v>
      </c>
      <c r="O324" s="1087" t="s">
        <v>19</v>
      </c>
      <c r="P324" s="2103" t="s">
        <v>3350</v>
      </c>
      <c r="Q324" s="2104"/>
    </row>
    <row r="325" spans="2:17" s="127" customFormat="1" ht="60" x14ac:dyDescent="0.25">
      <c r="B325" s="1334" t="s">
        <v>126</v>
      </c>
      <c r="C325" s="1087" t="s">
        <v>113</v>
      </c>
      <c r="D325" s="1347" t="s">
        <v>3365</v>
      </c>
      <c r="E325" s="1339">
        <v>1003139939</v>
      </c>
      <c r="F325" s="1339" t="s">
        <v>129</v>
      </c>
      <c r="G325" s="124" t="s">
        <v>130</v>
      </c>
      <c r="H325" s="1064">
        <v>41666</v>
      </c>
      <c r="I325" s="1087" t="s">
        <v>3313</v>
      </c>
      <c r="J325" s="124" t="s">
        <v>3366</v>
      </c>
      <c r="K325" s="1087" t="s">
        <v>3367</v>
      </c>
      <c r="L325" s="1087" t="s">
        <v>155</v>
      </c>
      <c r="M325" s="1079" t="s">
        <v>19</v>
      </c>
      <c r="N325" s="1079" t="s">
        <v>20</v>
      </c>
      <c r="O325" s="1087" t="s">
        <v>19</v>
      </c>
      <c r="P325" s="2103" t="s">
        <v>3350</v>
      </c>
      <c r="Q325" s="2104"/>
    </row>
    <row r="326" spans="2:17" s="127" customFormat="1" ht="30" x14ac:dyDescent="0.25">
      <c r="B326" s="1334" t="s">
        <v>126</v>
      </c>
      <c r="C326" s="1087" t="s">
        <v>113</v>
      </c>
      <c r="D326" s="1347" t="s">
        <v>3368</v>
      </c>
      <c r="E326" s="1339">
        <v>30668959</v>
      </c>
      <c r="F326" s="1339" t="s">
        <v>129</v>
      </c>
      <c r="G326" s="124" t="s">
        <v>3369</v>
      </c>
      <c r="H326" s="1064" t="s">
        <v>3370</v>
      </c>
      <c r="I326" s="1087" t="s">
        <v>86</v>
      </c>
      <c r="J326" s="124" t="s">
        <v>3371</v>
      </c>
      <c r="K326" s="1087" t="s">
        <v>3372</v>
      </c>
      <c r="L326" s="1087" t="s">
        <v>155</v>
      </c>
      <c r="M326" s="1079" t="s">
        <v>19</v>
      </c>
      <c r="N326" s="1079" t="s">
        <v>19</v>
      </c>
      <c r="O326" s="1087" t="s">
        <v>19</v>
      </c>
      <c r="P326" s="1962"/>
      <c r="Q326" s="1963"/>
    </row>
    <row r="327" spans="2:17" s="127" customFormat="1" ht="30" x14ac:dyDescent="0.25">
      <c r="B327" s="1334" t="s">
        <v>126</v>
      </c>
      <c r="C327" s="1087" t="s">
        <v>113</v>
      </c>
      <c r="D327" s="1347" t="s">
        <v>1002</v>
      </c>
      <c r="E327" s="1339">
        <v>1063154149</v>
      </c>
      <c r="F327" s="1349" t="s">
        <v>129</v>
      </c>
      <c r="G327" s="124" t="s">
        <v>3373</v>
      </c>
      <c r="H327" s="1064">
        <v>41789</v>
      </c>
      <c r="I327" s="1087" t="s">
        <v>3313</v>
      </c>
      <c r="J327" s="124" t="s">
        <v>3201</v>
      </c>
      <c r="K327" s="1087" t="s">
        <v>3374</v>
      </c>
      <c r="L327" s="1087" t="s">
        <v>155</v>
      </c>
      <c r="M327" s="1079" t="s">
        <v>19</v>
      </c>
      <c r="N327" s="1079" t="s">
        <v>20</v>
      </c>
      <c r="O327" s="1087" t="s">
        <v>19</v>
      </c>
      <c r="P327" s="1962" t="s">
        <v>3350</v>
      </c>
      <c r="Q327" s="1963"/>
    </row>
    <row r="328" spans="2:17" s="127" customFormat="1" ht="30" x14ac:dyDescent="0.25">
      <c r="B328" s="1334" t="s">
        <v>126</v>
      </c>
      <c r="C328" s="1087" t="s">
        <v>3363</v>
      </c>
      <c r="D328" s="1347" t="s">
        <v>3375</v>
      </c>
      <c r="E328" s="1339">
        <v>26228458</v>
      </c>
      <c r="F328" s="1339" t="s">
        <v>288</v>
      </c>
      <c r="G328" s="124" t="s">
        <v>130</v>
      </c>
      <c r="H328" s="1064">
        <v>41263</v>
      </c>
      <c r="I328" s="1087">
        <v>2255626154</v>
      </c>
      <c r="J328" s="124" t="s">
        <v>629</v>
      </c>
      <c r="K328" s="1087" t="s">
        <v>3374</v>
      </c>
      <c r="L328" s="1087" t="s">
        <v>155</v>
      </c>
      <c r="M328" s="1087" t="s">
        <v>19</v>
      </c>
      <c r="N328" s="1087" t="s">
        <v>19</v>
      </c>
      <c r="O328" s="1087" t="s">
        <v>19</v>
      </c>
      <c r="P328" s="1072"/>
      <c r="Q328" s="1073"/>
    </row>
    <row r="329" spans="2:17" s="35" customFormat="1" ht="18.75" x14ac:dyDescent="0.25">
      <c r="B329" s="1320" t="s">
        <v>3097</v>
      </c>
      <c r="C329" s="971"/>
      <c r="D329" s="927"/>
      <c r="E329" s="198"/>
      <c r="F329" s="198"/>
      <c r="G329" s="198"/>
      <c r="H329" s="199"/>
      <c r="I329" s="198"/>
      <c r="J329" s="826"/>
      <c r="K329" s="826"/>
      <c r="L329" s="826"/>
      <c r="M329" s="826"/>
      <c r="N329" s="44"/>
      <c r="O329" s="417"/>
    </row>
    <row r="330" spans="2:17" ht="26.25" x14ac:dyDescent="0.25">
      <c r="B330" s="2105" t="s">
        <v>2985</v>
      </c>
      <c r="C330" s="2105"/>
      <c r="D330" s="2105"/>
      <c r="E330" s="2105"/>
      <c r="F330" s="2105"/>
      <c r="G330" s="2105"/>
      <c r="H330" s="2105"/>
      <c r="I330" s="2105"/>
      <c r="J330" s="2105"/>
      <c r="K330" s="2105"/>
      <c r="L330" s="2105"/>
      <c r="M330" s="2105"/>
      <c r="N330" s="2105"/>
      <c r="O330" s="2105"/>
      <c r="P330" s="2105"/>
      <c r="Q330" s="2105"/>
    </row>
    <row r="331" spans="2:17" x14ac:dyDescent="0.25">
      <c r="B331" s="1577" t="s">
        <v>97</v>
      </c>
      <c r="C331" s="1577" t="s">
        <v>98</v>
      </c>
      <c r="D331" s="1577" t="s">
        <v>99</v>
      </c>
      <c r="E331" s="1577" t="s">
        <v>100</v>
      </c>
      <c r="F331" s="1577" t="s">
        <v>101</v>
      </c>
      <c r="G331" s="1577" t="s">
        <v>102</v>
      </c>
      <c r="H331" s="1577" t="s">
        <v>103</v>
      </c>
      <c r="I331" s="1577" t="s">
        <v>104</v>
      </c>
      <c r="J331" s="1579" t="s">
        <v>4713</v>
      </c>
      <c r="K331" s="1580"/>
      <c r="L331" s="1581"/>
      <c r="M331" s="1577" t="s">
        <v>106</v>
      </c>
      <c r="N331" s="1577" t="s">
        <v>107</v>
      </c>
      <c r="O331" s="1577" t="s">
        <v>108</v>
      </c>
      <c r="P331" s="1744" t="s">
        <v>81</v>
      </c>
      <c r="Q331" s="1745"/>
    </row>
    <row r="332" spans="2:17" ht="30" x14ac:dyDescent="0.25">
      <c r="B332" s="1578"/>
      <c r="C332" s="1578"/>
      <c r="D332" s="1578"/>
      <c r="E332" s="1578"/>
      <c r="F332" s="1578"/>
      <c r="G332" s="1578"/>
      <c r="H332" s="1578"/>
      <c r="I332" s="1578"/>
      <c r="J332" s="923" t="s">
        <v>109</v>
      </c>
      <c r="K332" s="923" t="s">
        <v>4714</v>
      </c>
      <c r="L332" s="923" t="s">
        <v>4715</v>
      </c>
      <c r="M332" s="1578"/>
      <c r="N332" s="1578"/>
      <c r="O332" s="1578"/>
      <c r="P332" s="1746"/>
      <c r="Q332" s="1747"/>
    </row>
    <row r="333" spans="2:17" s="127" customFormat="1" ht="75" x14ac:dyDescent="0.25">
      <c r="B333" s="1350" t="s">
        <v>132</v>
      </c>
      <c r="C333" s="1087" t="s">
        <v>113</v>
      </c>
      <c r="D333" s="1339" t="s">
        <v>3376</v>
      </c>
      <c r="E333" s="1339">
        <v>50850832</v>
      </c>
      <c r="F333" s="454" t="s">
        <v>3377</v>
      </c>
      <c r="G333" s="124" t="s">
        <v>136</v>
      </c>
      <c r="H333" s="1064">
        <v>37197</v>
      </c>
      <c r="I333" s="1087" t="s">
        <v>86</v>
      </c>
      <c r="J333" s="124" t="s">
        <v>290</v>
      </c>
      <c r="K333" s="1079" t="s">
        <v>3378</v>
      </c>
      <c r="L333" s="1079" t="s">
        <v>155</v>
      </c>
      <c r="M333" s="1079" t="s">
        <v>19</v>
      </c>
      <c r="N333" s="1079" t="s">
        <v>19</v>
      </c>
      <c r="O333" s="1087" t="s">
        <v>19</v>
      </c>
      <c r="P333" s="1072"/>
      <c r="Q333" s="1073"/>
    </row>
    <row r="334" spans="2:17" s="127" customFormat="1" ht="60" x14ac:dyDescent="0.25">
      <c r="B334" s="1350" t="s">
        <v>132</v>
      </c>
      <c r="C334" s="1087" t="s">
        <v>113</v>
      </c>
      <c r="D334" s="1339" t="s">
        <v>3379</v>
      </c>
      <c r="E334" s="1339">
        <v>10771044</v>
      </c>
      <c r="F334" s="1063" t="s">
        <v>3380</v>
      </c>
      <c r="G334" s="124" t="s">
        <v>136</v>
      </c>
      <c r="H334" s="1064">
        <v>38624</v>
      </c>
      <c r="I334" s="1087" t="s">
        <v>86</v>
      </c>
      <c r="J334" s="124" t="s">
        <v>3381</v>
      </c>
      <c r="K334" s="1079"/>
      <c r="L334" s="1079" t="s">
        <v>1184</v>
      </c>
      <c r="M334" s="1079" t="s">
        <v>19</v>
      </c>
      <c r="N334" s="1079" t="s">
        <v>20</v>
      </c>
      <c r="O334" s="1087" t="s">
        <v>19</v>
      </c>
      <c r="P334" s="1960" t="s">
        <v>3382</v>
      </c>
      <c r="Q334" s="1961"/>
    </row>
    <row r="335" spans="2:17" s="127" customFormat="1" ht="60" x14ac:dyDescent="0.25">
      <c r="B335" s="1350" t="s">
        <v>132</v>
      </c>
      <c r="C335" s="1351" t="s">
        <v>3383</v>
      </c>
      <c r="D335" s="1339" t="s">
        <v>3384</v>
      </c>
      <c r="E335" s="1339">
        <v>305577134</v>
      </c>
      <c r="F335" s="1063" t="s">
        <v>3385</v>
      </c>
      <c r="G335" s="124" t="s">
        <v>136</v>
      </c>
      <c r="H335" s="1064">
        <v>38652</v>
      </c>
      <c r="I335" s="1087" t="s">
        <v>86</v>
      </c>
      <c r="J335" s="124" t="s">
        <v>3386</v>
      </c>
      <c r="K335" s="1079" t="s">
        <v>3387</v>
      </c>
      <c r="L335" s="1079" t="s">
        <v>155</v>
      </c>
      <c r="M335" s="1079" t="s">
        <v>19</v>
      </c>
      <c r="N335" s="1079" t="s">
        <v>19</v>
      </c>
      <c r="O335" s="1087" t="s">
        <v>19</v>
      </c>
      <c r="P335" s="1072"/>
      <c r="Q335" s="1073"/>
    </row>
    <row r="336" spans="2:17" s="127" customFormat="1" ht="30" x14ac:dyDescent="0.25">
      <c r="B336" s="1350" t="s">
        <v>126</v>
      </c>
      <c r="C336" s="1087" t="s">
        <v>113</v>
      </c>
      <c r="D336" s="1339" t="s">
        <v>3388</v>
      </c>
      <c r="E336" s="1339">
        <v>30687236</v>
      </c>
      <c r="F336" s="1339" t="s">
        <v>129</v>
      </c>
      <c r="G336" s="124" t="s">
        <v>318</v>
      </c>
      <c r="H336" s="1064">
        <v>39020</v>
      </c>
      <c r="I336" s="1087">
        <v>109575</v>
      </c>
      <c r="J336" s="124" t="s">
        <v>3389</v>
      </c>
      <c r="K336" s="1079" t="s">
        <v>3390</v>
      </c>
      <c r="L336" s="1079" t="s">
        <v>1184</v>
      </c>
      <c r="M336" s="1079" t="s">
        <v>19</v>
      </c>
      <c r="N336" s="1079" t="s">
        <v>20</v>
      </c>
      <c r="O336" s="1087" t="s">
        <v>19</v>
      </c>
      <c r="P336" s="2103" t="s">
        <v>3391</v>
      </c>
      <c r="Q336" s="2104"/>
    </row>
    <row r="337" spans="2:17" s="127" customFormat="1" ht="30" x14ac:dyDescent="0.25">
      <c r="B337" s="1350" t="s">
        <v>126</v>
      </c>
      <c r="C337" s="1087" t="s">
        <v>113</v>
      </c>
      <c r="D337" s="1339" t="s">
        <v>3392</v>
      </c>
      <c r="E337" s="1339">
        <v>32946179</v>
      </c>
      <c r="F337" s="1339" t="s">
        <v>129</v>
      </c>
      <c r="G337" s="124" t="s">
        <v>797</v>
      </c>
      <c r="H337" s="1064">
        <v>39436</v>
      </c>
      <c r="I337" s="1087" t="s">
        <v>3313</v>
      </c>
      <c r="J337" s="1087" t="s">
        <v>3393</v>
      </c>
      <c r="K337" s="1079" t="s">
        <v>3394</v>
      </c>
      <c r="L337" s="1079" t="s">
        <v>155</v>
      </c>
      <c r="M337" s="1079" t="s">
        <v>19</v>
      </c>
      <c r="N337" s="1079" t="s">
        <v>20</v>
      </c>
      <c r="O337" s="1087" t="s">
        <v>19</v>
      </c>
      <c r="P337" s="1962" t="s">
        <v>3350</v>
      </c>
      <c r="Q337" s="1963"/>
    </row>
    <row r="338" spans="2:17" s="127" customFormat="1" ht="30" x14ac:dyDescent="0.25">
      <c r="B338" s="1350" t="s">
        <v>126</v>
      </c>
      <c r="C338" s="1351" t="s">
        <v>3383</v>
      </c>
      <c r="D338" s="1347" t="s">
        <v>3395</v>
      </c>
      <c r="E338" s="1347">
        <v>1036628153</v>
      </c>
      <c r="F338" s="1339" t="s">
        <v>129</v>
      </c>
      <c r="G338" s="1348" t="s">
        <v>318</v>
      </c>
      <c r="H338" s="1064">
        <v>41684</v>
      </c>
      <c r="I338" s="1087" t="s">
        <v>3313</v>
      </c>
      <c r="J338" s="124" t="s">
        <v>3396</v>
      </c>
      <c r="K338" s="1079" t="s">
        <v>3397</v>
      </c>
      <c r="L338" s="1079" t="s">
        <v>155</v>
      </c>
      <c r="M338" s="1079" t="s">
        <v>19</v>
      </c>
      <c r="N338" s="1079" t="s">
        <v>20</v>
      </c>
      <c r="O338" s="1087" t="s">
        <v>19</v>
      </c>
      <c r="P338" s="1962" t="s">
        <v>3350</v>
      </c>
      <c r="Q338" s="1963"/>
    </row>
    <row r="339" spans="2:17" s="35" customFormat="1" ht="18.75" x14ac:dyDescent="0.25">
      <c r="B339" s="1320" t="s">
        <v>3179</v>
      </c>
      <c r="C339" s="971"/>
      <c r="D339" s="927"/>
      <c r="E339" s="198"/>
      <c r="F339" s="198"/>
      <c r="G339" s="198"/>
      <c r="H339" s="199"/>
      <c r="I339" s="198"/>
      <c r="J339" s="826"/>
      <c r="K339" s="826"/>
      <c r="L339" s="826"/>
      <c r="M339" s="826"/>
      <c r="N339" s="44"/>
      <c r="O339" s="417"/>
    </row>
    <row r="340" spans="2:17" ht="26.25" x14ac:dyDescent="0.25">
      <c r="B340" s="2105" t="s">
        <v>2985</v>
      </c>
      <c r="C340" s="2105"/>
      <c r="D340" s="2105"/>
      <c r="E340" s="2105"/>
      <c r="F340" s="2105"/>
      <c r="G340" s="2105"/>
      <c r="H340" s="2105"/>
      <c r="I340" s="2105"/>
      <c r="J340" s="2105"/>
      <c r="K340" s="2105"/>
      <c r="L340" s="2105"/>
      <c r="M340" s="2105"/>
      <c r="N340" s="2105"/>
      <c r="O340" s="2105"/>
      <c r="P340" s="2105"/>
      <c r="Q340" s="2105"/>
    </row>
    <row r="341" spans="2:17" x14ac:dyDescent="0.25">
      <c r="B341" s="1577" t="s">
        <v>97</v>
      </c>
      <c r="C341" s="1577" t="s">
        <v>98</v>
      </c>
      <c r="D341" s="1577" t="s">
        <v>99</v>
      </c>
      <c r="E341" s="1577" t="s">
        <v>100</v>
      </c>
      <c r="F341" s="1577" t="s">
        <v>101</v>
      </c>
      <c r="G341" s="1577" t="s">
        <v>102</v>
      </c>
      <c r="H341" s="1577" t="s">
        <v>103</v>
      </c>
      <c r="I341" s="1577" t="s">
        <v>104</v>
      </c>
      <c r="J341" s="1579" t="s">
        <v>4713</v>
      </c>
      <c r="K341" s="1580"/>
      <c r="L341" s="1581"/>
      <c r="M341" s="1577" t="s">
        <v>106</v>
      </c>
      <c r="N341" s="1577" t="s">
        <v>107</v>
      </c>
      <c r="O341" s="1577" t="s">
        <v>108</v>
      </c>
      <c r="P341" s="1744" t="s">
        <v>81</v>
      </c>
      <c r="Q341" s="1745"/>
    </row>
    <row r="342" spans="2:17" ht="30" x14ac:dyDescent="0.25">
      <c r="B342" s="1578"/>
      <c r="C342" s="1578"/>
      <c r="D342" s="1578"/>
      <c r="E342" s="1578"/>
      <c r="F342" s="1578"/>
      <c r="G342" s="1578"/>
      <c r="H342" s="1578"/>
      <c r="I342" s="1578"/>
      <c r="J342" s="923" t="s">
        <v>109</v>
      </c>
      <c r="K342" s="923" t="s">
        <v>4714</v>
      </c>
      <c r="L342" s="923" t="s">
        <v>4715</v>
      </c>
      <c r="M342" s="1578"/>
      <c r="N342" s="1578"/>
      <c r="O342" s="1578"/>
      <c r="P342" s="1746"/>
      <c r="Q342" s="1747"/>
    </row>
    <row r="343" spans="2:17" ht="75" x14ac:dyDescent="0.25">
      <c r="B343" s="1352" t="s">
        <v>3398</v>
      </c>
      <c r="C343" s="878" t="s">
        <v>133</v>
      </c>
      <c r="D343" s="191" t="s">
        <v>3399</v>
      </c>
      <c r="E343" s="191">
        <v>1064310435</v>
      </c>
      <c r="F343" s="937" t="s">
        <v>3400</v>
      </c>
      <c r="G343" s="937" t="s">
        <v>136</v>
      </c>
      <c r="H343" s="967">
        <v>40906</v>
      </c>
      <c r="I343" s="878" t="s">
        <v>86</v>
      </c>
      <c r="J343" s="880" t="s">
        <v>3401</v>
      </c>
      <c r="K343" s="855" t="s">
        <v>3402</v>
      </c>
      <c r="L343" s="855" t="s">
        <v>155</v>
      </c>
      <c r="M343" s="855" t="s">
        <v>19</v>
      </c>
      <c r="N343" s="855" t="s">
        <v>19</v>
      </c>
      <c r="O343" s="878" t="s">
        <v>19</v>
      </c>
      <c r="P343" s="884"/>
      <c r="Q343" s="885"/>
    </row>
    <row r="344" spans="2:17" ht="30" x14ac:dyDescent="0.25">
      <c r="B344" s="1352" t="s">
        <v>3398</v>
      </c>
      <c r="C344" s="878" t="s">
        <v>3403</v>
      </c>
      <c r="D344" s="878" t="s">
        <v>3404</v>
      </c>
      <c r="E344" s="878">
        <v>50998814</v>
      </c>
      <c r="F344" s="878" t="s">
        <v>710</v>
      </c>
      <c r="G344" s="880" t="s">
        <v>1018</v>
      </c>
      <c r="H344" s="967">
        <v>39255</v>
      </c>
      <c r="I344" s="878" t="s">
        <v>86</v>
      </c>
      <c r="J344" s="880" t="s">
        <v>2534</v>
      </c>
      <c r="K344" s="855" t="s">
        <v>3405</v>
      </c>
      <c r="L344" s="855" t="s">
        <v>155</v>
      </c>
      <c r="M344" s="855" t="s">
        <v>19</v>
      </c>
      <c r="N344" s="855" t="s">
        <v>19</v>
      </c>
      <c r="O344" s="878" t="s">
        <v>19</v>
      </c>
      <c r="P344" s="884"/>
      <c r="Q344" s="885"/>
    </row>
    <row r="345" spans="2:17" ht="30" x14ac:dyDescent="0.25">
      <c r="B345" s="1352" t="s">
        <v>126</v>
      </c>
      <c r="C345" s="878" t="s">
        <v>141</v>
      </c>
      <c r="D345" s="191" t="s">
        <v>3406</v>
      </c>
      <c r="E345" s="191">
        <v>1073815787</v>
      </c>
      <c r="F345" s="191" t="s">
        <v>129</v>
      </c>
      <c r="G345" s="880" t="s">
        <v>282</v>
      </c>
      <c r="H345" s="967">
        <v>41439</v>
      </c>
      <c r="I345" s="878" t="s">
        <v>3313</v>
      </c>
      <c r="J345" s="880" t="s">
        <v>704</v>
      </c>
      <c r="K345" s="855" t="s">
        <v>3405</v>
      </c>
      <c r="L345" s="855" t="s">
        <v>155</v>
      </c>
      <c r="M345" s="855" t="s">
        <v>19</v>
      </c>
      <c r="N345" s="855" t="s">
        <v>19</v>
      </c>
      <c r="O345" s="878" t="s">
        <v>19</v>
      </c>
      <c r="P345" s="884"/>
      <c r="Q345" s="885"/>
    </row>
    <row r="346" spans="2:17" ht="30" x14ac:dyDescent="0.25">
      <c r="B346" s="1352" t="s">
        <v>126</v>
      </c>
      <c r="C346" s="878" t="s">
        <v>141</v>
      </c>
      <c r="D346" s="908" t="s">
        <v>3407</v>
      </c>
      <c r="E346" s="908">
        <v>35005313</v>
      </c>
      <c r="F346" s="908" t="s">
        <v>129</v>
      </c>
      <c r="G346" s="880" t="s">
        <v>282</v>
      </c>
      <c r="H346" s="896">
        <v>40494</v>
      </c>
      <c r="I346" s="855" t="s">
        <v>3313</v>
      </c>
      <c r="J346" s="870" t="s">
        <v>2401</v>
      </c>
      <c r="K346" s="855" t="s">
        <v>3405</v>
      </c>
      <c r="L346" s="855" t="s">
        <v>155</v>
      </c>
      <c r="M346" s="855" t="s">
        <v>19</v>
      </c>
      <c r="N346" s="855" t="s">
        <v>20</v>
      </c>
      <c r="O346" s="878" t="s">
        <v>19</v>
      </c>
      <c r="P346" s="1618" t="s">
        <v>3350</v>
      </c>
      <c r="Q346" s="1619"/>
    </row>
    <row r="347" spans="2:17" ht="60" x14ac:dyDescent="0.25">
      <c r="B347" s="1352" t="s">
        <v>126</v>
      </c>
      <c r="C347" s="878" t="s">
        <v>141</v>
      </c>
      <c r="D347" s="935" t="s">
        <v>3408</v>
      </c>
      <c r="E347" s="938">
        <v>71254347</v>
      </c>
      <c r="F347" s="938" t="s">
        <v>258</v>
      </c>
      <c r="G347" s="880" t="s">
        <v>1018</v>
      </c>
      <c r="H347" s="896">
        <v>40530</v>
      </c>
      <c r="I347" s="855">
        <v>119119</v>
      </c>
      <c r="J347" s="870" t="s">
        <v>3409</v>
      </c>
      <c r="K347" s="855" t="s">
        <v>3410</v>
      </c>
      <c r="L347" s="855" t="s">
        <v>155</v>
      </c>
      <c r="M347" s="855" t="s">
        <v>19</v>
      </c>
      <c r="N347" s="855" t="s">
        <v>19</v>
      </c>
      <c r="O347" s="878" t="s">
        <v>19</v>
      </c>
      <c r="P347" s="884"/>
      <c r="Q347" s="885"/>
    </row>
    <row r="348" spans="2:17" ht="45" x14ac:dyDescent="0.25">
      <c r="B348" s="1352" t="s">
        <v>126</v>
      </c>
      <c r="C348" s="855" t="s">
        <v>3411</v>
      </c>
      <c r="D348" s="191" t="s">
        <v>3412</v>
      </c>
      <c r="E348" s="191">
        <v>11000005</v>
      </c>
      <c r="F348" s="191" t="s">
        <v>258</v>
      </c>
      <c r="G348" s="870" t="s">
        <v>282</v>
      </c>
      <c r="H348" s="896">
        <v>40297</v>
      </c>
      <c r="I348" s="855">
        <v>113570</v>
      </c>
      <c r="J348" s="870" t="s">
        <v>3413</v>
      </c>
      <c r="K348" s="855" t="s">
        <v>3414</v>
      </c>
      <c r="L348" s="855" t="s">
        <v>155</v>
      </c>
      <c r="M348" s="855" t="s">
        <v>19</v>
      </c>
      <c r="N348" s="855" t="s">
        <v>19</v>
      </c>
      <c r="O348" s="878" t="s">
        <v>19</v>
      </c>
      <c r="P348" s="884"/>
      <c r="Q348" s="885"/>
    </row>
    <row r="349" spans="2:17" ht="60" x14ac:dyDescent="0.25">
      <c r="B349" s="1352" t="s">
        <v>132</v>
      </c>
      <c r="C349" s="855" t="s">
        <v>113</v>
      </c>
      <c r="D349" s="191" t="s">
        <v>3415</v>
      </c>
      <c r="E349" s="191">
        <v>11000005</v>
      </c>
      <c r="F349" s="308" t="s">
        <v>3416</v>
      </c>
      <c r="G349" s="870" t="s">
        <v>136</v>
      </c>
      <c r="H349" s="812">
        <v>1</v>
      </c>
      <c r="I349" s="855" t="s">
        <v>86</v>
      </c>
      <c r="J349" s="812" t="s">
        <v>3049</v>
      </c>
      <c r="K349" s="855" t="s">
        <v>3402</v>
      </c>
      <c r="L349" s="855" t="s">
        <v>155</v>
      </c>
      <c r="M349" s="855" t="s">
        <v>19</v>
      </c>
      <c r="N349" s="855" t="s">
        <v>19</v>
      </c>
      <c r="O349" s="878" t="s">
        <v>19</v>
      </c>
      <c r="P349" s="884" t="s">
        <v>19</v>
      </c>
      <c r="Q349" s="885"/>
    </row>
    <row r="350" spans="2:17" ht="30" x14ac:dyDescent="0.25">
      <c r="B350" s="1352" t="s">
        <v>132</v>
      </c>
      <c r="C350" s="813" t="s">
        <v>3417</v>
      </c>
      <c r="D350" s="191" t="s">
        <v>3418</v>
      </c>
      <c r="E350" s="191">
        <v>6893620</v>
      </c>
      <c r="F350" s="191" t="s">
        <v>358</v>
      </c>
      <c r="G350" s="870" t="s">
        <v>289</v>
      </c>
      <c r="H350" s="896">
        <v>33214</v>
      </c>
      <c r="I350" s="855" t="s">
        <v>86</v>
      </c>
      <c r="J350" s="870" t="s">
        <v>2401</v>
      </c>
      <c r="K350" s="855" t="s">
        <v>3402</v>
      </c>
      <c r="L350" s="855" t="s">
        <v>155</v>
      </c>
      <c r="M350" s="855" t="s">
        <v>19</v>
      </c>
      <c r="N350" s="855" t="s">
        <v>19</v>
      </c>
      <c r="O350" s="878" t="s">
        <v>19</v>
      </c>
      <c r="P350" s="884" t="s">
        <v>19</v>
      </c>
      <c r="Q350" s="885"/>
    </row>
    <row r="351" spans="2:17" ht="30" x14ac:dyDescent="0.25">
      <c r="B351" s="1352" t="s">
        <v>126</v>
      </c>
      <c r="C351" s="855" t="s">
        <v>113</v>
      </c>
      <c r="D351" s="191" t="s">
        <v>3419</v>
      </c>
      <c r="E351" s="191">
        <v>23111839</v>
      </c>
      <c r="F351" s="191" t="s">
        <v>129</v>
      </c>
      <c r="G351" s="870" t="s">
        <v>275</v>
      </c>
      <c r="H351" s="896">
        <v>40959</v>
      </c>
      <c r="I351" s="855">
        <v>129910</v>
      </c>
      <c r="J351" s="870" t="s">
        <v>3049</v>
      </c>
      <c r="K351" s="855" t="s">
        <v>3402</v>
      </c>
      <c r="L351" s="855" t="s">
        <v>155</v>
      </c>
      <c r="M351" s="855" t="s">
        <v>19</v>
      </c>
      <c r="N351" s="855" t="s">
        <v>19</v>
      </c>
      <c r="O351" s="878" t="s">
        <v>19</v>
      </c>
      <c r="P351" s="884" t="s">
        <v>19</v>
      </c>
      <c r="Q351" s="885"/>
    </row>
    <row r="352" spans="2:17" ht="30" x14ac:dyDescent="0.25">
      <c r="B352" s="1352" t="s">
        <v>126</v>
      </c>
      <c r="C352" s="813" t="s">
        <v>3417</v>
      </c>
      <c r="D352" s="191" t="s">
        <v>3420</v>
      </c>
      <c r="E352" s="191">
        <v>50912802</v>
      </c>
      <c r="F352" s="191" t="s">
        <v>288</v>
      </c>
      <c r="G352" s="870" t="s">
        <v>3421</v>
      </c>
      <c r="H352" s="896">
        <v>37063</v>
      </c>
      <c r="I352" s="855" t="s">
        <v>86</v>
      </c>
      <c r="J352" s="870" t="s">
        <v>629</v>
      </c>
      <c r="K352" s="855" t="s">
        <v>3422</v>
      </c>
      <c r="L352" s="855" t="s">
        <v>155</v>
      </c>
      <c r="M352" s="855" t="s">
        <v>19</v>
      </c>
      <c r="N352" s="855" t="s">
        <v>19</v>
      </c>
      <c r="O352" s="878" t="s">
        <v>19</v>
      </c>
      <c r="P352" s="884" t="s">
        <v>19</v>
      </c>
      <c r="Q352" s="885"/>
    </row>
    <row r="353" spans="1:26" ht="15.75" thickBot="1" x14ac:dyDescent="0.3">
      <c r="B353" s="976"/>
      <c r="C353" s="641"/>
      <c r="D353" s="641"/>
      <c r="E353" s="641"/>
      <c r="F353" s="641"/>
      <c r="G353" s="855"/>
      <c r="H353" s="641"/>
      <c r="I353" s="641"/>
      <c r="J353" s="641"/>
      <c r="K353" s="855"/>
      <c r="L353" s="855"/>
      <c r="M353" s="855"/>
      <c r="N353" s="855"/>
      <c r="O353" s="51"/>
      <c r="P353" s="51"/>
      <c r="Q353" s="51"/>
    </row>
    <row r="354" spans="1:26" ht="27" thickBot="1" x14ac:dyDescent="0.3">
      <c r="B354" s="2022" t="s">
        <v>158</v>
      </c>
      <c r="C354" s="2023"/>
      <c r="D354" s="2023"/>
      <c r="E354" s="2023"/>
      <c r="F354" s="2023"/>
      <c r="G354" s="2023"/>
      <c r="H354" s="2023"/>
      <c r="I354" s="2023"/>
      <c r="J354" s="2023"/>
      <c r="K354" s="2023"/>
      <c r="L354" s="2023"/>
      <c r="M354" s="2023"/>
      <c r="N354" s="2024"/>
    </row>
    <row r="357" spans="1:26" ht="30" x14ac:dyDescent="0.25">
      <c r="B357" s="114" t="s">
        <v>18</v>
      </c>
      <c r="C357" s="114" t="s">
        <v>159</v>
      </c>
      <c r="D357" s="1579" t="s">
        <v>81</v>
      </c>
      <c r="E357" s="1581"/>
    </row>
    <row r="358" spans="1:26" x14ac:dyDescent="0.25">
      <c r="B358" s="932" t="s">
        <v>160</v>
      </c>
      <c r="C358" s="878" t="s">
        <v>19</v>
      </c>
      <c r="D358" s="1613"/>
      <c r="E358" s="1613"/>
    </row>
    <row r="361" spans="1:26" ht="26.25" x14ac:dyDescent="0.25">
      <c r="B361" s="1562" t="s">
        <v>161</v>
      </c>
      <c r="C361" s="1563"/>
      <c r="D361" s="1563"/>
      <c r="E361" s="1563"/>
      <c r="F361" s="1563"/>
      <c r="G361" s="1563"/>
      <c r="H361" s="1563"/>
      <c r="I361" s="1563"/>
      <c r="J361" s="1563"/>
      <c r="K361" s="1563"/>
      <c r="L361" s="1563"/>
      <c r="M361" s="1563"/>
      <c r="N361" s="1563"/>
      <c r="O361" s="1563"/>
      <c r="P361" s="1563"/>
    </row>
    <row r="363" spans="1:26" ht="15.75" thickBot="1" x14ac:dyDescent="0.3"/>
    <row r="364" spans="1:26" ht="27" thickBot="1" x14ac:dyDescent="0.3">
      <c r="B364" s="1584" t="s">
        <v>162</v>
      </c>
      <c r="C364" s="1585"/>
      <c r="D364" s="1585"/>
      <c r="E364" s="1585"/>
      <c r="F364" s="1585"/>
      <c r="G364" s="1585"/>
      <c r="H364" s="1585"/>
      <c r="I364" s="1585"/>
      <c r="J364" s="1585"/>
      <c r="K364" s="1585"/>
      <c r="L364" s="1585"/>
      <c r="M364" s="1585"/>
      <c r="N364" s="1586"/>
    </row>
    <row r="366" spans="1:26" s="925" customFormat="1" ht="15.75" thickBot="1" x14ac:dyDescent="0.3">
      <c r="B366" s="1"/>
      <c r="C366" s="1"/>
      <c r="D366" s="1"/>
      <c r="E366" s="1"/>
      <c r="F366" s="1"/>
      <c r="H366" s="1"/>
      <c r="I366" s="1"/>
      <c r="J366" s="1"/>
      <c r="M366" s="58"/>
      <c r="N366" s="58"/>
      <c r="O366" s="1"/>
      <c r="P366" s="1"/>
      <c r="Q366" s="1"/>
    </row>
    <row r="367" spans="1:26" s="76" customFormat="1" ht="75" x14ac:dyDescent="0.25">
      <c r="A367" s="62">
        <v>1</v>
      </c>
      <c r="B367" s="156" t="s">
        <v>34</v>
      </c>
      <c r="C367" s="156" t="s">
        <v>35</v>
      </c>
      <c r="D367" s="156" t="s">
        <v>36</v>
      </c>
      <c r="E367" s="156" t="s">
        <v>37</v>
      </c>
      <c r="F367" s="156" t="s">
        <v>38</v>
      </c>
      <c r="G367" s="156" t="s">
        <v>39</v>
      </c>
      <c r="H367" s="156" t="s">
        <v>40</v>
      </c>
      <c r="I367" s="156" t="s">
        <v>41</v>
      </c>
      <c r="J367" s="156" t="s">
        <v>42</v>
      </c>
      <c r="K367" s="156" t="s">
        <v>43</v>
      </c>
      <c r="L367" s="156" t="s">
        <v>44</v>
      </c>
      <c r="M367" s="158" t="s">
        <v>45</v>
      </c>
      <c r="N367" s="156" t="s">
        <v>46</v>
      </c>
      <c r="O367" s="156" t="s">
        <v>47</v>
      </c>
      <c r="P367" s="860" t="s">
        <v>48</v>
      </c>
      <c r="Q367" s="860" t="s">
        <v>49</v>
      </c>
      <c r="R367" s="75"/>
      <c r="S367" s="75"/>
      <c r="T367" s="75"/>
      <c r="U367" s="75"/>
      <c r="V367" s="75"/>
      <c r="W367" s="75"/>
      <c r="X367" s="75"/>
      <c r="Y367" s="75"/>
      <c r="Z367" s="75"/>
    </row>
    <row r="368" spans="1:26" s="76" customFormat="1" x14ac:dyDescent="0.25">
      <c r="A368" s="62">
        <f>+A367+1</f>
        <v>2</v>
      </c>
      <c r="B368" s="163" t="s">
        <v>4716</v>
      </c>
      <c r="C368" s="79"/>
      <c r="D368" s="77"/>
      <c r="E368" s="78"/>
      <c r="F368" s="165"/>
      <c r="G368" s="164"/>
      <c r="H368" s="312"/>
      <c r="I368" s="312"/>
      <c r="J368" s="167"/>
      <c r="K368" s="582"/>
      <c r="L368" s="330"/>
      <c r="M368" s="1274"/>
      <c r="N368" s="313"/>
      <c r="O368" s="171"/>
      <c r="P368" s="2020"/>
      <c r="Q368" s="1809"/>
      <c r="R368" s="75"/>
      <c r="S368" s="75"/>
      <c r="T368" s="75"/>
      <c r="U368" s="75"/>
      <c r="V368" s="75"/>
      <c r="W368" s="75"/>
      <c r="X368" s="75"/>
      <c r="Y368" s="75"/>
      <c r="Z368" s="75"/>
    </row>
    <row r="369" spans="1:26" s="76" customFormat="1" x14ac:dyDescent="0.25">
      <c r="A369" s="62"/>
      <c r="B369" s="77"/>
      <c r="C369" s="79"/>
      <c r="D369" s="77"/>
      <c r="E369" s="78"/>
      <c r="F369" s="165"/>
      <c r="G369" s="164"/>
      <c r="H369" s="312"/>
      <c r="I369" s="312"/>
      <c r="J369" s="167"/>
      <c r="K369" s="310"/>
      <c r="L369" s="330"/>
      <c r="M369" s="1274"/>
      <c r="N369" s="313"/>
      <c r="O369" s="171"/>
      <c r="P369" s="2021"/>
      <c r="Q369" s="1810"/>
      <c r="R369" s="75"/>
      <c r="S369" s="75"/>
      <c r="T369" s="75"/>
      <c r="U369" s="75"/>
      <c r="V369" s="75"/>
      <c r="W369" s="75"/>
      <c r="X369" s="75"/>
      <c r="Y369" s="75"/>
      <c r="Z369" s="75"/>
    </row>
    <row r="370" spans="1:26" s="76" customFormat="1" x14ac:dyDescent="0.25">
      <c r="A370" s="62">
        <f t="shared" ref="A370:A372" si="0">+A369+1</f>
        <v>1</v>
      </c>
      <c r="B370" s="77"/>
      <c r="C370" s="79"/>
      <c r="D370" s="77"/>
      <c r="E370" s="78"/>
      <c r="F370" s="79"/>
      <c r="G370" s="78"/>
      <c r="H370" s="80"/>
      <c r="I370" s="82"/>
      <c r="J370" s="82"/>
      <c r="K370" s="222"/>
      <c r="L370" s="84"/>
      <c r="M370" s="84"/>
      <c r="N370" s="162"/>
      <c r="O370" s="85"/>
      <c r="P370" s="85"/>
      <c r="Q370" s="74"/>
      <c r="R370" s="75"/>
      <c r="S370" s="75"/>
      <c r="T370" s="75"/>
      <c r="U370" s="75"/>
      <c r="V370" s="75"/>
      <c r="W370" s="75"/>
      <c r="X370" s="75"/>
      <c r="Y370" s="75"/>
      <c r="Z370" s="75"/>
    </row>
    <row r="371" spans="1:26" s="76" customFormat="1" x14ac:dyDescent="0.25">
      <c r="A371" s="62">
        <f t="shared" si="0"/>
        <v>2</v>
      </c>
      <c r="B371" s="77"/>
      <c r="C371" s="79"/>
      <c r="D371" s="77"/>
      <c r="E371" s="78"/>
      <c r="F371" s="79"/>
      <c r="G371" s="78"/>
      <c r="H371" s="80"/>
      <c r="I371" s="82"/>
      <c r="J371" s="82"/>
      <c r="K371" s="82"/>
      <c r="L371" s="84"/>
      <c r="M371" s="84"/>
      <c r="N371" s="84"/>
      <c r="O371" s="85"/>
      <c r="P371" s="85"/>
      <c r="Q371" s="74"/>
      <c r="R371" s="75"/>
      <c r="S371" s="75"/>
      <c r="T371" s="75"/>
      <c r="U371" s="75"/>
      <c r="V371" s="75"/>
      <c r="W371" s="75"/>
      <c r="X371" s="75"/>
      <c r="Y371" s="75"/>
      <c r="Z371" s="75"/>
    </row>
    <row r="372" spans="1:26" s="76" customFormat="1" x14ac:dyDescent="0.25">
      <c r="A372" s="62">
        <f t="shared" si="0"/>
        <v>3</v>
      </c>
      <c r="B372" s="77"/>
      <c r="C372" s="79"/>
      <c r="D372" s="77"/>
      <c r="E372" s="78"/>
      <c r="F372" s="79"/>
      <c r="G372" s="78"/>
      <c r="H372" s="80"/>
      <c r="I372" s="82"/>
      <c r="J372" s="82"/>
      <c r="K372" s="84"/>
      <c r="L372" s="222"/>
      <c r="M372" s="161"/>
      <c r="N372" s="161"/>
      <c r="O372" s="85"/>
      <c r="P372" s="85"/>
      <c r="Q372" s="74"/>
      <c r="R372" s="75"/>
      <c r="S372" s="75"/>
      <c r="T372" s="75"/>
      <c r="U372" s="75"/>
      <c r="V372" s="75"/>
      <c r="W372" s="75"/>
      <c r="X372" s="75"/>
      <c r="Y372" s="75"/>
      <c r="Z372" s="75"/>
    </row>
    <row r="373" spans="1:26" x14ac:dyDescent="0.25">
      <c r="B373" s="163" t="s">
        <v>29</v>
      </c>
      <c r="C373" s="79"/>
      <c r="D373" s="77"/>
      <c r="E373" s="164"/>
      <c r="F373" s="165"/>
      <c r="G373" s="165"/>
      <c r="H373" s="165"/>
      <c r="I373" s="167"/>
      <c r="J373" s="167"/>
      <c r="K373" s="169">
        <f>SUM(K368:K372)</f>
        <v>0</v>
      </c>
      <c r="L373" s="169"/>
      <c r="M373" s="168">
        <f>SUM(M368:M372)</f>
        <v>0</v>
      </c>
      <c r="N373" s="169">
        <f>SUM(N368:N372)</f>
        <v>0</v>
      </c>
      <c r="O373" s="351">
        <f>SUM(O368:O372)</f>
        <v>0</v>
      </c>
      <c r="P373" s="171"/>
      <c r="Q373" s="88"/>
    </row>
    <row r="374" spans="1:26" x14ac:dyDescent="0.25">
      <c r="B374" s="100"/>
      <c r="C374" s="100"/>
      <c r="D374" s="100"/>
      <c r="E374" s="102"/>
      <c r="F374" s="100"/>
      <c r="G374" s="103"/>
      <c r="H374" s="100"/>
      <c r="I374" s="100"/>
      <c r="J374" s="100"/>
      <c r="K374" s="103"/>
      <c r="L374" s="103"/>
      <c r="M374" s="103"/>
      <c r="N374" s="103"/>
      <c r="O374" s="100"/>
      <c r="P374" s="100"/>
    </row>
    <row r="375" spans="1:26" ht="18.75" x14ac:dyDescent="0.25">
      <c r="B375" s="106" t="s">
        <v>163</v>
      </c>
      <c r="C375" s="172">
        <f>+K373</f>
        <v>0</v>
      </c>
      <c r="H375" s="110"/>
      <c r="I375" s="110"/>
      <c r="J375" s="110"/>
      <c r="K375" s="111"/>
      <c r="L375" s="111"/>
      <c r="M375" s="111"/>
      <c r="N375" s="103"/>
      <c r="O375" s="100"/>
      <c r="P375" s="100"/>
    </row>
    <row r="377" spans="1:26" ht="15.75" thickBot="1" x14ac:dyDescent="0.3">
      <c r="B377" s="352"/>
    </row>
    <row r="378" spans="1:26" ht="30.75" thickBot="1" x14ac:dyDescent="0.3">
      <c r="B378" s="237" t="s">
        <v>175</v>
      </c>
      <c r="C378" s="200" t="s">
        <v>176</v>
      </c>
      <c r="D378" s="237" t="s">
        <v>28</v>
      </c>
      <c r="E378" s="200" t="s">
        <v>402</v>
      </c>
    </row>
    <row r="379" spans="1:26" x14ac:dyDescent="0.25">
      <c r="B379" s="239" t="s">
        <v>403</v>
      </c>
      <c r="C379" s="241">
        <v>20</v>
      </c>
      <c r="D379" s="241">
        <v>0</v>
      </c>
      <c r="E379" s="1610">
        <f>+D379+D380+D381</f>
        <v>0</v>
      </c>
    </row>
    <row r="380" spans="1:26" x14ac:dyDescent="0.25">
      <c r="B380" s="239" t="s">
        <v>404</v>
      </c>
      <c r="C380" s="983">
        <v>30</v>
      </c>
      <c r="D380" s="878">
        <v>0</v>
      </c>
      <c r="E380" s="1602"/>
    </row>
    <row r="381" spans="1:26" ht="15.75" thickBot="1" x14ac:dyDescent="0.3">
      <c r="B381" s="239" t="s">
        <v>405</v>
      </c>
      <c r="C381" s="243">
        <v>40</v>
      </c>
      <c r="D381" s="243">
        <v>0</v>
      </c>
      <c r="E381" s="1611"/>
    </row>
    <row r="383" spans="1:26" ht="15.75" thickBot="1" x14ac:dyDescent="0.3"/>
    <row r="384" spans="1:26" ht="27" thickBot="1" x14ac:dyDescent="0.3">
      <c r="B384" s="1584" t="s">
        <v>164</v>
      </c>
      <c r="C384" s="1585"/>
      <c r="D384" s="1585"/>
      <c r="E384" s="1585"/>
      <c r="F384" s="1585"/>
      <c r="G384" s="1585"/>
      <c r="H384" s="1585"/>
      <c r="I384" s="1585"/>
      <c r="J384" s="1585"/>
      <c r="K384" s="1585"/>
      <c r="L384" s="1585"/>
      <c r="M384" s="1585"/>
      <c r="N384" s="1586"/>
    </row>
    <row r="385" spans="2:17" ht="26.25" x14ac:dyDescent="0.25">
      <c r="B385" s="854"/>
      <c r="C385" s="854"/>
      <c r="D385" s="854"/>
      <c r="E385" s="854"/>
      <c r="F385" s="854"/>
      <c r="G385" s="854"/>
      <c r="H385" s="854"/>
      <c r="I385" s="854"/>
      <c r="J385" s="854"/>
      <c r="K385" s="854"/>
      <c r="L385" s="854"/>
      <c r="M385" s="854"/>
      <c r="N385" s="854"/>
    </row>
    <row r="386" spans="2:17" ht="19.5" thickBot="1" x14ac:dyDescent="0.3">
      <c r="B386" s="1353" t="s">
        <v>4703</v>
      </c>
    </row>
    <row r="387" spans="2:17" x14ac:dyDescent="0.25">
      <c r="B387" s="2098" t="s">
        <v>97</v>
      </c>
      <c r="C387" s="2090" t="s">
        <v>98</v>
      </c>
      <c r="D387" s="2090" t="s">
        <v>99</v>
      </c>
      <c r="E387" s="2090" t="s">
        <v>100</v>
      </c>
      <c r="F387" s="2090" t="s">
        <v>101</v>
      </c>
      <c r="G387" s="2090" t="s">
        <v>102</v>
      </c>
      <c r="H387" s="2090" t="s">
        <v>103</v>
      </c>
      <c r="I387" s="2090" t="s">
        <v>104</v>
      </c>
      <c r="J387" s="2100" t="s">
        <v>105</v>
      </c>
      <c r="K387" s="2101"/>
      <c r="L387" s="2102"/>
      <c r="M387" s="2090" t="s">
        <v>106</v>
      </c>
      <c r="N387" s="2090" t="s">
        <v>107</v>
      </c>
      <c r="O387" s="2090" t="s">
        <v>108</v>
      </c>
      <c r="P387" s="2091" t="s">
        <v>81</v>
      </c>
      <c r="Q387" s="2092"/>
    </row>
    <row r="388" spans="2:17" ht="30" x14ac:dyDescent="0.25">
      <c r="B388" s="2099"/>
      <c r="C388" s="1578"/>
      <c r="D388" s="1578"/>
      <c r="E388" s="1578"/>
      <c r="F388" s="1578"/>
      <c r="G388" s="1578"/>
      <c r="H388" s="1578"/>
      <c r="I388" s="1578"/>
      <c r="J388" s="923" t="s">
        <v>109</v>
      </c>
      <c r="K388" s="923" t="s">
        <v>4717</v>
      </c>
      <c r="L388" s="923" t="s">
        <v>2711</v>
      </c>
      <c r="M388" s="1578"/>
      <c r="N388" s="1578"/>
      <c r="O388" s="1578"/>
      <c r="P388" s="1746"/>
      <c r="Q388" s="2093"/>
    </row>
    <row r="389" spans="2:17" x14ac:dyDescent="0.25">
      <c r="B389" s="2094" t="s">
        <v>3052</v>
      </c>
      <c r="C389" s="2095" t="s">
        <v>867</v>
      </c>
      <c r="D389" s="2072" t="s">
        <v>3423</v>
      </c>
      <c r="E389" s="2072">
        <v>34989062</v>
      </c>
      <c r="F389" s="2074" t="s">
        <v>1577</v>
      </c>
      <c r="G389" s="1662" t="s">
        <v>2386</v>
      </c>
      <c r="H389" s="2069">
        <v>33109</v>
      </c>
      <c r="I389" s="1665"/>
      <c r="J389" s="1662"/>
      <c r="K389" s="1662"/>
      <c r="L389" s="1665"/>
      <c r="M389" s="2064" t="s">
        <v>19</v>
      </c>
      <c r="N389" s="2064" t="s">
        <v>20</v>
      </c>
      <c r="O389" s="2064" t="s">
        <v>20</v>
      </c>
      <c r="P389" s="1926" t="s">
        <v>3424</v>
      </c>
      <c r="Q389" s="2097"/>
    </row>
    <row r="390" spans="2:17" x14ac:dyDescent="0.25">
      <c r="B390" s="2094"/>
      <c r="C390" s="2096"/>
      <c r="D390" s="2073"/>
      <c r="E390" s="2073"/>
      <c r="F390" s="2075"/>
      <c r="G390" s="1664"/>
      <c r="H390" s="2069"/>
      <c r="I390" s="1667"/>
      <c r="J390" s="1664"/>
      <c r="K390" s="1664"/>
      <c r="L390" s="1667"/>
      <c r="M390" s="2065"/>
      <c r="N390" s="2065"/>
      <c r="O390" s="2065"/>
      <c r="P390" s="1930"/>
      <c r="Q390" s="2087"/>
    </row>
    <row r="391" spans="2:17" ht="30" x14ac:dyDescent="0.25">
      <c r="B391" s="1354" t="s">
        <v>3052</v>
      </c>
      <c r="C391" s="814" t="s">
        <v>867</v>
      </c>
      <c r="D391" s="815" t="s">
        <v>3425</v>
      </c>
      <c r="E391" s="815">
        <v>30669944</v>
      </c>
      <c r="F391" s="815" t="s">
        <v>446</v>
      </c>
      <c r="G391" s="938" t="s">
        <v>282</v>
      </c>
      <c r="H391" s="296">
        <v>39402</v>
      </c>
      <c r="I391" s="283"/>
      <c r="J391" s="879" t="s">
        <v>3201</v>
      </c>
      <c r="K391" s="879" t="s">
        <v>3426</v>
      </c>
      <c r="L391" s="903"/>
      <c r="M391" s="977" t="s">
        <v>19</v>
      </c>
      <c r="N391" s="977" t="s">
        <v>19</v>
      </c>
      <c r="O391" s="977" t="s">
        <v>19</v>
      </c>
      <c r="P391" s="972"/>
      <c r="Q391" s="1355"/>
    </row>
    <row r="392" spans="2:17" ht="90" x14ac:dyDescent="0.25">
      <c r="B392" s="1356" t="s">
        <v>3052</v>
      </c>
      <c r="C392" s="814" t="s">
        <v>4718</v>
      </c>
      <c r="D392" s="815" t="s">
        <v>3427</v>
      </c>
      <c r="E392" s="815">
        <v>50922161</v>
      </c>
      <c r="F392" s="816" t="s">
        <v>3428</v>
      </c>
      <c r="G392" s="876" t="s">
        <v>136</v>
      </c>
      <c r="H392" s="296">
        <v>37176</v>
      </c>
      <c r="I392" s="903"/>
      <c r="J392" s="876" t="s">
        <v>629</v>
      </c>
      <c r="K392" s="817" t="s">
        <v>3429</v>
      </c>
      <c r="L392" s="903"/>
      <c r="M392" s="977" t="s">
        <v>19</v>
      </c>
      <c r="N392" s="977" t="s">
        <v>19</v>
      </c>
      <c r="O392" s="977" t="s">
        <v>19</v>
      </c>
      <c r="P392" s="972"/>
      <c r="Q392" s="1355"/>
    </row>
    <row r="393" spans="2:17" ht="45" x14ac:dyDescent="0.25">
      <c r="B393" s="1354" t="s">
        <v>3058</v>
      </c>
      <c r="C393" s="814" t="s">
        <v>867</v>
      </c>
      <c r="D393" s="815" t="s">
        <v>3430</v>
      </c>
      <c r="E393" s="815">
        <v>50848056</v>
      </c>
      <c r="F393" s="816" t="s">
        <v>3431</v>
      </c>
      <c r="G393" s="901" t="s">
        <v>136</v>
      </c>
      <c r="H393" s="975">
        <v>34257</v>
      </c>
      <c r="I393" s="903"/>
      <c r="J393" s="901" t="s">
        <v>3432</v>
      </c>
      <c r="K393" s="901" t="s">
        <v>3433</v>
      </c>
      <c r="L393" s="903"/>
      <c r="M393" s="983" t="s">
        <v>19</v>
      </c>
      <c r="N393" s="977" t="s">
        <v>19</v>
      </c>
      <c r="O393" s="977" t="s">
        <v>19</v>
      </c>
      <c r="P393" s="1796"/>
      <c r="Q393" s="2085"/>
    </row>
    <row r="394" spans="2:17" ht="90" x14ac:dyDescent="0.25">
      <c r="B394" s="1356" t="s">
        <v>3058</v>
      </c>
      <c r="C394" s="815" t="s">
        <v>867</v>
      </c>
      <c r="D394" s="815" t="s">
        <v>3434</v>
      </c>
      <c r="E394" s="815">
        <v>34992093</v>
      </c>
      <c r="F394" s="816" t="s">
        <v>3435</v>
      </c>
      <c r="G394" s="924" t="s">
        <v>3436</v>
      </c>
      <c r="H394" s="296" t="s">
        <v>3437</v>
      </c>
      <c r="I394" s="283"/>
      <c r="J394" s="879" t="s">
        <v>629</v>
      </c>
      <c r="K394" s="218" t="s">
        <v>3438</v>
      </c>
      <c r="L394" s="935"/>
      <c r="M394" s="983" t="s">
        <v>19</v>
      </c>
      <c r="N394" s="977" t="s">
        <v>19</v>
      </c>
      <c r="O394" s="977" t="s">
        <v>19</v>
      </c>
      <c r="P394" s="1612"/>
      <c r="Q394" s="2086"/>
    </row>
    <row r="395" spans="2:17" ht="45" x14ac:dyDescent="0.25">
      <c r="B395" s="1357" t="s">
        <v>3058</v>
      </c>
      <c r="C395" s="815" t="s">
        <v>4718</v>
      </c>
      <c r="D395" s="815" t="s">
        <v>3439</v>
      </c>
      <c r="E395" s="815">
        <v>34990587</v>
      </c>
      <c r="F395" s="816" t="s">
        <v>1577</v>
      </c>
      <c r="G395" s="284" t="s">
        <v>289</v>
      </c>
      <c r="H395" s="296">
        <v>33221</v>
      </c>
      <c r="I395" s="283"/>
      <c r="J395" s="977" t="s">
        <v>3440</v>
      </c>
      <c r="K395" s="876" t="s">
        <v>3441</v>
      </c>
      <c r="L395" s="903"/>
      <c r="M395" s="983" t="s">
        <v>19</v>
      </c>
      <c r="N395" s="977" t="s">
        <v>19</v>
      </c>
      <c r="O395" s="977" t="s">
        <v>19</v>
      </c>
      <c r="P395" s="1930"/>
      <c r="Q395" s="2087"/>
    </row>
    <row r="396" spans="2:17" ht="45" x14ac:dyDescent="0.25">
      <c r="B396" s="1357" t="s">
        <v>3058</v>
      </c>
      <c r="C396" s="814" t="s">
        <v>867</v>
      </c>
      <c r="D396" s="815" t="s">
        <v>3430</v>
      </c>
      <c r="E396" s="815">
        <v>50848056</v>
      </c>
      <c r="F396" s="816" t="s">
        <v>3431</v>
      </c>
      <c r="G396" s="876" t="s">
        <v>136</v>
      </c>
      <c r="H396" s="984">
        <v>34257</v>
      </c>
      <c r="I396" s="903"/>
      <c r="J396" s="901" t="s">
        <v>3442</v>
      </c>
      <c r="K396" s="876" t="s">
        <v>3443</v>
      </c>
      <c r="L396" s="903"/>
      <c r="M396" s="983" t="s">
        <v>19</v>
      </c>
      <c r="N396" s="977" t="s">
        <v>20</v>
      </c>
      <c r="O396" s="977" t="s">
        <v>19</v>
      </c>
      <c r="P396" s="1796" t="s">
        <v>4719</v>
      </c>
      <c r="Q396" s="2085"/>
    </row>
    <row r="397" spans="2:17" ht="30.75" thickBot="1" x14ac:dyDescent="0.3">
      <c r="B397" s="1358" t="s">
        <v>3063</v>
      </c>
      <c r="C397" s="1359" t="s">
        <v>3444</v>
      </c>
      <c r="D397" s="1360" t="s">
        <v>3445</v>
      </c>
      <c r="E397" s="1360">
        <v>25800801</v>
      </c>
      <c r="F397" s="1360" t="s">
        <v>3446</v>
      </c>
      <c r="G397" s="1361" t="s">
        <v>3447</v>
      </c>
      <c r="H397" s="1362">
        <v>37645</v>
      </c>
      <c r="I397" s="1363"/>
      <c r="J397" s="1361" t="s">
        <v>3448</v>
      </c>
      <c r="K397" s="1361" t="s">
        <v>3449</v>
      </c>
      <c r="L397" s="1363"/>
      <c r="M397" s="1364" t="s">
        <v>19</v>
      </c>
      <c r="N397" s="929" t="s">
        <v>19</v>
      </c>
      <c r="O397" s="929" t="s">
        <v>19</v>
      </c>
      <c r="P397" s="2088"/>
      <c r="Q397" s="2089"/>
    </row>
    <row r="398" spans="2:17" x14ac:dyDescent="0.25">
      <c r="B398" s="901"/>
      <c r="C398" s="818"/>
      <c r="D398" s="979"/>
      <c r="E398" s="1365"/>
      <c r="F398" s="1365"/>
      <c r="G398" s="901"/>
      <c r="H398" s="819"/>
      <c r="I398" s="903"/>
      <c r="J398" s="901"/>
      <c r="K398" s="901"/>
      <c r="L398" s="903"/>
      <c r="M398" s="977"/>
      <c r="N398" s="977"/>
      <c r="O398" s="977"/>
      <c r="P398" s="972"/>
      <c r="Q398" s="973"/>
    </row>
    <row r="399" spans="2:17" ht="18.75" x14ac:dyDescent="0.25">
      <c r="B399" s="1353" t="s">
        <v>4720</v>
      </c>
    </row>
    <row r="400" spans="2:17" x14ac:dyDescent="0.25">
      <c r="B400" s="1577" t="s">
        <v>97</v>
      </c>
      <c r="C400" s="1577" t="s">
        <v>98</v>
      </c>
      <c r="D400" s="1577" t="s">
        <v>99</v>
      </c>
      <c r="E400" s="1577" t="s">
        <v>100</v>
      </c>
      <c r="F400" s="1577" t="s">
        <v>101</v>
      </c>
      <c r="G400" s="1577" t="s">
        <v>102</v>
      </c>
      <c r="H400" s="1577" t="s">
        <v>103</v>
      </c>
      <c r="I400" s="1577" t="s">
        <v>104</v>
      </c>
      <c r="J400" s="1579" t="s">
        <v>105</v>
      </c>
      <c r="K400" s="1580"/>
      <c r="L400" s="1581"/>
      <c r="M400" s="1577" t="s">
        <v>106</v>
      </c>
      <c r="N400" s="1577" t="s">
        <v>107</v>
      </c>
      <c r="O400" s="1577" t="s">
        <v>108</v>
      </c>
      <c r="P400" s="1744" t="s">
        <v>81</v>
      </c>
      <c r="Q400" s="1745"/>
    </row>
    <row r="401" spans="2:17" ht="30" x14ac:dyDescent="0.25">
      <c r="B401" s="1578"/>
      <c r="C401" s="1578"/>
      <c r="D401" s="1578"/>
      <c r="E401" s="1578"/>
      <c r="F401" s="1578"/>
      <c r="G401" s="1578"/>
      <c r="H401" s="1578"/>
      <c r="I401" s="1578"/>
      <c r="J401" s="923" t="s">
        <v>109</v>
      </c>
      <c r="K401" s="923" t="s">
        <v>4717</v>
      </c>
      <c r="L401" s="923" t="s">
        <v>2711</v>
      </c>
      <c r="M401" s="1578"/>
      <c r="N401" s="1578"/>
      <c r="O401" s="1578"/>
      <c r="P401" s="1746"/>
      <c r="Q401" s="1747"/>
    </row>
    <row r="402" spans="2:17" ht="45" x14ac:dyDescent="0.25">
      <c r="B402" s="689" t="s">
        <v>3052</v>
      </c>
      <c r="C402" s="818" t="s">
        <v>867</v>
      </c>
      <c r="D402" s="815" t="s">
        <v>3450</v>
      </c>
      <c r="E402" s="978">
        <v>1067985361</v>
      </c>
      <c r="F402" s="981" t="s">
        <v>3451</v>
      </c>
      <c r="G402" s="938" t="s">
        <v>136</v>
      </c>
      <c r="H402" s="819">
        <v>40898</v>
      </c>
      <c r="I402" s="903"/>
      <c r="J402" s="901" t="s">
        <v>3452</v>
      </c>
      <c r="K402" s="901" t="s">
        <v>3453</v>
      </c>
      <c r="L402" s="903" t="s">
        <v>155</v>
      </c>
      <c r="M402" s="983" t="s">
        <v>19</v>
      </c>
      <c r="N402" s="977" t="s">
        <v>19</v>
      </c>
      <c r="O402" s="977" t="s">
        <v>19</v>
      </c>
      <c r="P402" s="930"/>
      <c r="Q402" s="931"/>
    </row>
    <row r="403" spans="2:17" ht="60" x14ac:dyDescent="0.25">
      <c r="B403" s="689" t="s">
        <v>3052</v>
      </c>
      <c r="C403" s="818" t="s">
        <v>867</v>
      </c>
      <c r="D403" s="815" t="s">
        <v>3454</v>
      </c>
      <c r="E403" s="815">
        <v>1066726301</v>
      </c>
      <c r="F403" s="816" t="s">
        <v>3416</v>
      </c>
      <c r="G403" s="938" t="s">
        <v>136</v>
      </c>
      <c r="H403" s="975">
        <v>40745</v>
      </c>
      <c r="I403" s="903"/>
      <c r="J403" s="901" t="s">
        <v>3452</v>
      </c>
      <c r="K403" s="901" t="s">
        <v>3453</v>
      </c>
      <c r="L403" s="903" t="s">
        <v>155</v>
      </c>
      <c r="M403" s="983" t="s">
        <v>19</v>
      </c>
      <c r="N403" s="977" t="s">
        <v>19</v>
      </c>
      <c r="O403" s="977" t="s">
        <v>19</v>
      </c>
      <c r="P403" s="1796"/>
      <c r="Q403" s="1797"/>
    </row>
    <row r="404" spans="2:17" ht="30" x14ac:dyDescent="0.25">
      <c r="B404" s="1814" t="s">
        <v>3052</v>
      </c>
      <c r="C404" s="2070" t="s">
        <v>867</v>
      </c>
      <c r="D404" s="2072" t="s">
        <v>3455</v>
      </c>
      <c r="E404" s="2072">
        <v>11038991</v>
      </c>
      <c r="F404" s="2072" t="s">
        <v>358</v>
      </c>
      <c r="G404" s="1662" t="s">
        <v>1265</v>
      </c>
      <c r="H404" s="2083">
        <v>38338</v>
      </c>
      <c r="I404" s="1665"/>
      <c r="J404" s="901" t="s">
        <v>3201</v>
      </c>
      <c r="K404" s="901" t="s">
        <v>3456</v>
      </c>
      <c r="L404" s="1665" t="s">
        <v>155</v>
      </c>
      <c r="M404" s="2064" t="s">
        <v>19</v>
      </c>
      <c r="N404" s="2064" t="s">
        <v>19</v>
      </c>
      <c r="O404" s="2064" t="s">
        <v>19</v>
      </c>
      <c r="P404" s="1926"/>
      <c r="Q404" s="1927"/>
    </row>
    <row r="405" spans="2:17" x14ac:dyDescent="0.25">
      <c r="B405" s="1815"/>
      <c r="C405" s="2071"/>
      <c r="D405" s="2073"/>
      <c r="E405" s="2073"/>
      <c r="F405" s="2073"/>
      <c r="G405" s="1664"/>
      <c r="H405" s="2084"/>
      <c r="I405" s="1667"/>
      <c r="J405" s="901" t="s">
        <v>3457</v>
      </c>
      <c r="K405" s="901" t="s">
        <v>3458</v>
      </c>
      <c r="L405" s="1667"/>
      <c r="M405" s="2065"/>
      <c r="N405" s="2065"/>
      <c r="O405" s="2065"/>
      <c r="P405" s="1930"/>
      <c r="Q405" s="1931"/>
    </row>
    <row r="406" spans="2:17" ht="30" x14ac:dyDescent="0.25">
      <c r="B406" s="689" t="s">
        <v>3052</v>
      </c>
      <c r="C406" s="818" t="s">
        <v>1696</v>
      </c>
      <c r="D406" s="815" t="s">
        <v>3459</v>
      </c>
      <c r="E406" s="815">
        <v>78034205</v>
      </c>
      <c r="F406" s="815" t="s">
        <v>3460</v>
      </c>
      <c r="G406" s="938" t="s">
        <v>130</v>
      </c>
      <c r="H406" s="975">
        <v>39961</v>
      </c>
      <c r="I406" s="903"/>
      <c r="J406" s="901" t="s">
        <v>318</v>
      </c>
      <c r="K406" s="901" t="s">
        <v>3461</v>
      </c>
      <c r="L406" s="903" t="s">
        <v>155</v>
      </c>
      <c r="M406" s="983" t="s">
        <v>19</v>
      </c>
      <c r="N406" s="977" t="s">
        <v>19</v>
      </c>
      <c r="O406" s="977" t="s">
        <v>19</v>
      </c>
      <c r="P406" s="1796"/>
      <c r="Q406" s="1797"/>
    </row>
    <row r="407" spans="2:17" ht="60" x14ac:dyDescent="0.25">
      <c r="B407" s="689" t="s">
        <v>3058</v>
      </c>
      <c r="C407" s="818" t="s">
        <v>867</v>
      </c>
      <c r="D407" s="815" t="s">
        <v>3462</v>
      </c>
      <c r="E407" s="815">
        <v>1069469292</v>
      </c>
      <c r="F407" s="816" t="s">
        <v>2427</v>
      </c>
      <c r="G407" s="938" t="s">
        <v>136</v>
      </c>
      <c r="H407" s="975">
        <v>40389</v>
      </c>
      <c r="I407" s="903"/>
      <c r="J407" s="901" t="s">
        <v>3463</v>
      </c>
      <c r="K407" s="901" t="s">
        <v>3453</v>
      </c>
      <c r="L407" s="903" t="s">
        <v>155</v>
      </c>
      <c r="M407" s="983" t="s">
        <v>19</v>
      </c>
      <c r="N407" s="977" t="s">
        <v>19</v>
      </c>
      <c r="O407" s="977" t="s">
        <v>19</v>
      </c>
      <c r="P407" s="1796"/>
      <c r="Q407" s="1797"/>
    </row>
    <row r="408" spans="2:17" ht="30" x14ac:dyDescent="0.25">
      <c r="B408" s="1814" t="s">
        <v>3058</v>
      </c>
      <c r="C408" s="2070" t="s">
        <v>867</v>
      </c>
      <c r="D408" s="2072" t="s">
        <v>3464</v>
      </c>
      <c r="E408" s="2072">
        <v>50929916</v>
      </c>
      <c r="F408" s="2074" t="s">
        <v>3465</v>
      </c>
      <c r="G408" s="1662" t="s">
        <v>136</v>
      </c>
      <c r="H408" s="2083">
        <v>39288</v>
      </c>
      <c r="I408" s="1665"/>
      <c r="J408" s="901" t="s">
        <v>2401</v>
      </c>
      <c r="K408" s="901" t="s">
        <v>3466</v>
      </c>
      <c r="L408" s="1665" t="s">
        <v>155</v>
      </c>
      <c r="M408" s="2064" t="s">
        <v>19</v>
      </c>
      <c r="N408" s="2064" t="s">
        <v>19</v>
      </c>
      <c r="O408" s="2064" t="s">
        <v>19</v>
      </c>
      <c r="P408" s="1926"/>
      <c r="Q408" s="1927"/>
    </row>
    <row r="409" spans="2:17" ht="30" x14ac:dyDescent="0.25">
      <c r="B409" s="1815"/>
      <c r="C409" s="2071"/>
      <c r="D409" s="2073"/>
      <c r="E409" s="2073"/>
      <c r="F409" s="2075"/>
      <c r="G409" s="1664"/>
      <c r="H409" s="2084"/>
      <c r="I409" s="1667"/>
      <c r="J409" s="901" t="s">
        <v>629</v>
      </c>
      <c r="K409" s="901" t="s">
        <v>3467</v>
      </c>
      <c r="L409" s="1667"/>
      <c r="M409" s="2065"/>
      <c r="N409" s="2065"/>
      <c r="O409" s="2065"/>
      <c r="P409" s="1930"/>
      <c r="Q409" s="1931"/>
    </row>
    <row r="410" spans="2:17" x14ac:dyDescent="0.25">
      <c r="B410" s="1814" t="s">
        <v>3058</v>
      </c>
      <c r="C410" s="2070" t="s">
        <v>867</v>
      </c>
      <c r="D410" s="2072" t="s">
        <v>3468</v>
      </c>
      <c r="E410" s="2072">
        <v>25787713</v>
      </c>
      <c r="F410" s="2074" t="s">
        <v>3469</v>
      </c>
      <c r="G410" s="1662" t="s">
        <v>136</v>
      </c>
      <c r="H410" s="2083">
        <v>40534</v>
      </c>
      <c r="I410" s="1665"/>
      <c r="J410" s="901" t="s">
        <v>704</v>
      </c>
      <c r="K410" s="901" t="s">
        <v>3470</v>
      </c>
      <c r="L410" s="1665" t="s">
        <v>155</v>
      </c>
      <c r="M410" s="2064" t="s">
        <v>19</v>
      </c>
      <c r="N410" s="2064" t="s">
        <v>19</v>
      </c>
      <c r="O410" s="2064" t="s">
        <v>19</v>
      </c>
      <c r="P410" s="1926"/>
      <c r="Q410" s="1927"/>
    </row>
    <row r="411" spans="2:17" ht="30" x14ac:dyDescent="0.25">
      <c r="B411" s="1815"/>
      <c r="C411" s="2071"/>
      <c r="D411" s="2073"/>
      <c r="E411" s="2073"/>
      <c r="F411" s="2075"/>
      <c r="G411" s="1664"/>
      <c r="H411" s="2084"/>
      <c r="I411" s="1667"/>
      <c r="J411" s="901" t="s">
        <v>3471</v>
      </c>
      <c r="K411" s="901" t="s">
        <v>3472</v>
      </c>
      <c r="L411" s="1667"/>
      <c r="M411" s="2065"/>
      <c r="N411" s="2065"/>
      <c r="O411" s="2065"/>
      <c r="P411" s="1930"/>
      <c r="Q411" s="1931"/>
    </row>
    <row r="412" spans="2:17" ht="60" x14ac:dyDescent="0.25">
      <c r="B412" s="933" t="s">
        <v>3058</v>
      </c>
      <c r="C412" s="814" t="s">
        <v>1696</v>
      </c>
      <c r="D412" s="815" t="s">
        <v>3473</v>
      </c>
      <c r="E412" s="815">
        <v>10767493</v>
      </c>
      <c r="F412" s="816" t="s">
        <v>1296</v>
      </c>
      <c r="G412" s="938" t="s">
        <v>136</v>
      </c>
      <c r="H412" s="975">
        <v>40389</v>
      </c>
      <c r="I412" s="903"/>
      <c r="J412" s="924" t="s">
        <v>3432</v>
      </c>
      <c r="K412" s="980" t="s">
        <v>3443</v>
      </c>
      <c r="L412" s="903" t="s">
        <v>155</v>
      </c>
      <c r="M412" s="983" t="s">
        <v>19</v>
      </c>
      <c r="N412" s="977" t="s">
        <v>19</v>
      </c>
      <c r="O412" s="977" t="s">
        <v>19</v>
      </c>
      <c r="P412" s="1796"/>
      <c r="Q412" s="1797"/>
    </row>
    <row r="413" spans="2:17" x14ac:dyDescent="0.25">
      <c r="B413" s="689" t="s">
        <v>3063</v>
      </c>
      <c r="C413" s="818" t="s">
        <v>3444</v>
      </c>
      <c r="D413" s="815" t="s">
        <v>3474</v>
      </c>
      <c r="E413" s="815">
        <v>25786538</v>
      </c>
      <c r="F413" s="815" t="s">
        <v>3446</v>
      </c>
      <c r="G413" s="938" t="s">
        <v>130</v>
      </c>
      <c r="H413" s="975">
        <v>40353</v>
      </c>
      <c r="I413" s="903"/>
      <c r="J413" s="901" t="s">
        <v>3475</v>
      </c>
      <c r="K413" s="901" t="s">
        <v>3476</v>
      </c>
      <c r="L413" s="903" t="s">
        <v>155</v>
      </c>
      <c r="M413" s="983" t="s">
        <v>19</v>
      </c>
      <c r="N413" s="977" t="s">
        <v>19</v>
      </c>
      <c r="O413" s="977" t="s">
        <v>19</v>
      </c>
      <c r="P413" s="1612"/>
      <c r="Q413" s="1612"/>
    </row>
    <row r="414" spans="2:17" ht="18.75" x14ac:dyDescent="0.25">
      <c r="B414" s="1353" t="s">
        <v>4721</v>
      </c>
    </row>
    <row r="415" spans="2:17" x14ac:dyDescent="0.25">
      <c r="B415" s="1577" t="s">
        <v>97</v>
      </c>
      <c r="C415" s="1577" t="s">
        <v>98</v>
      </c>
      <c r="D415" s="1577" t="s">
        <v>99</v>
      </c>
      <c r="E415" s="1577" t="s">
        <v>100</v>
      </c>
      <c r="F415" s="1577" t="s">
        <v>101</v>
      </c>
      <c r="G415" s="1577" t="s">
        <v>102</v>
      </c>
      <c r="H415" s="1577" t="s">
        <v>103</v>
      </c>
      <c r="I415" s="1577" t="s">
        <v>104</v>
      </c>
      <c r="J415" s="1579" t="s">
        <v>105</v>
      </c>
      <c r="K415" s="1580"/>
      <c r="L415" s="1581"/>
      <c r="M415" s="1577" t="s">
        <v>106</v>
      </c>
      <c r="N415" s="1577" t="s">
        <v>107</v>
      </c>
      <c r="O415" s="1577" t="s">
        <v>108</v>
      </c>
      <c r="P415" s="1744" t="s">
        <v>81</v>
      </c>
      <c r="Q415" s="1745"/>
    </row>
    <row r="416" spans="2:17" ht="30" x14ac:dyDescent="0.25">
      <c r="B416" s="1578"/>
      <c r="C416" s="1578"/>
      <c r="D416" s="1578"/>
      <c r="E416" s="1578"/>
      <c r="F416" s="1578"/>
      <c r="G416" s="1578"/>
      <c r="H416" s="1578"/>
      <c r="I416" s="1578"/>
      <c r="J416" s="923" t="s">
        <v>109</v>
      </c>
      <c r="K416" s="923" t="s">
        <v>4717</v>
      </c>
      <c r="L416" s="923" t="s">
        <v>2711</v>
      </c>
      <c r="M416" s="1578"/>
      <c r="N416" s="1578"/>
      <c r="O416" s="1578"/>
      <c r="P416" s="1746"/>
      <c r="Q416" s="1747"/>
    </row>
    <row r="417" spans="2:17" ht="75" x14ac:dyDescent="0.25">
      <c r="B417" s="1366" t="s">
        <v>4722</v>
      </c>
      <c r="C417" s="814" t="s">
        <v>4723</v>
      </c>
      <c r="D417" s="815" t="s">
        <v>3477</v>
      </c>
      <c r="E417" s="815">
        <v>34980567</v>
      </c>
      <c r="F417" s="816" t="s">
        <v>3478</v>
      </c>
      <c r="G417" s="938" t="s">
        <v>136</v>
      </c>
      <c r="H417" s="975">
        <v>36890</v>
      </c>
      <c r="I417" s="903"/>
      <c r="J417" s="901" t="s">
        <v>290</v>
      </c>
      <c r="K417" s="901" t="s">
        <v>3479</v>
      </c>
      <c r="L417" s="903" t="s">
        <v>155</v>
      </c>
      <c r="M417" s="983" t="s">
        <v>19</v>
      </c>
      <c r="N417" s="977" t="s">
        <v>19</v>
      </c>
      <c r="O417" s="977" t="s">
        <v>19</v>
      </c>
      <c r="P417" s="1796"/>
      <c r="Q417" s="1797"/>
    </row>
    <row r="418" spans="2:17" x14ac:dyDescent="0.25">
      <c r="B418" s="2066" t="s">
        <v>3058</v>
      </c>
      <c r="C418" s="2067" t="s">
        <v>4723</v>
      </c>
      <c r="D418" s="1665" t="s">
        <v>4724</v>
      </c>
      <c r="E418" s="1665">
        <v>50935306</v>
      </c>
      <c r="F418" s="1662" t="s">
        <v>1547</v>
      </c>
      <c r="G418" s="2068" t="s">
        <v>3436</v>
      </c>
      <c r="H418" s="2069">
        <v>37162</v>
      </c>
      <c r="I418" s="1818"/>
      <c r="J418" s="1849" t="s">
        <v>3480</v>
      </c>
      <c r="K418" s="1849" t="s">
        <v>3481</v>
      </c>
      <c r="L418" s="1818" t="s">
        <v>155</v>
      </c>
      <c r="M418" s="2064" t="s">
        <v>19</v>
      </c>
      <c r="N418" s="2079" t="s">
        <v>19</v>
      </c>
      <c r="O418" s="2079" t="s">
        <v>19</v>
      </c>
      <c r="P418" s="1926"/>
      <c r="Q418" s="1927"/>
    </row>
    <row r="419" spans="2:17" x14ac:dyDescent="0.25">
      <c r="B419" s="2066"/>
      <c r="C419" s="2067"/>
      <c r="D419" s="1666"/>
      <c r="E419" s="1666"/>
      <c r="F419" s="1663"/>
      <c r="G419" s="2068"/>
      <c r="H419" s="2069"/>
      <c r="I419" s="1818"/>
      <c r="J419" s="1849"/>
      <c r="K419" s="1849"/>
      <c r="L419" s="1818"/>
      <c r="M419" s="1794"/>
      <c r="N419" s="2079"/>
      <c r="O419" s="2079"/>
      <c r="P419" s="1928"/>
      <c r="Q419" s="1929"/>
    </row>
    <row r="420" spans="2:17" x14ac:dyDescent="0.25">
      <c r="B420" s="2066"/>
      <c r="C420" s="2067"/>
      <c r="D420" s="1666"/>
      <c r="E420" s="1666"/>
      <c r="F420" s="1663"/>
      <c r="G420" s="2068"/>
      <c r="H420" s="2069"/>
      <c r="I420" s="1818"/>
      <c r="J420" s="1849"/>
      <c r="K420" s="1849"/>
      <c r="L420" s="1818"/>
      <c r="M420" s="1794"/>
      <c r="N420" s="2079"/>
      <c r="O420" s="2079"/>
      <c r="P420" s="1928"/>
      <c r="Q420" s="1929"/>
    </row>
    <row r="421" spans="2:17" x14ac:dyDescent="0.25">
      <c r="B421" s="2066"/>
      <c r="C421" s="2067"/>
      <c r="D421" s="1666"/>
      <c r="E421" s="1666"/>
      <c r="F421" s="1663"/>
      <c r="G421" s="2068"/>
      <c r="H421" s="2069"/>
      <c r="I421" s="1818"/>
      <c r="J421" s="1849"/>
      <c r="K421" s="1849"/>
      <c r="L421" s="1818"/>
      <c r="M421" s="1794"/>
      <c r="N421" s="2079"/>
      <c r="O421" s="2079"/>
      <c r="P421" s="1928"/>
      <c r="Q421" s="1929"/>
    </row>
    <row r="422" spans="2:17" x14ac:dyDescent="0.25">
      <c r="B422" s="2066"/>
      <c r="C422" s="2067"/>
      <c r="D422" s="1667"/>
      <c r="E422" s="1667"/>
      <c r="F422" s="1664"/>
      <c r="G422" s="2068"/>
      <c r="H422" s="2069"/>
      <c r="I422" s="1818"/>
      <c r="J422" s="1849"/>
      <c r="K422" s="1849"/>
      <c r="L422" s="1818"/>
      <c r="M422" s="2065"/>
      <c r="N422" s="2079"/>
      <c r="O422" s="2079"/>
      <c r="P422" s="1928"/>
      <c r="Q422" s="1929"/>
    </row>
    <row r="423" spans="2:17" x14ac:dyDescent="0.25">
      <c r="B423" s="2062" t="s">
        <v>3063</v>
      </c>
      <c r="C423" s="2064" t="s">
        <v>4723</v>
      </c>
      <c r="D423" s="2064" t="s">
        <v>3482</v>
      </c>
      <c r="E423" s="2064">
        <v>1063145961</v>
      </c>
      <c r="F423" s="2064" t="s">
        <v>894</v>
      </c>
      <c r="G423" s="1606" t="s">
        <v>282</v>
      </c>
      <c r="H423" s="2076">
        <v>39955</v>
      </c>
      <c r="I423" s="2064"/>
      <c r="J423" s="1606"/>
      <c r="K423" s="1606"/>
      <c r="L423" s="2064"/>
      <c r="M423" s="2064" t="s">
        <v>19</v>
      </c>
      <c r="N423" s="2064" t="s">
        <v>19</v>
      </c>
      <c r="O423" s="2080" t="s">
        <v>19</v>
      </c>
      <c r="P423" s="1926"/>
      <c r="Q423" s="1927"/>
    </row>
    <row r="424" spans="2:17" x14ac:dyDescent="0.25">
      <c r="B424" s="2062"/>
      <c r="C424" s="1794"/>
      <c r="D424" s="1794"/>
      <c r="E424" s="1794"/>
      <c r="F424" s="1794"/>
      <c r="G424" s="1608"/>
      <c r="H424" s="2077"/>
      <c r="I424" s="1794"/>
      <c r="J424" s="1608"/>
      <c r="K424" s="1608"/>
      <c r="L424" s="1794"/>
      <c r="M424" s="1794"/>
      <c r="N424" s="1794"/>
      <c r="O424" s="2081"/>
      <c r="P424" s="1928"/>
      <c r="Q424" s="1929"/>
    </row>
    <row r="425" spans="2:17" x14ac:dyDescent="0.25">
      <c r="B425" s="2063"/>
      <c r="C425" s="2065"/>
      <c r="D425" s="2065"/>
      <c r="E425" s="2065"/>
      <c r="F425" s="2065"/>
      <c r="G425" s="1607"/>
      <c r="H425" s="2078"/>
      <c r="I425" s="2065"/>
      <c r="J425" s="1607"/>
      <c r="K425" s="1607"/>
      <c r="L425" s="2065"/>
      <c r="M425" s="2065"/>
      <c r="N425" s="2065"/>
      <c r="O425" s="2082"/>
      <c r="P425" s="1930"/>
      <c r="Q425" s="1931"/>
    </row>
    <row r="426" spans="2:17" x14ac:dyDescent="0.25">
      <c r="B426" s="1367"/>
      <c r="C426" s="969"/>
      <c r="D426" s="969"/>
      <c r="E426" s="969"/>
      <c r="F426" s="969"/>
      <c r="G426" s="927"/>
      <c r="H426" s="1368"/>
      <c r="I426" s="969"/>
      <c r="J426" s="927"/>
      <c r="K426" s="927"/>
      <c r="L426" s="969"/>
      <c r="M426" s="969"/>
      <c r="N426" s="969"/>
      <c r="O426" s="969"/>
      <c r="P426" s="927"/>
      <c r="Q426" s="927"/>
    </row>
    <row r="427" spans="2:17" ht="18.75" x14ac:dyDescent="0.25">
      <c r="B427" s="1353" t="s">
        <v>4725</v>
      </c>
    </row>
    <row r="428" spans="2:17" x14ac:dyDescent="0.25">
      <c r="B428" s="1577" t="s">
        <v>97</v>
      </c>
      <c r="C428" s="1577" t="s">
        <v>98</v>
      </c>
      <c r="D428" s="1577" t="s">
        <v>99</v>
      </c>
      <c r="E428" s="1577" t="s">
        <v>100</v>
      </c>
      <c r="F428" s="1577" t="s">
        <v>101</v>
      </c>
      <c r="G428" s="1577" t="s">
        <v>102</v>
      </c>
      <c r="H428" s="1577" t="s">
        <v>103</v>
      </c>
      <c r="I428" s="1577" t="s">
        <v>104</v>
      </c>
      <c r="J428" s="1579" t="s">
        <v>105</v>
      </c>
      <c r="K428" s="1580"/>
      <c r="L428" s="1581"/>
      <c r="M428" s="1577" t="s">
        <v>106</v>
      </c>
      <c r="N428" s="1577" t="s">
        <v>107</v>
      </c>
      <c r="O428" s="1577" t="s">
        <v>108</v>
      </c>
      <c r="P428" s="1744" t="s">
        <v>81</v>
      </c>
      <c r="Q428" s="1745"/>
    </row>
    <row r="429" spans="2:17" ht="30" x14ac:dyDescent="0.25">
      <c r="B429" s="1578"/>
      <c r="C429" s="1578"/>
      <c r="D429" s="1578"/>
      <c r="E429" s="1578"/>
      <c r="F429" s="1578"/>
      <c r="G429" s="1578"/>
      <c r="H429" s="1578"/>
      <c r="I429" s="1578"/>
      <c r="J429" s="923" t="s">
        <v>109</v>
      </c>
      <c r="K429" s="923" t="s">
        <v>4717</v>
      </c>
      <c r="L429" s="923" t="s">
        <v>2711</v>
      </c>
      <c r="M429" s="1578"/>
      <c r="N429" s="1578"/>
      <c r="O429" s="1578"/>
      <c r="P429" s="1746"/>
      <c r="Q429" s="1747"/>
    </row>
    <row r="430" spans="2:17" ht="45" x14ac:dyDescent="0.25">
      <c r="B430" s="1366" t="s">
        <v>4722</v>
      </c>
      <c r="C430" s="982" t="s">
        <v>4726</v>
      </c>
      <c r="D430" s="815" t="s">
        <v>3483</v>
      </c>
      <c r="E430" s="815">
        <v>34994231</v>
      </c>
      <c r="F430" s="816" t="s">
        <v>1577</v>
      </c>
      <c r="G430" s="879" t="s">
        <v>130</v>
      </c>
      <c r="H430" s="296">
        <v>34982</v>
      </c>
      <c r="I430" s="983"/>
      <c r="J430" s="901" t="s">
        <v>290</v>
      </c>
      <c r="K430" s="879" t="s">
        <v>870</v>
      </c>
      <c r="L430" s="983" t="s">
        <v>155</v>
      </c>
      <c r="M430" s="983" t="s">
        <v>19</v>
      </c>
      <c r="N430" s="983" t="s">
        <v>19</v>
      </c>
      <c r="O430" s="983" t="s">
        <v>19</v>
      </c>
      <c r="P430" s="879"/>
      <c r="Q430" s="879"/>
    </row>
    <row r="431" spans="2:17" ht="45" x14ac:dyDescent="0.25">
      <c r="B431" s="1369" t="s">
        <v>3058</v>
      </c>
      <c r="C431" s="982" t="s">
        <v>4726</v>
      </c>
      <c r="D431" s="815" t="s">
        <v>3484</v>
      </c>
      <c r="E431" s="815">
        <v>50881620</v>
      </c>
      <c r="F431" s="816" t="s">
        <v>1577</v>
      </c>
      <c r="G431" s="879" t="s">
        <v>1249</v>
      </c>
      <c r="H431" s="296">
        <v>41908</v>
      </c>
      <c r="I431" s="983"/>
      <c r="J431" s="879" t="s">
        <v>629</v>
      </c>
      <c r="K431" s="879" t="s">
        <v>3485</v>
      </c>
      <c r="L431" s="983" t="s">
        <v>155</v>
      </c>
      <c r="M431" s="983" t="s">
        <v>19</v>
      </c>
      <c r="N431" s="983" t="s">
        <v>19</v>
      </c>
      <c r="O431" s="983" t="s">
        <v>19</v>
      </c>
      <c r="P431" s="879"/>
      <c r="Q431" s="879"/>
    </row>
    <row r="432" spans="2:17" ht="30" x14ac:dyDescent="0.25">
      <c r="B432" s="1370" t="s">
        <v>3063</v>
      </c>
      <c r="C432" s="982" t="s">
        <v>4726</v>
      </c>
      <c r="D432" s="983" t="s">
        <v>3486</v>
      </c>
      <c r="E432" s="983">
        <v>78299664</v>
      </c>
      <c r="F432" s="983" t="s">
        <v>432</v>
      </c>
      <c r="G432" s="879" t="s">
        <v>3362</v>
      </c>
      <c r="H432" s="296">
        <v>39290</v>
      </c>
      <c r="I432" s="983"/>
      <c r="J432" s="879"/>
      <c r="K432" s="879"/>
      <c r="L432" s="983"/>
      <c r="M432" s="983" t="s">
        <v>19</v>
      </c>
      <c r="N432" s="983" t="s">
        <v>19</v>
      </c>
      <c r="O432" s="983" t="s">
        <v>19</v>
      </c>
      <c r="P432" s="879"/>
      <c r="Q432" s="879"/>
    </row>
    <row r="433" spans="2:17" ht="18.75" x14ac:dyDescent="0.25">
      <c r="B433" s="1353" t="s">
        <v>4727</v>
      </c>
    </row>
    <row r="434" spans="2:17" x14ac:dyDescent="0.25">
      <c r="B434" s="1577" t="s">
        <v>97</v>
      </c>
      <c r="C434" s="1577" t="s">
        <v>98</v>
      </c>
      <c r="D434" s="1577" t="s">
        <v>99</v>
      </c>
      <c r="E434" s="1577" t="s">
        <v>100</v>
      </c>
      <c r="F434" s="1577" t="s">
        <v>101</v>
      </c>
      <c r="G434" s="1577" t="s">
        <v>102</v>
      </c>
      <c r="H434" s="1577" t="s">
        <v>103</v>
      </c>
      <c r="I434" s="1577" t="s">
        <v>104</v>
      </c>
      <c r="J434" s="1579" t="s">
        <v>105</v>
      </c>
      <c r="K434" s="1580"/>
      <c r="L434" s="1581"/>
      <c r="M434" s="1577" t="s">
        <v>106</v>
      </c>
      <c r="N434" s="1577" t="s">
        <v>107</v>
      </c>
      <c r="O434" s="1577" t="s">
        <v>108</v>
      </c>
      <c r="P434" s="1744" t="s">
        <v>81</v>
      </c>
      <c r="Q434" s="1745"/>
    </row>
    <row r="435" spans="2:17" ht="30" x14ac:dyDescent="0.25">
      <c r="B435" s="1578"/>
      <c r="C435" s="1578"/>
      <c r="D435" s="1578"/>
      <c r="E435" s="1578"/>
      <c r="F435" s="1578"/>
      <c r="G435" s="1578"/>
      <c r="H435" s="1578"/>
      <c r="I435" s="1578"/>
      <c r="J435" s="923" t="s">
        <v>109</v>
      </c>
      <c r="K435" s="923" t="s">
        <v>4717</v>
      </c>
      <c r="L435" s="923" t="s">
        <v>2711</v>
      </c>
      <c r="M435" s="1578"/>
      <c r="N435" s="1578"/>
      <c r="O435" s="1578"/>
      <c r="P435" s="1746"/>
      <c r="Q435" s="1747"/>
    </row>
    <row r="436" spans="2:17" ht="45" x14ac:dyDescent="0.25">
      <c r="B436" s="1370" t="s">
        <v>3052</v>
      </c>
      <c r="C436" s="982" t="s">
        <v>883</v>
      </c>
      <c r="D436" s="983" t="s">
        <v>3487</v>
      </c>
      <c r="E436" s="983">
        <v>33145539</v>
      </c>
      <c r="F436" s="983" t="s">
        <v>702</v>
      </c>
      <c r="G436" s="879" t="s">
        <v>2187</v>
      </c>
      <c r="H436" s="296">
        <v>28160</v>
      </c>
      <c r="I436" s="983"/>
      <c r="J436" s="879" t="s">
        <v>3488</v>
      </c>
      <c r="K436" s="879" t="s">
        <v>3489</v>
      </c>
      <c r="L436" s="983" t="s">
        <v>155</v>
      </c>
      <c r="M436" s="983" t="s">
        <v>19</v>
      </c>
      <c r="N436" s="983" t="s">
        <v>20</v>
      </c>
      <c r="O436" s="983" t="s">
        <v>19</v>
      </c>
      <c r="P436" s="1796" t="s">
        <v>4728</v>
      </c>
      <c r="Q436" s="1797"/>
    </row>
    <row r="437" spans="2:17" ht="75" x14ac:dyDescent="0.25">
      <c r="B437" s="1370" t="s">
        <v>3058</v>
      </c>
      <c r="C437" s="983" t="s">
        <v>883</v>
      </c>
      <c r="D437" s="983" t="s">
        <v>3490</v>
      </c>
      <c r="E437" s="983">
        <v>50914980</v>
      </c>
      <c r="F437" s="879" t="s">
        <v>3491</v>
      </c>
      <c r="G437" s="100" t="s">
        <v>3492</v>
      </c>
      <c r="H437" s="218">
        <v>37568</v>
      </c>
      <c r="I437" s="983"/>
      <c r="J437" s="879" t="s">
        <v>290</v>
      </c>
      <c r="K437" s="879" t="s">
        <v>3493</v>
      </c>
      <c r="L437" s="983" t="s">
        <v>155</v>
      </c>
      <c r="M437" s="983" t="s">
        <v>19</v>
      </c>
      <c r="N437" s="983" t="s">
        <v>20</v>
      </c>
      <c r="O437" s="983" t="s">
        <v>19</v>
      </c>
      <c r="P437" s="1796" t="s">
        <v>4728</v>
      </c>
      <c r="Q437" s="1797"/>
    </row>
    <row r="438" spans="2:17" x14ac:dyDescent="0.25">
      <c r="B438" s="1370" t="s">
        <v>3063</v>
      </c>
      <c r="C438" s="983" t="s">
        <v>4729</v>
      </c>
      <c r="D438" s="983" t="s">
        <v>3494</v>
      </c>
      <c r="E438" s="983">
        <v>11004370</v>
      </c>
      <c r="F438" s="983" t="s">
        <v>446</v>
      </c>
      <c r="G438" s="879" t="s">
        <v>130</v>
      </c>
      <c r="H438" s="296">
        <v>39870</v>
      </c>
      <c r="I438" s="983"/>
      <c r="J438" s="879"/>
      <c r="K438" s="879"/>
      <c r="L438" s="983"/>
      <c r="M438" s="983" t="s">
        <v>19</v>
      </c>
      <c r="N438" s="983" t="s">
        <v>19</v>
      </c>
      <c r="O438" s="983" t="s">
        <v>19</v>
      </c>
      <c r="P438" s="1796"/>
      <c r="Q438" s="1797"/>
    </row>
    <row r="440" spans="2:17" s="1371" customFormat="1" ht="19.5" thickBot="1" x14ac:dyDescent="0.3">
      <c r="B440" s="1371" t="s">
        <v>4730</v>
      </c>
      <c r="G440" s="1372"/>
      <c r="K440" s="1372"/>
      <c r="L440" s="1372"/>
      <c r="M440" s="1372"/>
      <c r="N440" s="1372"/>
    </row>
    <row r="441" spans="2:17" ht="30" x14ac:dyDescent="0.25">
      <c r="B441" s="55" t="s">
        <v>18</v>
      </c>
      <c r="C441" s="55" t="s">
        <v>175</v>
      </c>
      <c r="D441" s="923" t="s">
        <v>176</v>
      </c>
      <c r="E441" s="55" t="s">
        <v>28</v>
      </c>
      <c r="F441" s="200" t="s">
        <v>177</v>
      </c>
      <c r="G441" s="201"/>
    </row>
    <row r="442" spans="2:17" ht="84" x14ac:dyDescent="0.2">
      <c r="B442" s="1734" t="s">
        <v>178</v>
      </c>
      <c r="C442" s="202" t="s">
        <v>179</v>
      </c>
      <c r="D442" s="878">
        <v>25</v>
      </c>
      <c r="E442" s="878">
        <v>0</v>
      </c>
      <c r="F442" s="1735">
        <f>+E442+E443+E444</f>
        <v>10</v>
      </c>
      <c r="G442" s="203"/>
      <c r="I442" s="1" t="e">
        <f>#REF!+C439</f>
        <v>#REF!</v>
      </c>
    </row>
    <row r="443" spans="2:17" ht="48" x14ac:dyDescent="0.2">
      <c r="B443" s="1734"/>
      <c r="C443" s="202" t="s">
        <v>180</v>
      </c>
      <c r="D443" s="880">
        <v>25</v>
      </c>
      <c r="E443" s="878">
        <v>0</v>
      </c>
      <c r="F443" s="1736"/>
      <c r="G443" s="203"/>
    </row>
    <row r="444" spans="2:17" ht="48" x14ac:dyDescent="0.2">
      <c r="B444" s="1734"/>
      <c r="C444" s="202" t="s">
        <v>181</v>
      </c>
      <c r="D444" s="878">
        <v>10</v>
      </c>
      <c r="E444" s="878">
        <v>10</v>
      </c>
      <c r="F444" s="1737"/>
      <c r="G444" s="203"/>
    </row>
    <row r="445" spans="2:17" x14ac:dyDescent="0.2">
      <c r="B445" s="1227"/>
      <c r="C445" s="205"/>
      <c r="D445" s="826"/>
      <c r="E445" s="826"/>
      <c r="F445" s="203"/>
      <c r="G445" s="203"/>
    </row>
    <row r="446" spans="2:17" s="1371" customFormat="1" ht="19.5" thickBot="1" x14ac:dyDescent="0.3">
      <c r="B446" s="1371" t="s">
        <v>4708</v>
      </c>
      <c r="G446" s="1372"/>
      <c r="K446" s="1372"/>
      <c r="L446" s="1372"/>
      <c r="M446" s="1372"/>
      <c r="N446" s="1372"/>
    </row>
    <row r="447" spans="2:17" ht="30" x14ac:dyDescent="0.25">
      <c r="B447" s="55" t="s">
        <v>18</v>
      </c>
      <c r="C447" s="55" t="s">
        <v>175</v>
      </c>
      <c r="D447" s="923" t="s">
        <v>176</v>
      </c>
      <c r="E447" s="55" t="s">
        <v>28</v>
      </c>
      <c r="F447" s="200" t="s">
        <v>177</v>
      </c>
      <c r="G447" s="201"/>
    </row>
    <row r="448" spans="2:17" ht="84" x14ac:dyDescent="0.2">
      <c r="B448" s="1734" t="s">
        <v>178</v>
      </c>
      <c r="C448" s="202" t="s">
        <v>179</v>
      </c>
      <c r="D448" s="878">
        <v>25</v>
      </c>
      <c r="E448" s="878">
        <v>25</v>
      </c>
      <c r="F448" s="1735">
        <f>+E448+E449+E450</f>
        <v>60</v>
      </c>
      <c r="G448" s="203"/>
      <c r="I448" s="1" t="e">
        <f>#REF!+C445</f>
        <v>#REF!</v>
      </c>
    </row>
    <row r="449" spans="2:14" ht="48" x14ac:dyDescent="0.2">
      <c r="B449" s="1734"/>
      <c r="C449" s="202" t="s">
        <v>180</v>
      </c>
      <c r="D449" s="880">
        <v>25</v>
      </c>
      <c r="E449" s="878">
        <v>25</v>
      </c>
      <c r="F449" s="1736"/>
      <c r="G449" s="203"/>
    </row>
    <row r="450" spans="2:14" ht="48" x14ac:dyDescent="0.2">
      <c r="B450" s="1734"/>
      <c r="C450" s="202" t="s">
        <v>181</v>
      </c>
      <c r="D450" s="878">
        <v>10</v>
      </c>
      <c r="E450" s="878">
        <v>10</v>
      </c>
      <c r="F450" s="1737"/>
      <c r="G450" s="203"/>
    </row>
    <row r="451" spans="2:14" x14ac:dyDescent="0.2">
      <c r="B451" s="1227"/>
      <c r="C451" s="205"/>
      <c r="D451" s="826"/>
      <c r="E451" s="826"/>
      <c r="F451" s="203"/>
      <c r="G451" s="203"/>
    </row>
    <row r="452" spans="2:14" s="1371" customFormat="1" ht="19.5" thickBot="1" x14ac:dyDescent="0.3">
      <c r="B452" s="1371" t="s">
        <v>4710</v>
      </c>
      <c r="G452" s="1372"/>
      <c r="K452" s="1372"/>
      <c r="L452" s="1372"/>
      <c r="M452" s="1372"/>
      <c r="N452" s="1372"/>
    </row>
    <row r="453" spans="2:14" ht="30" x14ac:dyDescent="0.25">
      <c r="B453" s="55" t="s">
        <v>18</v>
      </c>
      <c r="C453" s="55" t="s">
        <v>175</v>
      </c>
      <c r="D453" s="923" t="s">
        <v>176</v>
      </c>
      <c r="E453" s="55" t="s">
        <v>28</v>
      </c>
      <c r="F453" s="200" t="s">
        <v>177</v>
      </c>
      <c r="G453" s="201"/>
    </row>
    <row r="454" spans="2:14" ht="84" x14ac:dyDescent="0.2">
      <c r="B454" s="1734" t="s">
        <v>178</v>
      </c>
      <c r="C454" s="202" t="s">
        <v>179</v>
      </c>
      <c r="D454" s="878">
        <v>25</v>
      </c>
      <c r="E454" s="878">
        <v>25</v>
      </c>
      <c r="F454" s="1735">
        <f>+E454+E455+E456</f>
        <v>60</v>
      </c>
      <c r="G454" s="203"/>
      <c r="I454" s="1" t="e">
        <f>#REF!+C451</f>
        <v>#REF!</v>
      </c>
    </row>
    <row r="455" spans="2:14" ht="48" x14ac:dyDescent="0.2">
      <c r="B455" s="1734"/>
      <c r="C455" s="202" t="s">
        <v>180</v>
      </c>
      <c r="D455" s="880">
        <v>25</v>
      </c>
      <c r="E455" s="878">
        <v>25</v>
      </c>
      <c r="F455" s="1736"/>
      <c r="G455" s="203"/>
    </row>
    <row r="456" spans="2:14" ht="48" x14ac:dyDescent="0.2">
      <c r="B456" s="1734"/>
      <c r="C456" s="202" t="s">
        <v>181</v>
      </c>
      <c r="D456" s="878">
        <v>10</v>
      </c>
      <c r="E456" s="878">
        <v>10</v>
      </c>
      <c r="F456" s="1737"/>
      <c r="G456" s="203"/>
    </row>
    <row r="457" spans="2:14" x14ac:dyDescent="0.2">
      <c r="B457" s="1227"/>
      <c r="C457" s="205"/>
      <c r="D457" s="826"/>
      <c r="E457" s="826"/>
      <c r="F457" s="203"/>
      <c r="G457" s="203"/>
    </row>
    <row r="458" spans="2:14" s="1371" customFormat="1" ht="19.5" thickBot="1" x14ac:dyDescent="0.3">
      <c r="B458" s="1371" t="s">
        <v>4711</v>
      </c>
      <c r="G458" s="1372"/>
      <c r="K458" s="1372"/>
      <c r="L458" s="1372"/>
      <c r="M458" s="1372"/>
      <c r="N458" s="1372"/>
    </row>
    <row r="459" spans="2:14" ht="30" x14ac:dyDescent="0.25">
      <c r="B459" s="55" t="s">
        <v>18</v>
      </c>
      <c r="C459" s="55" t="s">
        <v>175</v>
      </c>
      <c r="D459" s="923" t="s">
        <v>176</v>
      </c>
      <c r="E459" s="55" t="s">
        <v>28</v>
      </c>
      <c r="F459" s="200" t="s">
        <v>177</v>
      </c>
      <c r="G459" s="201"/>
    </row>
    <row r="460" spans="2:14" ht="84" x14ac:dyDescent="0.2">
      <c r="B460" s="1734" t="s">
        <v>178</v>
      </c>
      <c r="C460" s="202" t="s">
        <v>179</v>
      </c>
      <c r="D460" s="878">
        <v>25</v>
      </c>
      <c r="E460" s="878">
        <v>25</v>
      </c>
      <c r="F460" s="1735">
        <f>+E460+E461+E462</f>
        <v>60</v>
      </c>
      <c r="G460" s="203"/>
      <c r="I460" s="1" t="e">
        <f>#REF!+C457</f>
        <v>#REF!</v>
      </c>
    </row>
    <row r="461" spans="2:14" ht="48" x14ac:dyDescent="0.2">
      <c r="B461" s="1734"/>
      <c r="C461" s="202" t="s">
        <v>180</v>
      </c>
      <c r="D461" s="880">
        <v>25</v>
      </c>
      <c r="E461" s="878">
        <v>25</v>
      </c>
      <c r="F461" s="1736"/>
      <c r="G461" s="203"/>
    </row>
    <row r="462" spans="2:14" ht="48" x14ac:dyDescent="0.2">
      <c r="B462" s="1734"/>
      <c r="C462" s="202" t="s">
        <v>181</v>
      </c>
      <c r="D462" s="878">
        <v>10</v>
      </c>
      <c r="E462" s="878">
        <v>10</v>
      </c>
      <c r="F462" s="1737"/>
      <c r="G462" s="203"/>
    </row>
    <row r="463" spans="2:14" x14ac:dyDescent="0.2">
      <c r="B463" s="1227"/>
      <c r="C463" s="205"/>
      <c r="D463" s="826"/>
      <c r="E463" s="826"/>
      <c r="F463" s="203"/>
      <c r="G463" s="203"/>
    </row>
    <row r="464" spans="2:14" ht="19.5" thickBot="1" x14ac:dyDescent="0.25">
      <c r="B464" s="1371" t="s">
        <v>4712</v>
      </c>
      <c r="C464" s="205"/>
      <c r="D464" s="826"/>
      <c r="E464" s="826"/>
      <c r="F464" s="203"/>
      <c r="G464" s="203"/>
    </row>
    <row r="465" spans="2:9" ht="30" x14ac:dyDescent="0.25">
      <c r="B465" s="55" t="s">
        <v>18</v>
      </c>
      <c r="C465" s="55" t="s">
        <v>175</v>
      </c>
      <c r="D465" s="923" t="s">
        <v>176</v>
      </c>
      <c r="E465" s="55" t="s">
        <v>28</v>
      </c>
      <c r="F465" s="200" t="s">
        <v>177</v>
      </c>
      <c r="G465" s="201"/>
    </row>
    <row r="466" spans="2:9" ht="84" x14ac:dyDescent="0.2">
      <c r="B466" s="1734" t="s">
        <v>178</v>
      </c>
      <c r="C466" s="202" t="s">
        <v>179</v>
      </c>
      <c r="D466" s="878">
        <v>25</v>
      </c>
      <c r="E466" s="878">
        <v>0</v>
      </c>
      <c r="F466" s="1735">
        <f>+E466+E467+E468</f>
        <v>10</v>
      </c>
      <c r="G466" s="203"/>
      <c r="I466" s="1" t="e">
        <f>#REF!+C463</f>
        <v>#REF!</v>
      </c>
    </row>
    <row r="467" spans="2:9" ht="48" x14ac:dyDescent="0.2">
      <c r="B467" s="1734"/>
      <c r="C467" s="202" t="s">
        <v>180</v>
      </c>
      <c r="D467" s="880">
        <v>25</v>
      </c>
      <c r="E467" s="878">
        <v>0</v>
      </c>
      <c r="F467" s="1736"/>
      <c r="G467" s="203"/>
    </row>
    <row r="468" spans="2:9" ht="48" x14ac:dyDescent="0.2">
      <c r="B468" s="1734"/>
      <c r="C468" s="202" t="s">
        <v>181</v>
      </c>
      <c r="D468" s="878">
        <v>10</v>
      </c>
      <c r="E468" s="878">
        <v>10</v>
      </c>
      <c r="F468" s="1737"/>
      <c r="G468" s="203"/>
    </row>
    <row r="469" spans="2:9" x14ac:dyDescent="0.2">
      <c r="B469" s="1227"/>
      <c r="C469" s="205"/>
      <c r="D469" s="826"/>
      <c r="E469" s="826"/>
      <c r="F469" s="203"/>
      <c r="G469" s="203"/>
    </row>
    <row r="471" spans="2:9" x14ac:dyDescent="0.25">
      <c r="B471" s="47" t="s">
        <v>182</v>
      </c>
    </row>
    <row r="473" spans="2:9" x14ac:dyDescent="0.25">
      <c r="B473" s="1" t="s">
        <v>4730</v>
      </c>
    </row>
    <row r="474" spans="2:9" x14ac:dyDescent="0.25">
      <c r="B474" s="49" t="s">
        <v>18</v>
      </c>
      <c r="C474" s="49" t="s">
        <v>27</v>
      </c>
      <c r="D474" s="55" t="s">
        <v>28</v>
      </c>
      <c r="E474" s="55" t="s">
        <v>29</v>
      </c>
    </row>
    <row r="475" spans="2:9" ht="28.5" x14ac:dyDescent="0.25">
      <c r="B475" s="56" t="s">
        <v>183</v>
      </c>
      <c r="C475" s="257">
        <v>40</v>
      </c>
      <c r="D475" s="878">
        <f>+E379</f>
        <v>0</v>
      </c>
      <c r="E475" s="1566">
        <f>+D475+D476</f>
        <v>10</v>
      </c>
    </row>
    <row r="476" spans="2:9" ht="42.75" x14ac:dyDescent="0.25">
      <c r="B476" s="56" t="s">
        <v>184</v>
      </c>
      <c r="C476" s="257">
        <v>60</v>
      </c>
      <c r="D476" s="878">
        <f>+F442</f>
        <v>10</v>
      </c>
      <c r="E476" s="1567"/>
    </row>
    <row r="478" spans="2:9" x14ac:dyDescent="0.25">
      <c r="B478" s="1" t="s">
        <v>4708</v>
      </c>
    </row>
    <row r="479" spans="2:9" x14ac:dyDescent="0.25">
      <c r="B479" s="49" t="s">
        <v>18</v>
      </c>
      <c r="C479" s="49" t="s">
        <v>27</v>
      </c>
      <c r="D479" s="55" t="s">
        <v>28</v>
      </c>
      <c r="E479" s="55" t="s">
        <v>29</v>
      </c>
    </row>
    <row r="480" spans="2:9" ht="28.5" x14ac:dyDescent="0.25">
      <c r="B480" s="56" t="s">
        <v>183</v>
      </c>
      <c r="C480" s="257">
        <v>40</v>
      </c>
      <c r="D480" s="878">
        <f>+E384</f>
        <v>0</v>
      </c>
      <c r="E480" s="1566">
        <f>+D480+D481</f>
        <v>60</v>
      </c>
    </row>
    <row r="481" spans="2:5" ht="42.75" x14ac:dyDescent="0.25">
      <c r="B481" s="56" t="s">
        <v>184</v>
      </c>
      <c r="C481" s="257">
        <v>60</v>
      </c>
      <c r="D481" s="878">
        <v>60</v>
      </c>
      <c r="E481" s="1567"/>
    </row>
    <row r="484" spans="2:5" x14ac:dyDescent="0.25">
      <c r="B484" s="1" t="s">
        <v>4710</v>
      </c>
    </row>
    <row r="485" spans="2:5" x14ac:dyDescent="0.25">
      <c r="B485" s="49" t="s">
        <v>18</v>
      </c>
      <c r="C485" s="49" t="s">
        <v>27</v>
      </c>
      <c r="D485" s="55" t="s">
        <v>28</v>
      </c>
      <c r="E485" s="55" t="s">
        <v>29</v>
      </c>
    </row>
    <row r="486" spans="2:5" ht="28.5" x14ac:dyDescent="0.25">
      <c r="B486" s="56" t="s">
        <v>183</v>
      </c>
      <c r="C486" s="257">
        <v>40</v>
      </c>
      <c r="D486" s="878">
        <v>0</v>
      </c>
      <c r="E486" s="1566">
        <f>+D486+D487</f>
        <v>60</v>
      </c>
    </row>
    <row r="487" spans="2:5" ht="42.75" x14ac:dyDescent="0.25">
      <c r="B487" s="56" t="s">
        <v>184</v>
      </c>
      <c r="C487" s="257">
        <v>60</v>
      </c>
      <c r="D487" s="878">
        <v>60</v>
      </c>
      <c r="E487" s="1567"/>
    </row>
    <row r="490" spans="2:5" x14ac:dyDescent="0.25">
      <c r="B490" s="1" t="s">
        <v>4711</v>
      </c>
    </row>
    <row r="491" spans="2:5" x14ac:dyDescent="0.25">
      <c r="B491" s="49" t="s">
        <v>18</v>
      </c>
      <c r="C491" s="49" t="s">
        <v>27</v>
      </c>
      <c r="D491" s="55" t="s">
        <v>28</v>
      </c>
      <c r="E491" s="55" t="s">
        <v>29</v>
      </c>
    </row>
    <row r="492" spans="2:5" ht="28.5" x14ac:dyDescent="0.25">
      <c r="B492" s="56" t="s">
        <v>183</v>
      </c>
      <c r="C492" s="257">
        <v>40</v>
      </c>
      <c r="D492" s="878">
        <v>0</v>
      </c>
      <c r="E492" s="1566">
        <f>+D492+D493</f>
        <v>60</v>
      </c>
    </row>
    <row r="493" spans="2:5" ht="42.75" x14ac:dyDescent="0.25">
      <c r="B493" s="56" t="s">
        <v>184</v>
      </c>
      <c r="C493" s="257">
        <v>60</v>
      </c>
      <c r="D493" s="878">
        <v>60</v>
      </c>
      <c r="E493" s="1567"/>
    </row>
    <row r="496" spans="2:5" x14ac:dyDescent="0.25">
      <c r="B496" s="1" t="s">
        <v>4712</v>
      </c>
    </row>
    <row r="497" spans="2:5" x14ac:dyDescent="0.25">
      <c r="B497" s="49" t="s">
        <v>18</v>
      </c>
      <c r="C497" s="49" t="s">
        <v>27</v>
      </c>
      <c r="D497" s="55" t="s">
        <v>28</v>
      </c>
      <c r="E497" s="55" t="s">
        <v>29</v>
      </c>
    </row>
    <row r="498" spans="2:5" ht="28.5" x14ac:dyDescent="0.25">
      <c r="B498" s="56" t="s">
        <v>183</v>
      </c>
      <c r="C498" s="257">
        <v>40</v>
      </c>
      <c r="D498" s="878">
        <v>0</v>
      </c>
      <c r="E498" s="1566">
        <f>+D498+D499</f>
        <v>10</v>
      </c>
    </row>
    <row r="499" spans="2:5" ht="42.75" x14ac:dyDescent="0.25">
      <c r="B499" s="56" t="s">
        <v>184</v>
      </c>
      <c r="C499" s="257">
        <v>60</v>
      </c>
      <c r="D499" s="878">
        <v>10</v>
      </c>
      <c r="E499" s="1567"/>
    </row>
  </sheetData>
  <sheetProtection sheet="1" objects="1" scenarios="1" formatCells="0" formatColumns="0" formatRows="0" insertColumns="0" insertRows="0" insertHyperlinks="0" deleteColumns="0" deleteRows="0"/>
  <mergeCells count="427">
    <mergeCell ref="P312:Q312"/>
    <mergeCell ref="P313:Q313"/>
    <mergeCell ref="P314:Q314"/>
    <mergeCell ref="P311:Q311"/>
    <mergeCell ref="B317:Q317"/>
    <mergeCell ref="B318:B319"/>
    <mergeCell ref="C318:C319"/>
    <mergeCell ref="D318:D319"/>
    <mergeCell ref="P327:Q327"/>
    <mergeCell ref="P318:Q319"/>
    <mergeCell ref="P324:Q324"/>
    <mergeCell ref="P325:Q325"/>
    <mergeCell ref="P326:Q326"/>
    <mergeCell ref="E318:E319"/>
    <mergeCell ref="F318:F319"/>
    <mergeCell ref="G318:G319"/>
    <mergeCell ref="H318:H319"/>
    <mergeCell ref="I318:I319"/>
    <mergeCell ref="J318:L318"/>
    <mergeCell ref="M318:M319"/>
    <mergeCell ref="N318:N319"/>
    <mergeCell ref="O318:O319"/>
    <mergeCell ref="Q112:Q115"/>
    <mergeCell ref="P260:Q260"/>
    <mergeCell ref="P247:Q247"/>
    <mergeCell ref="P254:Q254"/>
    <mergeCell ref="P307:Q307"/>
    <mergeCell ref="P261:Q261"/>
    <mergeCell ref="P265:Q265"/>
    <mergeCell ref="P268:Q268"/>
    <mergeCell ref="P269:Q269"/>
    <mergeCell ref="P271:Q271"/>
    <mergeCell ref="P273:Q273"/>
    <mergeCell ref="B276:Q276"/>
    <mergeCell ref="B277:B278"/>
    <mergeCell ref="C277:C278"/>
    <mergeCell ref="D277:D278"/>
    <mergeCell ref="E277:E278"/>
    <mergeCell ref="F277:F278"/>
    <mergeCell ref="O245:O246"/>
    <mergeCell ref="P245:Q246"/>
    <mergeCell ref="B118:B119"/>
    <mergeCell ref="C118:C119"/>
    <mergeCell ref="D118:E118"/>
    <mergeCell ref="Q126:Q129"/>
    <mergeCell ref="B132:B133"/>
    <mergeCell ref="B76:B77"/>
    <mergeCell ref="C76:C77"/>
    <mergeCell ref="D76:E76"/>
    <mergeCell ref="Q83:Q86"/>
    <mergeCell ref="B89:B90"/>
    <mergeCell ref="C89:C90"/>
    <mergeCell ref="D89:E89"/>
    <mergeCell ref="Q97:Q100"/>
    <mergeCell ref="B103:B104"/>
    <mergeCell ref="C103:C104"/>
    <mergeCell ref="D103:E103"/>
    <mergeCell ref="C10:E10"/>
    <mergeCell ref="B14:C21"/>
    <mergeCell ref="B22:C22"/>
    <mergeCell ref="B2:P2"/>
    <mergeCell ref="B4:P4"/>
    <mergeCell ref="C6:N6"/>
    <mergeCell ref="C7:N7"/>
    <mergeCell ref="C8:N8"/>
    <mergeCell ref="C9:N9"/>
    <mergeCell ref="C132:C133"/>
    <mergeCell ref="D132:E132"/>
    <mergeCell ref="B139:N139"/>
    <mergeCell ref="O142:P142"/>
    <mergeCell ref="O143:P143"/>
    <mergeCell ref="D249:D250"/>
    <mergeCell ref="E249:E250"/>
    <mergeCell ref="F249:F250"/>
    <mergeCell ref="G249:G250"/>
    <mergeCell ref="H249:H250"/>
    <mergeCell ref="I249:I250"/>
    <mergeCell ref="J249:J250"/>
    <mergeCell ref="O157:P157"/>
    <mergeCell ref="O206:P206"/>
    <mergeCell ref="O218:P218"/>
    <mergeCell ref="O225:P225"/>
    <mergeCell ref="O226:P226"/>
    <mergeCell ref="B244:Q244"/>
    <mergeCell ref="B245:B246"/>
    <mergeCell ref="C245:C246"/>
    <mergeCell ref="D245:D246"/>
    <mergeCell ref="E245:E246"/>
    <mergeCell ref="F245:F246"/>
    <mergeCell ref="G245:G246"/>
    <mergeCell ref="H245:H246"/>
    <mergeCell ref="I245:I246"/>
    <mergeCell ref="J245:L245"/>
    <mergeCell ref="M245:M246"/>
    <mergeCell ref="N245:N246"/>
    <mergeCell ref="K249:K250"/>
    <mergeCell ref="L249:L250"/>
    <mergeCell ref="M249:M250"/>
    <mergeCell ref="N249:N250"/>
    <mergeCell ref="O249:O250"/>
    <mergeCell ref="P249:Q250"/>
    <mergeCell ref="B251:B253"/>
    <mergeCell ref="C251:C253"/>
    <mergeCell ref="D251:D253"/>
    <mergeCell ref="E251:E253"/>
    <mergeCell ref="F251:F253"/>
    <mergeCell ref="G251:G253"/>
    <mergeCell ref="H251:H253"/>
    <mergeCell ref="I251:I253"/>
    <mergeCell ref="L251:L253"/>
    <mergeCell ref="M251:M253"/>
    <mergeCell ref="N251:N253"/>
    <mergeCell ref="O251:O253"/>
    <mergeCell ref="P251:Q251"/>
    <mergeCell ref="J252:J253"/>
    <mergeCell ref="K252:K253"/>
    <mergeCell ref="P252:Q253"/>
    <mergeCell ref="B249:B250"/>
    <mergeCell ref="C249:C250"/>
    <mergeCell ref="B255:B256"/>
    <mergeCell ref="C255:C256"/>
    <mergeCell ref="D255:D256"/>
    <mergeCell ref="E255:E256"/>
    <mergeCell ref="F255:F256"/>
    <mergeCell ref="G255:G256"/>
    <mergeCell ref="H255:H256"/>
    <mergeCell ref="I255:I256"/>
    <mergeCell ref="J255:J256"/>
    <mergeCell ref="B258:B259"/>
    <mergeCell ref="C258:C259"/>
    <mergeCell ref="D258:D259"/>
    <mergeCell ref="E258:E259"/>
    <mergeCell ref="F258:F259"/>
    <mergeCell ref="G258:G259"/>
    <mergeCell ref="H258:H259"/>
    <mergeCell ref="I258:I259"/>
    <mergeCell ref="J258:J259"/>
    <mergeCell ref="M277:M278"/>
    <mergeCell ref="N277:N278"/>
    <mergeCell ref="O277:O278"/>
    <mergeCell ref="P277:Q278"/>
    <mergeCell ref="P279:Q279"/>
    <mergeCell ref="K255:K256"/>
    <mergeCell ref="L255:L256"/>
    <mergeCell ref="M255:M256"/>
    <mergeCell ref="N255:N256"/>
    <mergeCell ref="O255:O256"/>
    <mergeCell ref="P255:Q256"/>
    <mergeCell ref="P257:Q257"/>
    <mergeCell ref="K258:K259"/>
    <mergeCell ref="L258:L259"/>
    <mergeCell ref="M258:M259"/>
    <mergeCell ref="N258:N259"/>
    <mergeCell ref="O258:O259"/>
    <mergeCell ref="P258:Q259"/>
    <mergeCell ref="G280:G282"/>
    <mergeCell ref="H280:H282"/>
    <mergeCell ref="I280:I282"/>
    <mergeCell ref="J280:J282"/>
    <mergeCell ref="G277:G278"/>
    <mergeCell ref="H277:H278"/>
    <mergeCell ref="I277:I278"/>
    <mergeCell ref="J277:L277"/>
    <mergeCell ref="K280:K282"/>
    <mergeCell ref="L280:L282"/>
    <mergeCell ref="M280:M282"/>
    <mergeCell ref="N280:N282"/>
    <mergeCell ref="O280:O282"/>
    <mergeCell ref="P280:Q282"/>
    <mergeCell ref="P283:Q283"/>
    <mergeCell ref="B290:B291"/>
    <mergeCell ref="C290:C291"/>
    <mergeCell ref="D290:D291"/>
    <mergeCell ref="E290:E291"/>
    <mergeCell ref="F290:F291"/>
    <mergeCell ref="G290:G291"/>
    <mergeCell ref="H290:H291"/>
    <mergeCell ref="I290:I291"/>
    <mergeCell ref="L290:L291"/>
    <mergeCell ref="M290:M291"/>
    <mergeCell ref="N290:N291"/>
    <mergeCell ref="O290:O291"/>
    <mergeCell ref="P290:P291"/>
    <mergeCell ref="Q290:Q291"/>
    <mergeCell ref="B280:B282"/>
    <mergeCell ref="C280:C282"/>
    <mergeCell ref="D280:D282"/>
    <mergeCell ref="E280:E282"/>
    <mergeCell ref="F280:F282"/>
    <mergeCell ref="P292:Q292"/>
    <mergeCell ref="P293:Q293"/>
    <mergeCell ref="P294:Q294"/>
    <mergeCell ref="P295:Q295"/>
    <mergeCell ref="P296:Q296"/>
    <mergeCell ref="P297:Q297"/>
    <mergeCell ref="P298:Q298"/>
    <mergeCell ref="P299:Q299"/>
    <mergeCell ref="P300:Q300"/>
    <mergeCell ref="P301:Q301"/>
    <mergeCell ref="P302:Q302"/>
    <mergeCell ref="P303:Q303"/>
    <mergeCell ref="P304:Q304"/>
    <mergeCell ref="P305:Q305"/>
    <mergeCell ref="P306:Q306"/>
    <mergeCell ref="P308:Q308"/>
    <mergeCell ref="P309:Q309"/>
    <mergeCell ref="P310:Q310"/>
    <mergeCell ref="B330:Q330"/>
    <mergeCell ref="B331:B332"/>
    <mergeCell ref="C331:C332"/>
    <mergeCell ref="D331:D332"/>
    <mergeCell ref="E331:E332"/>
    <mergeCell ref="F331:F332"/>
    <mergeCell ref="G331:G332"/>
    <mergeCell ref="H331:H332"/>
    <mergeCell ref="I331:I332"/>
    <mergeCell ref="J331:L331"/>
    <mergeCell ref="M331:M332"/>
    <mergeCell ref="N331:N332"/>
    <mergeCell ref="O331:O332"/>
    <mergeCell ref="P331:Q332"/>
    <mergeCell ref="P334:Q334"/>
    <mergeCell ref="P336:Q336"/>
    <mergeCell ref="P337:Q337"/>
    <mergeCell ref="P338:Q338"/>
    <mergeCell ref="B340:Q340"/>
    <mergeCell ref="B341:B342"/>
    <mergeCell ref="C341:C342"/>
    <mergeCell ref="D341:D342"/>
    <mergeCell ref="E341:E342"/>
    <mergeCell ref="F341:F342"/>
    <mergeCell ref="G341:G342"/>
    <mergeCell ref="H341:H342"/>
    <mergeCell ref="I341:I342"/>
    <mergeCell ref="J341:L341"/>
    <mergeCell ref="M341:M342"/>
    <mergeCell ref="N341:N342"/>
    <mergeCell ref="O341:O342"/>
    <mergeCell ref="P341:Q342"/>
    <mergeCell ref="P346:Q346"/>
    <mergeCell ref="B354:N354"/>
    <mergeCell ref="D357:E357"/>
    <mergeCell ref="D358:E358"/>
    <mergeCell ref="B361:P361"/>
    <mergeCell ref="B364:N364"/>
    <mergeCell ref="P368:P369"/>
    <mergeCell ref="Q368:Q369"/>
    <mergeCell ref="E379:E381"/>
    <mergeCell ref="B384:N384"/>
    <mergeCell ref="B387:B388"/>
    <mergeCell ref="C387:C388"/>
    <mergeCell ref="D387:D388"/>
    <mergeCell ref="E387:E388"/>
    <mergeCell ref="F387:F388"/>
    <mergeCell ref="G387:G388"/>
    <mergeCell ref="H387:H388"/>
    <mergeCell ref="I387:I388"/>
    <mergeCell ref="J387:L387"/>
    <mergeCell ref="M387:M388"/>
    <mergeCell ref="N387:N388"/>
    <mergeCell ref="O387:O388"/>
    <mergeCell ref="P387:Q388"/>
    <mergeCell ref="B389:B390"/>
    <mergeCell ref="C389:C390"/>
    <mergeCell ref="D389:D390"/>
    <mergeCell ref="E389:E390"/>
    <mergeCell ref="F389:F390"/>
    <mergeCell ref="G389:G390"/>
    <mergeCell ref="H389:H390"/>
    <mergeCell ref="I389:I390"/>
    <mergeCell ref="J389:J390"/>
    <mergeCell ref="K389:K390"/>
    <mergeCell ref="L389:L390"/>
    <mergeCell ref="M389:M390"/>
    <mergeCell ref="N389:N390"/>
    <mergeCell ref="O389:O390"/>
    <mergeCell ref="P389:Q390"/>
    <mergeCell ref="P393:Q393"/>
    <mergeCell ref="P394:Q394"/>
    <mergeCell ref="P395:Q395"/>
    <mergeCell ref="P396:Q396"/>
    <mergeCell ref="P397:Q397"/>
    <mergeCell ref="B400:B401"/>
    <mergeCell ref="C400:C401"/>
    <mergeCell ref="D400:D401"/>
    <mergeCell ref="E400:E401"/>
    <mergeCell ref="F400:F401"/>
    <mergeCell ref="G400:G401"/>
    <mergeCell ref="H400:H401"/>
    <mergeCell ref="I400:I401"/>
    <mergeCell ref="J400:L400"/>
    <mergeCell ref="M400:M401"/>
    <mergeCell ref="N400:N401"/>
    <mergeCell ref="O400:O401"/>
    <mergeCell ref="P400:Q401"/>
    <mergeCell ref="B410:B411"/>
    <mergeCell ref="P403:Q403"/>
    <mergeCell ref="B404:B405"/>
    <mergeCell ref="C404:C405"/>
    <mergeCell ref="D404:D405"/>
    <mergeCell ref="E404:E405"/>
    <mergeCell ref="F404:F405"/>
    <mergeCell ref="G404:G405"/>
    <mergeCell ref="H404:H405"/>
    <mergeCell ref="I404:I405"/>
    <mergeCell ref="L404:L405"/>
    <mergeCell ref="M404:M405"/>
    <mergeCell ref="N404:N405"/>
    <mergeCell ref="O404:O405"/>
    <mergeCell ref="P404:Q405"/>
    <mergeCell ref="B408:B409"/>
    <mergeCell ref="C408:C409"/>
    <mergeCell ref="D408:D409"/>
    <mergeCell ref="E408:E409"/>
    <mergeCell ref="F408:F409"/>
    <mergeCell ref="G408:G409"/>
    <mergeCell ref="H408:H409"/>
    <mergeCell ref="I408:I409"/>
    <mergeCell ref="L408:L409"/>
    <mergeCell ref="N415:N416"/>
    <mergeCell ref="O415:O416"/>
    <mergeCell ref="P415:Q416"/>
    <mergeCell ref="G410:G411"/>
    <mergeCell ref="H410:H411"/>
    <mergeCell ref="I410:I411"/>
    <mergeCell ref="L410:L411"/>
    <mergeCell ref="P406:Q406"/>
    <mergeCell ref="P407:Q407"/>
    <mergeCell ref="M408:M409"/>
    <mergeCell ref="N408:N409"/>
    <mergeCell ref="O408:O409"/>
    <mergeCell ref="P408:Q409"/>
    <mergeCell ref="M410:M411"/>
    <mergeCell ref="N410:N411"/>
    <mergeCell ref="O410:O411"/>
    <mergeCell ref="P410:Q411"/>
    <mergeCell ref="B415:B416"/>
    <mergeCell ref="C415:C416"/>
    <mergeCell ref="D415:D416"/>
    <mergeCell ref="E415:E416"/>
    <mergeCell ref="F415:F416"/>
    <mergeCell ref="G415:G416"/>
    <mergeCell ref="H415:H416"/>
    <mergeCell ref="I415:I416"/>
    <mergeCell ref="J415:L415"/>
    <mergeCell ref="C410:C411"/>
    <mergeCell ref="D410:D411"/>
    <mergeCell ref="E410:E411"/>
    <mergeCell ref="F410:F411"/>
    <mergeCell ref="G423:G425"/>
    <mergeCell ref="H423:H425"/>
    <mergeCell ref="I423:I425"/>
    <mergeCell ref="J423:J425"/>
    <mergeCell ref="P417:Q417"/>
    <mergeCell ref="K418:K422"/>
    <mergeCell ref="L418:L422"/>
    <mergeCell ref="M418:M422"/>
    <mergeCell ref="N418:N422"/>
    <mergeCell ref="O418:O422"/>
    <mergeCell ref="P418:Q422"/>
    <mergeCell ref="K423:K425"/>
    <mergeCell ref="L423:L425"/>
    <mergeCell ref="M423:M425"/>
    <mergeCell ref="N423:N425"/>
    <mergeCell ref="O423:O425"/>
    <mergeCell ref="P423:Q425"/>
    <mergeCell ref="P412:Q412"/>
    <mergeCell ref="P413:Q413"/>
    <mergeCell ref="M415:M416"/>
    <mergeCell ref="B418:B422"/>
    <mergeCell ref="C418:C422"/>
    <mergeCell ref="D418:D422"/>
    <mergeCell ref="E418:E422"/>
    <mergeCell ref="F418:F422"/>
    <mergeCell ref="G418:G422"/>
    <mergeCell ref="H418:H422"/>
    <mergeCell ref="I418:I422"/>
    <mergeCell ref="J418:J422"/>
    <mergeCell ref="M428:M429"/>
    <mergeCell ref="N428:N429"/>
    <mergeCell ref="O428:O429"/>
    <mergeCell ref="P428:Q429"/>
    <mergeCell ref="B423:B425"/>
    <mergeCell ref="C423:C425"/>
    <mergeCell ref="D423:D425"/>
    <mergeCell ref="E423:E425"/>
    <mergeCell ref="F423:F425"/>
    <mergeCell ref="B428:B429"/>
    <mergeCell ref="C428:C429"/>
    <mergeCell ref="D428:D429"/>
    <mergeCell ref="E428:E429"/>
    <mergeCell ref="F428:F429"/>
    <mergeCell ref="G428:G429"/>
    <mergeCell ref="H428:H429"/>
    <mergeCell ref="I428:I429"/>
    <mergeCell ref="J428:L428"/>
    <mergeCell ref="M434:M435"/>
    <mergeCell ref="N434:N435"/>
    <mergeCell ref="O434:O435"/>
    <mergeCell ref="P434:Q435"/>
    <mergeCell ref="P436:Q436"/>
    <mergeCell ref="P437:Q437"/>
    <mergeCell ref="P438:Q438"/>
    <mergeCell ref="B442:B444"/>
    <mergeCell ref="F442:F444"/>
    <mergeCell ref="B434:B435"/>
    <mergeCell ref="C434:C435"/>
    <mergeCell ref="D434:D435"/>
    <mergeCell ref="E434:E435"/>
    <mergeCell ref="F434:F435"/>
    <mergeCell ref="G434:G435"/>
    <mergeCell ref="H434:H435"/>
    <mergeCell ref="I434:I435"/>
    <mergeCell ref="J434:L434"/>
    <mergeCell ref="E480:E481"/>
    <mergeCell ref="E486:E487"/>
    <mergeCell ref="E492:E493"/>
    <mergeCell ref="E498:E499"/>
    <mergeCell ref="B448:B450"/>
    <mergeCell ref="F448:F450"/>
    <mergeCell ref="B454:B456"/>
    <mergeCell ref="F454:F456"/>
    <mergeCell ref="B460:B462"/>
    <mergeCell ref="F460:F462"/>
    <mergeCell ref="B466:B468"/>
    <mergeCell ref="F466:F468"/>
    <mergeCell ref="E475:E476"/>
  </mergeCells>
  <dataValidations count="2">
    <dataValidation type="decimal" allowBlank="1" showInputMessage="1" showErrorMessage="1" sqref="WVH983391 WLL983391 C65888 IV65887 SR65887 ACN65887 AMJ65887 AWF65887 BGB65887 BPX65887 BZT65887 CJP65887 CTL65887 DDH65887 DND65887 DWZ65887 EGV65887 EQR65887 FAN65887 FKJ65887 FUF65887 GEB65887 GNX65887 GXT65887 HHP65887 HRL65887 IBH65887 ILD65887 IUZ65887 JEV65887 JOR65887 JYN65887 KIJ65887 KSF65887 LCB65887 LLX65887 LVT65887 MFP65887 MPL65887 MZH65887 NJD65887 NSZ65887 OCV65887 OMR65887 OWN65887 PGJ65887 PQF65887 QAB65887 QJX65887 QTT65887 RDP65887 RNL65887 RXH65887 SHD65887 SQZ65887 TAV65887 TKR65887 TUN65887 UEJ65887 UOF65887 UYB65887 VHX65887 VRT65887 WBP65887 WLL65887 WVH65887 C131424 IV131423 SR131423 ACN131423 AMJ131423 AWF131423 BGB131423 BPX131423 BZT131423 CJP131423 CTL131423 DDH131423 DND131423 DWZ131423 EGV131423 EQR131423 FAN131423 FKJ131423 FUF131423 GEB131423 GNX131423 GXT131423 HHP131423 HRL131423 IBH131423 ILD131423 IUZ131423 JEV131423 JOR131423 JYN131423 KIJ131423 KSF131423 LCB131423 LLX131423 LVT131423 MFP131423 MPL131423 MZH131423 NJD131423 NSZ131423 OCV131423 OMR131423 OWN131423 PGJ131423 PQF131423 QAB131423 QJX131423 QTT131423 RDP131423 RNL131423 RXH131423 SHD131423 SQZ131423 TAV131423 TKR131423 TUN131423 UEJ131423 UOF131423 UYB131423 VHX131423 VRT131423 WBP131423 WLL131423 WVH131423 C196960 IV196959 SR196959 ACN196959 AMJ196959 AWF196959 BGB196959 BPX196959 BZT196959 CJP196959 CTL196959 DDH196959 DND196959 DWZ196959 EGV196959 EQR196959 FAN196959 FKJ196959 FUF196959 GEB196959 GNX196959 GXT196959 HHP196959 HRL196959 IBH196959 ILD196959 IUZ196959 JEV196959 JOR196959 JYN196959 KIJ196959 KSF196959 LCB196959 LLX196959 LVT196959 MFP196959 MPL196959 MZH196959 NJD196959 NSZ196959 OCV196959 OMR196959 OWN196959 PGJ196959 PQF196959 QAB196959 QJX196959 QTT196959 RDP196959 RNL196959 RXH196959 SHD196959 SQZ196959 TAV196959 TKR196959 TUN196959 UEJ196959 UOF196959 UYB196959 VHX196959 VRT196959 WBP196959 WLL196959 WVH196959 C262496 IV262495 SR262495 ACN262495 AMJ262495 AWF262495 BGB262495 BPX262495 BZT262495 CJP262495 CTL262495 DDH262495 DND262495 DWZ262495 EGV262495 EQR262495 FAN262495 FKJ262495 FUF262495 GEB262495 GNX262495 GXT262495 HHP262495 HRL262495 IBH262495 ILD262495 IUZ262495 JEV262495 JOR262495 JYN262495 KIJ262495 KSF262495 LCB262495 LLX262495 LVT262495 MFP262495 MPL262495 MZH262495 NJD262495 NSZ262495 OCV262495 OMR262495 OWN262495 PGJ262495 PQF262495 QAB262495 QJX262495 QTT262495 RDP262495 RNL262495 RXH262495 SHD262495 SQZ262495 TAV262495 TKR262495 TUN262495 UEJ262495 UOF262495 UYB262495 VHX262495 VRT262495 WBP262495 WLL262495 WVH262495 C328032 IV328031 SR328031 ACN328031 AMJ328031 AWF328031 BGB328031 BPX328031 BZT328031 CJP328031 CTL328031 DDH328031 DND328031 DWZ328031 EGV328031 EQR328031 FAN328031 FKJ328031 FUF328031 GEB328031 GNX328031 GXT328031 HHP328031 HRL328031 IBH328031 ILD328031 IUZ328031 JEV328031 JOR328031 JYN328031 KIJ328031 KSF328031 LCB328031 LLX328031 LVT328031 MFP328031 MPL328031 MZH328031 NJD328031 NSZ328031 OCV328031 OMR328031 OWN328031 PGJ328031 PQF328031 QAB328031 QJX328031 QTT328031 RDP328031 RNL328031 RXH328031 SHD328031 SQZ328031 TAV328031 TKR328031 TUN328031 UEJ328031 UOF328031 UYB328031 VHX328031 VRT328031 WBP328031 WLL328031 WVH328031 C393568 IV393567 SR393567 ACN393567 AMJ393567 AWF393567 BGB393567 BPX393567 BZT393567 CJP393567 CTL393567 DDH393567 DND393567 DWZ393567 EGV393567 EQR393567 FAN393567 FKJ393567 FUF393567 GEB393567 GNX393567 GXT393567 HHP393567 HRL393567 IBH393567 ILD393567 IUZ393567 JEV393567 JOR393567 JYN393567 KIJ393567 KSF393567 LCB393567 LLX393567 LVT393567 MFP393567 MPL393567 MZH393567 NJD393567 NSZ393567 OCV393567 OMR393567 OWN393567 PGJ393567 PQF393567 QAB393567 QJX393567 QTT393567 RDP393567 RNL393567 RXH393567 SHD393567 SQZ393567 TAV393567 TKR393567 TUN393567 UEJ393567 UOF393567 UYB393567 VHX393567 VRT393567 WBP393567 WLL393567 WVH393567 C459104 IV459103 SR459103 ACN459103 AMJ459103 AWF459103 BGB459103 BPX459103 BZT459103 CJP459103 CTL459103 DDH459103 DND459103 DWZ459103 EGV459103 EQR459103 FAN459103 FKJ459103 FUF459103 GEB459103 GNX459103 GXT459103 HHP459103 HRL459103 IBH459103 ILD459103 IUZ459103 JEV459103 JOR459103 JYN459103 KIJ459103 KSF459103 LCB459103 LLX459103 LVT459103 MFP459103 MPL459103 MZH459103 NJD459103 NSZ459103 OCV459103 OMR459103 OWN459103 PGJ459103 PQF459103 QAB459103 QJX459103 QTT459103 RDP459103 RNL459103 RXH459103 SHD459103 SQZ459103 TAV459103 TKR459103 TUN459103 UEJ459103 UOF459103 UYB459103 VHX459103 VRT459103 WBP459103 WLL459103 WVH459103 C524640 IV524639 SR524639 ACN524639 AMJ524639 AWF524639 BGB524639 BPX524639 BZT524639 CJP524639 CTL524639 DDH524639 DND524639 DWZ524639 EGV524639 EQR524639 FAN524639 FKJ524639 FUF524639 GEB524639 GNX524639 GXT524639 HHP524639 HRL524639 IBH524639 ILD524639 IUZ524639 JEV524639 JOR524639 JYN524639 KIJ524639 KSF524639 LCB524639 LLX524639 LVT524639 MFP524639 MPL524639 MZH524639 NJD524639 NSZ524639 OCV524639 OMR524639 OWN524639 PGJ524639 PQF524639 QAB524639 QJX524639 QTT524639 RDP524639 RNL524639 RXH524639 SHD524639 SQZ524639 TAV524639 TKR524639 TUN524639 UEJ524639 UOF524639 UYB524639 VHX524639 VRT524639 WBP524639 WLL524639 WVH524639 C590176 IV590175 SR590175 ACN590175 AMJ590175 AWF590175 BGB590175 BPX590175 BZT590175 CJP590175 CTL590175 DDH590175 DND590175 DWZ590175 EGV590175 EQR590175 FAN590175 FKJ590175 FUF590175 GEB590175 GNX590175 GXT590175 HHP590175 HRL590175 IBH590175 ILD590175 IUZ590175 JEV590175 JOR590175 JYN590175 KIJ590175 KSF590175 LCB590175 LLX590175 LVT590175 MFP590175 MPL590175 MZH590175 NJD590175 NSZ590175 OCV590175 OMR590175 OWN590175 PGJ590175 PQF590175 QAB590175 QJX590175 QTT590175 RDP590175 RNL590175 RXH590175 SHD590175 SQZ590175 TAV590175 TKR590175 TUN590175 UEJ590175 UOF590175 UYB590175 VHX590175 VRT590175 WBP590175 WLL590175 WVH590175 C655712 IV655711 SR655711 ACN655711 AMJ655711 AWF655711 BGB655711 BPX655711 BZT655711 CJP655711 CTL655711 DDH655711 DND655711 DWZ655711 EGV655711 EQR655711 FAN655711 FKJ655711 FUF655711 GEB655711 GNX655711 GXT655711 HHP655711 HRL655711 IBH655711 ILD655711 IUZ655711 JEV655711 JOR655711 JYN655711 KIJ655711 KSF655711 LCB655711 LLX655711 LVT655711 MFP655711 MPL655711 MZH655711 NJD655711 NSZ655711 OCV655711 OMR655711 OWN655711 PGJ655711 PQF655711 QAB655711 QJX655711 QTT655711 RDP655711 RNL655711 RXH655711 SHD655711 SQZ655711 TAV655711 TKR655711 TUN655711 UEJ655711 UOF655711 UYB655711 VHX655711 VRT655711 WBP655711 WLL655711 WVH655711 C721248 IV721247 SR721247 ACN721247 AMJ721247 AWF721247 BGB721247 BPX721247 BZT721247 CJP721247 CTL721247 DDH721247 DND721247 DWZ721247 EGV721247 EQR721247 FAN721247 FKJ721247 FUF721247 GEB721247 GNX721247 GXT721247 HHP721247 HRL721247 IBH721247 ILD721247 IUZ721247 JEV721247 JOR721247 JYN721247 KIJ721247 KSF721247 LCB721247 LLX721247 LVT721247 MFP721247 MPL721247 MZH721247 NJD721247 NSZ721247 OCV721247 OMR721247 OWN721247 PGJ721247 PQF721247 QAB721247 QJX721247 QTT721247 RDP721247 RNL721247 RXH721247 SHD721247 SQZ721247 TAV721247 TKR721247 TUN721247 UEJ721247 UOF721247 UYB721247 VHX721247 VRT721247 WBP721247 WLL721247 WVH721247 C786784 IV786783 SR786783 ACN786783 AMJ786783 AWF786783 BGB786783 BPX786783 BZT786783 CJP786783 CTL786783 DDH786783 DND786783 DWZ786783 EGV786783 EQR786783 FAN786783 FKJ786783 FUF786783 GEB786783 GNX786783 GXT786783 HHP786783 HRL786783 IBH786783 ILD786783 IUZ786783 JEV786783 JOR786783 JYN786783 KIJ786783 KSF786783 LCB786783 LLX786783 LVT786783 MFP786783 MPL786783 MZH786783 NJD786783 NSZ786783 OCV786783 OMR786783 OWN786783 PGJ786783 PQF786783 QAB786783 QJX786783 QTT786783 RDP786783 RNL786783 RXH786783 SHD786783 SQZ786783 TAV786783 TKR786783 TUN786783 UEJ786783 UOF786783 UYB786783 VHX786783 VRT786783 WBP786783 WLL786783 WVH786783 C852320 IV852319 SR852319 ACN852319 AMJ852319 AWF852319 BGB852319 BPX852319 BZT852319 CJP852319 CTL852319 DDH852319 DND852319 DWZ852319 EGV852319 EQR852319 FAN852319 FKJ852319 FUF852319 GEB852319 GNX852319 GXT852319 HHP852319 HRL852319 IBH852319 ILD852319 IUZ852319 JEV852319 JOR852319 JYN852319 KIJ852319 KSF852319 LCB852319 LLX852319 LVT852319 MFP852319 MPL852319 MZH852319 NJD852319 NSZ852319 OCV852319 OMR852319 OWN852319 PGJ852319 PQF852319 QAB852319 QJX852319 QTT852319 RDP852319 RNL852319 RXH852319 SHD852319 SQZ852319 TAV852319 TKR852319 TUN852319 UEJ852319 UOF852319 UYB852319 VHX852319 VRT852319 WBP852319 WLL852319 WVH852319 C917856 IV917855 SR917855 ACN917855 AMJ917855 AWF917855 BGB917855 BPX917855 BZT917855 CJP917855 CTL917855 DDH917855 DND917855 DWZ917855 EGV917855 EQR917855 FAN917855 FKJ917855 FUF917855 GEB917855 GNX917855 GXT917855 HHP917855 HRL917855 IBH917855 ILD917855 IUZ917855 JEV917855 JOR917855 JYN917855 KIJ917855 KSF917855 LCB917855 LLX917855 LVT917855 MFP917855 MPL917855 MZH917855 NJD917855 NSZ917855 OCV917855 OMR917855 OWN917855 PGJ917855 PQF917855 QAB917855 QJX917855 QTT917855 RDP917855 RNL917855 RXH917855 SHD917855 SQZ917855 TAV917855 TKR917855 TUN917855 UEJ917855 UOF917855 UYB917855 VHX917855 VRT917855 WBP917855 WLL917855 WVH917855 C983392 IV983391 SR983391 ACN983391 AMJ983391 AWF983391 BGB983391 BPX983391 BZT983391 CJP983391 CTL983391 DDH983391 DND983391 DWZ983391 EGV983391 EQR983391 FAN983391 FKJ983391 FUF983391 GEB983391 GNX983391 GXT983391 HHP983391 HRL983391 IBH983391 ILD983391 IUZ983391 JEV983391 JOR983391 JYN983391 KIJ983391 KSF983391 LCB983391 LLX983391 LVT983391 MFP983391 MPL983391 MZH983391 NJD983391 NSZ983391 OCV983391 OMR983391 OWN983391 PGJ983391 PQF983391 QAB983391 QJX983391 QTT983391 RDP983391 RNL983391 RXH983391 SHD983391 SQZ983391 TAV983391 TKR983391 TUN983391 UEJ983391 UOF983391 UYB983391 VHX983391 VRT983391 WBP983391 WBP24:WBP66 VRT24:VRT66 VHX24:VHX66 UYB24:UYB66 UOF24:UOF66 UEJ24:UEJ66 TUN24:TUN66 TKR24:TKR66 TAV24:TAV66 SQZ24:SQZ66 SHD24:SHD66 RXH24:RXH66 RNL24:RNL66 RDP24:RDP66 QTT24:QTT66 QJX24:QJX66 QAB24:QAB66 PQF24:PQF66 PGJ24:PGJ66 OWN24:OWN66 OMR24:OMR66 OCV24:OCV66 NSZ24:NSZ66 NJD24:NJD66 MZH24:MZH66 MPL24:MPL66 MFP24:MFP66 LVT24:LVT66 LLX24:LLX66 LCB24:LCB66 KSF24:KSF66 KIJ24:KIJ66 JYN24:JYN66 JOR24:JOR66 JEV24:JEV66 IUZ24:IUZ66 ILD24:ILD66 IBH24:IBH66 HRL24:HRL66 HHP24:HHP66 GXT24:GXT66 GNX24:GNX66 GEB24:GEB66 FUF24:FUF66 FKJ24:FKJ66 FAN24:FAN66 EQR24:EQR66 EGV24:EGV66 DWZ24:DWZ66 DND24:DND66 DDH24:DDH66 CTL24:CTL66 CJP24:CJP66 BZT24:BZT66 BPX24:BPX66 BGB24:BGB66 AWF24:AWF66 AMJ24:AMJ66 ACN24:ACN66 SR24:SR66 IV24:IV66 WVH24:WVH66 WLL24:WLL66">
      <formula1>0</formula1>
      <formula2>1</formula2>
    </dataValidation>
    <dataValidation type="list" allowBlank="1" showInputMessage="1" showErrorMessage="1" sqref="WVE983391 A65887 IS65887 SO65887 ACK65887 AMG65887 AWC65887 BFY65887 BPU65887 BZQ65887 CJM65887 CTI65887 DDE65887 DNA65887 DWW65887 EGS65887 EQO65887 FAK65887 FKG65887 FUC65887 GDY65887 GNU65887 GXQ65887 HHM65887 HRI65887 IBE65887 ILA65887 IUW65887 JES65887 JOO65887 JYK65887 KIG65887 KSC65887 LBY65887 LLU65887 LVQ65887 MFM65887 MPI65887 MZE65887 NJA65887 NSW65887 OCS65887 OMO65887 OWK65887 PGG65887 PQC65887 PZY65887 QJU65887 QTQ65887 RDM65887 RNI65887 RXE65887 SHA65887 SQW65887 TAS65887 TKO65887 TUK65887 UEG65887 UOC65887 UXY65887 VHU65887 VRQ65887 WBM65887 WLI65887 WVE65887 A131423 IS131423 SO131423 ACK131423 AMG131423 AWC131423 BFY131423 BPU131423 BZQ131423 CJM131423 CTI131423 DDE131423 DNA131423 DWW131423 EGS131423 EQO131423 FAK131423 FKG131423 FUC131423 GDY131423 GNU131423 GXQ131423 HHM131423 HRI131423 IBE131423 ILA131423 IUW131423 JES131423 JOO131423 JYK131423 KIG131423 KSC131423 LBY131423 LLU131423 LVQ131423 MFM131423 MPI131423 MZE131423 NJA131423 NSW131423 OCS131423 OMO131423 OWK131423 PGG131423 PQC131423 PZY131423 QJU131423 QTQ131423 RDM131423 RNI131423 RXE131423 SHA131423 SQW131423 TAS131423 TKO131423 TUK131423 UEG131423 UOC131423 UXY131423 VHU131423 VRQ131423 WBM131423 WLI131423 WVE131423 A196959 IS196959 SO196959 ACK196959 AMG196959 AWC196959 BFY196959 BPU196959 BZQ196959 CJM196959 CTI196959 DDE196959 DNA196959 DWW196959 EGS196959 EQO196959 FAK196959 FKG196959 FUC196959 GDY196959 GNU196959 GXQ196959 HHM196959 HRI196959 IBE196959 ILA196959 IUW196959 JES196959 JOO196959 JYK196959 KIG196959 KSC196959 LBY196959 LLU196959 LVQ196959 MFM196959 MPI196959 MZE196959 NJA196959 NSW196959 OCS196959 OMO196959 OWK196959 PGG196959 PQC196959 PZY196959 QJU196959 QTQ196959 RDM196959 RNI196959 RXE196959 SHA196959 SQW196959 TAS196959 TKO196959 TUK196959 UEG196959 UOC196959 UXY196959 VHU196959 VRQ196959 WBM196959 WLI196959 WVE196959 A262495 IS262495 SO262495 ACK262495 AMG262495 AWC262495 BFY262495 BPU262495 BZQ262495 CJM262495 CTI262495 DDE262495 DNA262495 DWW262495 EGS262495 EQO262495 FAK262495 FKG262495 FUC262495 GDY262495 GNU262495 GXQ262495 HHM262495 HRI262495 IBE262495 ILA262495 IUW262495 JES262495 JOO262495 JYK262495 KIG262495 KSC262495 LBY262495 LLU262495 LVQ262495 MFM262495 MPI262495 MZE262495 NJA262495 NSW262495 OCS262495 OMO262495 OWK262495 PGG262495 PQC262495 PZY262495 QJU262495 QTQ262495 RDM262495 RNI262495 RXE262495 SHA262495 SQW262495 TAS262495 TKO262495 TUK262495 UEG262495 UOC262495 UXY262495 VHU262495 VRQ262495 WBM262495 WLI262495 WVE262495 A328031 IS328031 SO328031 ACK328031 AMG328031 AWC328031 BFY328031 BPU328031 BZQ328031 CJM328031 CTI328031 DDE328031 DNA328031 DWW328031 EGS328031 EQO328031 FAK328031 FKG328031 FUC328031 GDY328031 GNU328031 GXQ328031 HHM328031 HRI328031 IBE328031 ILA328031 IUW328031 JES328031 JOO328031 JYK328031 KIG328031 KSC328031 LBY328031 LLU328031 LVQ328031 MFM328031 MPI328031 MZE328031 NJA328031 NSW328031 OCS328031 OMO328031 OWK328031 PGG328031 PQC328031 PZY328031 QJU328031 QTQ328031 RDM328031 RNI328031 RXE328031 SHA328031 SQW328031 TAS328031 TKO328031 TUK328031 UEG328031 UOC328031 UXY328031 VHU328031 VRQ328031 WBM328031 WLI328031 WVE328031 A393567 IS393567 SO393567 ACK393567 AMG393567 AWC393567 BFY393567 BPU393567 BZQ393567 CJM393567 CTI393567 DDE393567 DNA393567 DWW393567 EGS393567 EQO393567 FAK393567 FKG393567 FUC393567 GDY393567 GNU393567 GXQ393567 HHM393567 HRI393567 IBE393567 ILA393567 IUW393567 JES393567 JOO393567 JYK393567 KIG393567 KSC393567 LBY393567 LLU393567 LVQ393567 MFM393567 MPI393567 MZE393567 NJA393567 NSW393567 OCS393567 OMO393567 OWK393567 PGG393567 PQC393567 PZY393567 QJU393567 QTQ393567 RDM393567 RNI393567 RXE393567 SHA393567 SQW393567 TAS393567 TKO393567 TUK393567 UEG393567 UOC393567 UXY393567 VHU393567 VRQ393567 WBM393567 WLI393567 WVE393567 A459103 IS459103 SO459103 ACK459103 AMG459103 AWC459103 BFY459103 BPU459103 BZQ459103 CJM459103 CTI459103 DDE459103 DNA459103 DWW459103 EGS459103 EQO459103 FAK459103 FKG459103 FUC459103 GDY459103 GNU459103 GXQ459103 HHM459103 HRI459103 IBE459103 ILA459103 IUW459103 JES459103 JOO459103 JYK459103 KIG459103 KSC459103 LBY459103 LLU459103 LVQ459103 MFM459103 MPI459103 MZE459103 NJA459103 NSW459103 OCS459103 OMO459103 OWK459103 PGG459103 PQC459103 PZY459103 QJU459103 QTQ459103 RDM459103 RNI459103 RXE459103 SHA459103 SQW459103 TAS459103 TKO459103 TUK459103 UEG459103 UOC459103 UXY459103 VHU459103 VRQ459103 WBM459103 WLI459103 WVE459103 A524639 IS524639 SO524639 ACK524639 AMG524639 AWC524639 BFY524639 BPU524639 BZQ524639 CJM524639 CTI524639 DDE524639 DNA524639 DWW524639 EGS524639 EQO524639 FAK524639 FKG524639 FUC524639 GDY524639 GNU524639 GXQ524639 HHM524639 HRI524639 IBE524639 ILA524639 IUW524639 JES524639 JOO524639 JYK524639 KIG524639 KSC524639 LBY524639 LLU524639 LVQ524639 MFM524639 MPI524639 MZE524639 NJA524639 NSW524639 OCS524639 OMO524639 OWK524639 PGG524639 PQC524639 PZY524639 QJU524639 QTQ524639 RDM524639 RNI524639 RXE524639 SHA524639 SQW524639 TAS524639 TKO524639 TUK524639 UEG524639 UOC524639 UXY524639 VHU524639 VRQ524639 WBM524639 WLI524639 WVE524639 A590175 IS590175 SO590175 ACK590175 AMG590175 AWC590175 BFY590175 BPU590175 BZQ590175 CJM590175 CTI590175 DDE590175 DNA590175 DWW590175 EGS590175 EQO590175 FAK590175 FKG590175 FUC590175 GDY590175 GNU590175 GXQ590175 HHM590175 HRI590175 IBE590175 ILA590175 IUW590175 JES590175 JOO590175 JYK590175 KIG590175 KSC590175 LBY590175 LLU590175 LVQ590175 MFM590175 MPI590175 MZE590175 NJA590175 NSW590175 OCS590175 OMO590175 OWK590175 PGG590175 PQC590175 PZY590175 QJU590175 QTQ590175 RDM590175 RNI590175 RXE590175 SHA590175 SQW590175 TAS590175 TKO590175 TUK590175 UEG590175 UOC590175 UXY590175 VHU590175 VRQ590175 WBM590175 WLI590175 WVE590175 A655711 IS655711 SO655711 ACK655711 AMG655711 AWC655711 BFY655711 BPU655711 BZQ655711 CJM655711 CTI655711 DDE655711 DNA655711 DWW655711 EGS655711 EQO655711 FAK655711 FKG655711 FUC655711 GDY655711 GNU655711 GXQ655711 HHM655711 HRI655711 IBE655711 ILA655711 IUW655711 JES655711 JOO655711 JYK655711 KIG655711 KSC655711 LBY655711 LLU655711 LVQ655711 MFM655711 MPI655711 MZE655711 NJA655711 NSW655711 OCS655711 OMO655711 OWK655711 PGG655711 PQC655711 PZY655711 QJU655711 QTQ655711 RDM655711 RNI655711 RXE655711 SHA655711 SQW655711 TAS655711 TKO655711 TUK655711 UEG655711 UOC655711 UXY655711 VHU655711 VRQ655711 WBM655711 WLI655711 WVE655711 A721247 IS721247 SO721247 ACK721247 AMG721247 AWC721247 BFY721247 BPU721247 BZQ721247 CJM721247 CTI721247 DDE721247 DNA721247 DWW721247 EGS721247 EQO721247 FAK721247 FKG721247 FUC721247 GDY721247 GNU721247 GXQ721247 HHM721247 HRI721247 IBE721247 ILA721247 IUW721247 JES721247 JOO721247 JYK721247 KIG721247 KSC721247 LBY721247 LLU721247 LVQ721247 MFM721247 MPI721247 MZE721247 NJA721247 NSW721247 OCS721247 OMO721247 OWK721247 PGG721247 PQC721247 PZY721247 QJU721247 QTQ721247 RDM721247 RNI721247 RXE721247 SHA721247 SQW721247 TAS721247 TKO721247 TUK721247 UEG721247 UOC721247 UXY721247 VHU721247 VRQ721247 WBM721247 WLI721247 WVE721247 A786783 IS786783 SO786783 ACK786783 AMG786783 AWC786783 BFY786783 BPU786783 BZQ786783 CJM786783 CTI786783 DDE786783 DNA786783 DWW786783 EGS786783 EQO786783 FAK786783 FKG786783 FUC786783 GDY786783 GNU786783 GXQ786783 HHM786783 HRI786783 IBE786783 ILA786783 IUW786783 JES786783 JOO786783 JYK786783 KIG786783 KSC786783 LBY786783 LLU786783 LVQ786783 MFM786783 MPI786783 MZE786783 NJA786783 NSW786783 OCS786783 OMO786783 OWK786783 PGG786783 PQC786783 PZY786783 QJU786783 QTQ786783 RDM786783 RNI786783 RXE786783 SHA786783 SQW786783 TAS786783 TKO786783 TUK786783 UEG786783 UOC786783 UXY786783 VHU786783 VRQ786783 WBM786783 WLI786783 WVE786783 A852319 IS852319 SO852319 ACK852319 AMG852319 AWC852319 BFY852319 BPU852319 BZQ852319 CJM852319 CTI852319 DDE852319 DNA852319 DWW852319 EGS852319 EQO852319 FAK852319 FKG852319 FUC852319 GDY852319 GNU852319 GXQ852319 HHM852319 HRI852319 IBE852319 ILA852319 IUW852319 JES852319 JOO852319 JYK852319 KIG852319 KSC852319 LBY852319 LLU852319 LVQ852319 MFM852319 MPI852319 MZE852319 NJA852319 NSW852319 OCS852319 OMO852319 OWK852319 PGG852319 PQC852319 PZY852319 QJU852319 QTQ852319 RDM852319 RNI852319 RXE852319 SHA852319 SQW852319 TAS852319 TKO852319 TUK852319 UEG852319 UOC852319 UXY852319 VHU852319 VRQ852319 WBM852319 WLI852319 WVE852319 A917855 IS917855 SO917855 ACK917855 AMG917855 AWC917855 BFY917855 BPU917855 BZQ917855 CJM917855 CTI917855 DDE917855 DNA917855 DWW917855 EGS917855 EQO917855 FAK917855 FKG917855 FUC917855 GDY917855 GNU917855 GXQ917855 HHM917855 HRI917855 IBE917855 ILA917855 IUW917855 JES917855 JOO917855 JYK917855 KIG917855 KSC917855 LBY917855 LLU917855 LVQ917855 MFM917855 MPI917855 MZE917855 NJA917855 NSW917855 OCS917855 OMO917855 OWK917855 PGG917855 PQC917855 PZY917855 QJU917855 QTQ917855 RDM917855 RNI917855 RXE917855 SHA917855 SQW917855 TAS917855 TKO917855 TUK917855 UEG917855 UOC917855 UXY917855 VHU917855 VRQ917855 WBM917855 WLI917855 WVE917855 A983391 IS983391 SO983391 ACK983391 AMG983391 AWC983391 BFY983391 BPU983391 BZQ983391 CJM983391 CTI983391 DDE983391 DNA983391 DWW983391 EGS983391 EQO983391 FAK983391 FKG983391 FUC983391 GDY983391 GNU983391 GXQ983391 HHM983391 HRI983391 IBE983391 ILA983391 IUW983391 JES983391 JOO983391 JYK983391 KIG983391 KSC983391 LBY983391 LLU983391 LVQ983391 MFM983391 MPI983391 MZE983391 NJA983391 NSW983391 OCS983391 OMO983391 OWK983391 PGG983391 PQC983391 PZY983391 QJU983391 QTQ983391 RDM983391 RNI983391 RXE983391 SHA983391 SQW983391 TAS983391 TKO983391 TUK983391 UEG983391 UOC983391 UXY983391 VHU983391 VRQ983391 WBM983391 WLI983391 WBM24:WBM66 VRQ24:VRQ66 VHU24:VHU66 UXY24:UXY66 UOC24:UOC66 UEG24:UEG66 TUK24:TUK66 TKO24:TKO66 TAS24:TAS66 SQW24:SQW66 SHA24:SHA66 RXE24:RXE66 RNI24:RNI66 RDM24:RDM66 QTQ24:QTQ66 QJU24:QJU66 PZY24:PZY66 PQC24:PQC66 PGG24:PGG66 OWK24:OWK66 OMO24:OMO66 OCS24:OCS66 NSW24:NSW66 NJA24:NJA66 MZE24:MZE66 MPI24:MPI66 MFM24:MFM66 LVQ24:LVQ66 LLU24:LLU66 LBY24:LBY66 KSC24:KSC66 KIG24:KIG66 JYK24:JYK66 JOO24:JOO66 JES24:JES66 IUW24:IUW66 ILA24:ILA66 IBE24:IBE66 HRI24:HRI66 HHM24:HHM66 GXQ24:GXQ66 GNU24:GNU66 GDY24:GDY66 FUC24:FUC66 FKG24:FKG66 FAK24:FAK66 EQO24:EQO66 EGS24:EGS66 DWW24:DWW66 DNA24:DNA66 DDE24:DDE66 CTI24:CTI66 CJM24:CJM66 BZQ24:BZQ66 BPU24:BPU66 BFY24:BFY66 AWC24:AWC66 AMG24:AMG66 ACK24:ACK66 SO24:SO66 IS24:IS66 A24:A66 WVE24:WVE66 WLI24:WLI66">
      <formula1>"1,2,3,4,5"</formula1>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21"/>
  <sheetViews>
    <sheetView topLeftCell="A49" workbookViewId="0">
      <selection activeCell="D29" sqref="D29"/>
    </sheetView>
  </sheetViews>
  <sheetFormatPr baseColWidth="10" defaultRowHeight="15" x14ac:dyDescent="0.25"/>
  <cols>
    <col min="1" max="1" width="3.140625" style="1" bestFit="1" customWidth="1"/>
    <col min="2" max="2" width="102.7109375" style="1" bestFit="1" customWidth="1"/>
    <col min="3" max="3" width="31.140625" style="2" customWidth="1"/>
    <col min="4" max="4" width="26.7109375" style="1" customWidth="1"/>
    <col min="5" max="5" width="25" style="1" customWidth="1"/>
    <col min="6" max="6" width="34" style="1" customWidth="1"/>
    <col min="7" max="7" width="29.7109375" style="1" customWidth="1"/>
    <col min="8" max="8" width="24.5703125" style="1" customWidth="1"/>
    <col min="9" max="9" width="24" style="1" customWidth="1"/>
    <col min="10" max="10" width="21.28515625" style="1" customWidth="1"/>
    <col min="11" max="11" width="15" style="925" customWidth="1"/>
    <col min="12" max="12" width="22.140625" style="1" customWidth="1"/>
    <col min="13" max="13" width="18.7109375" style="1" customWidth="1"/>
    <col min="14" max="14" width="15.5703125" style="1" customWidth="1"/>
    <col min="15" max="15" width="26.140625" style="1" customWidth="1"/>
    <col min="16" max="16" width="19.5703125" style="1" bestFit="1" customWidth="1"/>
    <col min="17" max="17" width="49.42578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562" t="s">
        <v>0</v>
      </c>
      <c r="C2" s="1563"/>
      <c r="D2" s="1563"/>
      <c r="E2" s="1563"/>
      <c r="F2" s="1563"/>
      <c r="G2" s="1563"/>
      <c r="H2" s="1563"/>
      <c r="I2" s="1563"/>
      <c r="J2" s="1563"/>
      <c r="K2" s="1563"/>
      <c r="L2" s="1563"/>
      <c r="M2" s="1563"/>
      <c r="N2" s="1563"/>
      <c r="O2" s="1563"/>
      <c r="P2" s="1563"/>
    </row>
    <row r="4" spans="2:16" ht="26.25" x14ac:dyDescent="0.25">
      <c r="B4" s="1562" t="s">
        <v>1</v>
      </c>
      <c r="C4" s="1563"/>
      <c r="D4" s="1563"/>
      <c r="E4" s="1563"/>
      <c r="F4" s="1563"/>
      <c r="G4" s="1563"/>
      <c r="H4" s="1563"/>
      <c r="I4" s="1563"/>
      <c r="J4" s="1563"/>
      <c r="K4" s="1563"/>
      <c r="L4" s="1563"/>
      <c r="M4" s="1563"/>
      <c r="N4" s="1563"/>
      <c r="O4" s="1563"/>
      <c r="P4" s="1563"/>
    </row>
    <row r="5" spans="2:16" ht="15.75" thickBot="1" x14ac:dyDescent="0.3"/>
    <row r="6" spans="2:16" ht="21.75" thickBot="1" x14ac:dyDescent="0.3">
      <c r="B6" s="4" t="s">
        <v>2</v>
      </c>
      <c r="C6" s="1564" t="s">
        <v>4781</v>
      </c>
      <c r="D6" s="1564"/>
      <c r="E6" s="1564"/>
      <c r="F6" s="1564"/>
      <c r="G6" s="1564"/>
      <c r="H6" s="1564"/>
      <c r="I6" s="1564"/>
      <c r="J6" s="1564"/>
      <c r="K6" s="1564"/>
      <c r="L6" s="1564"/>
      <c r="M6" s="1564"/>
      <c r="N6" s="1565"/>
    </row>
    <row r="7" spans="2:16" ht="16.5" thickBot="1" x14ac:dyDescent="0.3">
      <c r="B7" s="5" t="s">
        <v>4</v>
      </c>
      <c r="C7" s="1564" t="s">
        <v>4782</v>
      </c>
      <c r="D7" s="1564"/>
      <c r="E7" s="1564"/>
      <c r="F7" s="1564"/>
      <c r="G7" s="1564"/>
      <c r="H7" s="1564"/>
      <c r="I7" s="1564"/>
      <c r="J7" s="1564"/>
      <c r="K7" s="1564"/>
      <c r="L7" s="1564"/>
      <c r="M7" s="1564"/>
      <c r="N7" s="1565"/>
    </row>
    <row r="8" spans="2:16" ht="16.5" thickBot="1" x14ac:dyDescent="0.3">
      <c r="B8" s="5" t="s">
        <v>5</v>
      </c>
      <c r="C8" s="1564" t="s">
        <v>4783</v>
      </c>
      <c r="D8" s="1564"/>
      <c r="E8" s="1564"/>
      <c r="F8" s="1564"/>
      <c r="G8" s="1564"/>
      <c r="H8" s="1564"/>
      <c r="I8" s="1564"/>
      <c r="J8" s="1564"/>
      <c r="K8" s="1564"/>
      <c r="L8" s="1564"/>
      <c r="M8" s="1564"/>
      <c r="N8" s="1565"/>
    </row>
    <row r="9" spans="2:16" ht="16.5" thickBot="1" x14ac:dyDescent="0.3">
      <c r="B9" s="5" t="s">
        <v>6</v>
      </c>
      <c r="C9" s="1564"/>
      <c r="D9" s="1564"/>
      <c r="E9" s="1564"/>
      <c r="F9" s="1564"/>
      <c r="G9" s="1564"/>
      <c r="H9" s="1564"/>
      <c r="I9" s="1564"/>
      <c r="J9" s="1564"/>
      <c r="K9" s="1564"/>
      <c r="L9" s="1564"/>
      <c r="M9" s="1564"/>
      <c r="N9" s="1565"/>
    </row>
    <row r="10" spans="2:16" ht="16.5" thickBot="1" x14ac:dyDescent="0.3">
      <c r="B10" s="5" t="s">
        <v>7</v>
      </c>
      <c r="C10" s="858">
        <v>12</v>
      </c>
      <c r="D10" s="1229" t="s">
        <v>4784</v>
      </c>
      <c r="E10" s="1230"/>
      <c r="F10" s="6"/>
      <c r="G10" s="6"/>
      <c r="H10" s="6"/>
      <c r="I10" s="6"/>
      <c r="J10" s="6"/>
      <c r="K10" s="7"/>
      <c r="L10" s="6"/>
      <c r="M10" s="6"/>
      <c r="N10" s="8"/>
    </row>
    <row r="11" spans="2:16" ht="16.5" thickBot="1" x14ac:dyDescent="0.3">
      <c r="B11" s="9" t="s">
        <v>8</v>
      </c>
      <c r="C11" s="10" t="s">
        <v>4283</v>
      </c>
      <c r="D11" s="11"/>
      <c r="E11" s="11"/>
      <c r="F11" s="11"/>
      <c r="G11" s="11"/>
      <c r="H11" s="11"/>
      <c r="I11" s="11"/>
      <c r="J11" s="11"/>
      <c r="K11" s="12"/>
      <c r="L11" s="11"/>
      <c r="M11" s="11"/>
      <c r="N11" s="13"/>
    </row>
    <row r="12" spans="2:16" ht="15.75" x14ac:dyDescent="0.25">
      <c r="B12" s="14"/>
      <c r="C12" s="15"/>
      <c r="D12" s="16"/>
      <c r="E12" s="16"/>
      <c r="F12" s="16"/>
      <c r="G12" s="16"/>
      <c r="H12" s="16"/>
      <c r="I12" s="925"/>
      <c r="J12" s="925"/>
      <c r="L12" s="925"/>
      <c r="M12" s="925"/>
      <c r="N12" s="16"/>
    </row>
    <row r="13" spans="2:16" x14ac:dyDescent="0.25">
      <c r="I13" s="925"/>
      <c r="J13" s="925"/>
      <c r="L13" s="925"/>
      <c r="M13" s="925"/>
      <c r="N13" s="17"/>
    </row>
    <row r="14" spans="2:16" x14ac:dyDescent="0.25">
      <c r="B14" s="1986" t="s">
        <v>10</v>
      </c>
      <c r="C14" s="1986"/>
      <c r="D14" s="859" t="s">
        <v>11</v>
      </c>
      <c r="E14" s="859" t="s">
        <v>12</v>
      </c>
      <c r="F14" s="859" t="s">
        <v>13</v>
      </c>
      <c r="G14" s="1232"/>
      <c r="I14" s="20"/>
      <c r="J14" s="20"/>
      <c r="K14" s="927"/>
      <c r="L14" s="20"/>
      <c r="M14" s="20"/>
      <c r="N14" s="17"/>
    </row>
    <row r="15" spans="2:16" x14ac:dyDescent="0.25">
      <c r="B15" s="1986"/>
      <c r="C15" s="1986"/>
      <c r="D15" s="859">
        <v>12</v>
      </c>
      <c r="E15" s="22">
        <v>843117334</v>
      </c>
      <c r="F15" s="23">
        <v>368</v>
      </c>
      <c r="G15" s="1233"/>
      <c r="I15" s="25"/>
      <c r="J15" s="25"/>
      <c r="K15" s="26"/>
      <c r="L15" s="25"/>
      <c r="M15" s="25"/>
      <c r="N15" s="17"/>
    </row>
    <row r="16" spans="2:16" x14ac:dyDescent="0.25">
      <c r="B16" s="1986"/>
      <c r="C16" s="1986"/>
      <c r="D16" s="859"/>
      <c r="E16" s="22"/>
      <c r="F16" s="23"/>
      <c r="G16" s="1233"/>
      <c r="I16" s="25"/>
      <c r="J16" s="25"/>
      <c r="K16" s="26"/>
      <c r="L16" s="25"/>
      <c r="M16" s="25"/>
      <c r="N16" s="17"/>
    </row>
    <row r="17" spans="1:14" ht="15.75" thickBot="1" x14ac:dyDescent="0.3">
      <c r="B17" s="1575" t="s">
        <v>14</v>
      </c>
      <c r="C17" s="1576"/>
      <c r="D17" s="859"/>
      <c r="E17" s="31"/>
      <c r="F17" s="23"/>
      <c r="G17" s="1233"/>
      <c r="H17" s="28"/>
      <c r="I17" s="925"/>
      <c r="J17" s="925"/>
      <c r="L17" s="925"/>
      <c r="M17" s="925"/>
      <c r="N17" s="29"/>
    </row>
    <row r="18" spans="1:14" ht="45.75" thickBot="1" x14ac:dyDescent="0.3">
      <c r="A18" s="32"/>
      <c r="B18" s="33" t="s">
        <v>15</v>
      </c>
      <c r="C18" s="34" t="s">
        <v>16</v>
      </c>
      <c r="E18" s="20"/>
      <c r="F18" s="20"/>
      <c r="G18" s="20"/>
      <c r="H18" s="20"/>
      <c r="I18" s="35"/>
      <c r="J18" s="35"/>
      <c r="K18" s="826"/>
      <c r="L18" s="35"/>
      <c r="M18" s="35"/>
    </row>
    <row r="19" spans="1:14" ht="15.75" thickBot="1" x14ac:dyDescent="0.3">
      <c r="A19" s="37">
        <v>1</v>
      </c>
      <c r="C19" s="38" t="s">
        <v>4785</v>
      </c>
      <c r="D19" s="39"/>
      <c r="E19" s="40">
        <f>E15</f>
        <v>843117334</v>
      </c>
      <c r="F19" s="41"/>
      <c r="G19" s="41"/>
      <c r="H19" s="41"/>
      <c r="I19" s="42"/>
      <c r="J19" s="42"/>
      <c r="K19" s="43"/>
      <c r="L19" s="42"/>
      <c r="M19" s="42"/>
    </row>
    <row r="20" spans="1:14" x14ac:dyDescent="0.25">
      <c r="A20" s="44"/>
      <c r="C20" s="45"/>
      <c r="D20" s="25"/>
      <c r="E20" s="46"/>
      <c r="F20" s="41"/>
      <c r="G20" s="41"/>
      <c r="H20" s="41"/>
      <c r="I20" s="42"/>
      <c r="J20" s="42"/>
      <c r="K20" s="43"/>
      <c r="L20" s="42"/>
      <c r="M20" s="42"/>
    </row>
    <row r="21" spans="1:14" x14ac:dyDescent="0.25">
      <c r="A21" s="44"/>
      <c r="C21" s="45"/>
      <c r="D21" s="25"/>
      <c r="E21" s="46"/>
      <c r="F21" s="41"/>
      <c r="G21" s="41"/>
      <c r="H21" s="41"/>
      <c r="I21" s="42"/>
      <c r="J21" s="42"/>
      <c r="K21" s="43"/>
      <c r="L21" s="42"/>
      <c r="M21" s="42"/>
    </row>
    <row r="22" spans="1:14" x14ac:dyDescent="0.25">
      <c r="A22" s="44"/>
      <c r="B22" s="47" t="s">
        <v>4786</v>
      </c>
      <c r="C22" s="48"/>
      <c r="D22"/>
      <c r="E22"/>
      <c r="F22"/>
      <c r="G22"/>
      <c r="H22"/>
      <c r="I22" s="925"/>
      <c r="J22" s="925"/>
      <c r="L22" s="925"/>
      <c r="M22" s="925"/>
      <c r="N22" s="17"/>
    </row>
    <row r="23" spans="1:14" x14ac:dyDescent="0.25">
      <c r="A23" s="44"/>
      <c r="B23"/>
      <c r="C23" s="48"/>
      <c r="D23"/>
      <c r="E23"/>
      <c r="F23"/>
      <c r="G23"/>
      <c r="H23"/>
      <c r="I23" s="925"/>
      <c r="J23" s="925"/>
      <c r="L23" s="925"/>
      <c r="M23" s="925"/>
      <c r="N23" s="17"/>
    </row>
    <row r="24" spans="1:14" x14ac:dyDescent="0.25">
      <c r="A24" s="44"/>
      <c r="B24" s="49" t="s">
        <v>18</v>
      </c>
      <c r="C24" s="50" t="s">
        <v>19</v>
      </c>
      <c r="D24" s="49" t="s">
        <v>20</v>
      </c>
      <c r="E24"/>
      <c r="F24"/>
      <c r="G24"/>
      <c r="H24"/>
      <c r="I24" s="925"/>
      <c r="J24" s="925"/>
      <c r="L24" s="925"/>
      <c r="M24" s="925"/>
      <c r="N24" s="17"/>
    </row>
    <row r="25" spans="1:14" x14ac:dyDescent="0.25">
      <c r="A25" s="44"/>
      <c r="B25" s="51" t="s">
        <v>21</v>
      </c>
      <c r="C25" s="52"/>
      <c r="D25" s="878" t="s">
        <v>22</v>
      </c>
      <c r="E25"/>
      <c r="F25"/>
      <c r="G25"/>
      <c r="H25"/>
      <c r="I25" s="925"/>
      <c r="J25" s="925"/>
      <c r="L25" s="925"/>
      <c r="M25" s="925"/>
      <c r="N25" s="17"/>
    </row>
    <row r="26" spans="1:14" x14ac:dyDescent="0.25">
      <c r="A26" s="44"/>
      <c r="B26" s="51" t="s">
        <v>23</v>
      </c>
      <c r="C26" s="52" t="s">
        <v>22</v>
      </c>
      <c r="D26" s="878"/>
      <c r="E26"/>
      <c r="F26"/>
      <c r="G26"/>
      <c r="H26"/>
      <c r="I26" s="925"/>
      <c r="J26" s="925"/>
      <c r="L26" s="925"/>
      <c r="M26" s="925"/>
      <c r="N26" s="17"/>
    </row>
    <row r="27" spans="1:14" x14ac:dyDescent="0.25">
      <c r="A27" s="44"/>
      <c r="B27" s="51" t="s">
        <v>24</v>
      </c>
      <c r="C27" s="52"/>
      <c r="D27" s="878" t="s">
        <v>22</v>
      </c>
      <c r="E27"/>
      <c r="F27"/>
      <c r="G27"/>
      <c r="H27"/>
      <c r="I27" s="925"/>
      <c r="J27" s="925"/>
      <c r="L27" s="925"/>
      <c r="M27" s="925"/>
      <c r="N27" s="17"/>
    </row>
    <row r="28" spans="1:14" x14ac:dyDescent="0.25">
      <c r="A28" s="44"/>
      <c r="B28" s="51" t="s">
        <v>25</v>
      </c>
      <c r="C28" s="52" t="s">
        <v>22</v>
      </c>
      <c r="D28" s="878"/>
      <c r="E28"/>
      <c r="F28"/>
      <c r="G28"/>
      <c r="H28"/>
      <c r="I28" s="925"/>
      <c r="J28" s="925"/>
      <c r="L28" s="925"/>
      <c r="M28" s="925"/>
      <c r="N28" s="17"/>
    </row>
    <row r="29" spans="1:14" x14ac:dyDescent="0.25">
      <c r="A29" s="44"/>
      <c r="B29" s="35"/>
      <c r="C29" s="54"/>
      <c r="D29" s="826"/>
      <c r="E29"/>
      <c r="F29"/>
      <c r="G29"/>
      <c r="H29"/>
      <c r="I29" s="925"/>
      <c r="J29" s="925"/>
      <c r="L29" s="925"/>
      <c r="M29" s="925"/>
      <c r="N29" s="17"/>
    </row>
    <row r="30" spans="1:14" x14ac:dyDescent="0.25">
      <c r="A30" s="44"/>
      <c r="B30" s="47" t="s">
        <v>4787</v>
      </c>
      <c r="C30" s="48"/>
      <c r="D30"/>
      <c r="E30"/>
      <c r="F30"/>
      <c r="G30"/>
      <c r="H30"/>
      <c r="I30" s="925"/>
      <c r="J30" s="925"/>
      <c r="L30" s="925"/>
      <c r="M30" s="925"/>
      <c r="N30" s="17"/>
    </row>
    <row r="31" spans="1:14" x14ac:dyDescent="0.25">
      <c r="A31" s="44"/>
      <c r="B31" s="449" t="s">
        <v>182</v>
      </c>
      <c r="C31" s="48"/>
      <c r="D31"/>
      <c r="E31"/>
      <c r="F31"/>
      <c r="G31"/>
      <c r="H31"/>
      <c r="I31" s="925"/>
      <c r="J31" s="925"/>
      <c r="L31" s="925"/>
      <c r="M31" s="925"/>
      <c r="N31" s="17"/>
    </row>
    <row r="32" spans="1:14" x14ac:dyDescent="0.25">
      <c r="A32" s="44"/>
      <c r="B32"/>
      <c r="C32" s="48"/>
      <c r="D32"/>
      <c r="E32"/>
      <c r="F32"/>
      <c r="G32"/>
      <c r="H32"/>
      <c r="I32" s="925"/>
      <c r="J32" s="925"/>
      <c r="L32" s="925"/>
      <c r="M32" s="925"/>
      <c r="N32" s="17"/>
    </row>
    <row r="33" spans="1:26" x14ac:dyDescent="0.25">
      <c r="A33" s="44"/>
      <c r="B33" s="49" t="s">
        <v>18</v>
      </c>
      <c r="C33" s="50" t="s">
        <v>27</v>
      </c>
      <c r="D33" s="55" t="s">
        <v>28</v>
      </c>
      <c r="E33" s="55" t="s">
        <v>29</v>
      </c>
      <c r="F33"/>
      <c r="G33"/>
      <c r="H33"/>
      <c r="I33" s="925"/>
      <c r="J33" s="925"/>
      <c r="L33" s="925"/>
      <c r="M33" s="925"/>
      <c r="N33" s="17"/>
    </row>
    <row r="34" spans="1:26" ht="28.5" x14ac:dyDescent="0.25">
      <c r="A34" s="44"/>
      <c r="B34" s="56" t="s">
        <v>30</v>
      </c>
      <c r="C34" s="57" t="s">
        <v>4232</v>
      </c>
      <c r="D34" s="878">
        <v>20</v>
      </c>
      <c r="E34" s="1566">
        <v>80</v>
      </c>
      <c r="F34"/>
      <c r="G34"/>
      <c r="H34"/>
      <c r="I34" s="925"/>
      <c r="J34" s="925"/>
      <c r="L34" s="925"/>
      <c r="M34" s="925"/>
      <c r="N34" s="17"/>
    </row>
    <row r="35" spans="1:26" ht="42.75" x14ac:dyDescent="0.25">
      <c r="A35" s="44"/>
      <c r="B35" s="56" t="s">
        <v>31</v>
      </c>
      <c r="C35" s="57" t="s">
        <v>4233</v>
      </c>
      <c r="D35" s="878">
        <v>60</v>
      </c>
      <c r="E35" s="1567"/>
      <c r="F35"/>
      <c r="G35"/>
      <c r="H35"/>
      <c r="I35" s="925"/>
      <c r="J35" s="925"/>
      <c r="L35" s="925"/>
      <c r="M35" s="925"/>
      <c r="N35" s="17"/>
    </row>
    <row r="36" spans="1:26" x14ac:dyDescent="0.25">
      <c r="A36" s="44"/>
      <c r="C36" s="45"/>
      <c r="D36" s="25"/>
      <c r="E36" s="46"/>
      <c r="F36" s="41"/>
      <c r="G36" s="41"/>
      <c r="H36" s="41"/>
      <c r="I36" s="42"/>
      <c r="J36" s="42"/>
      <c r="K36" s="43"/>
      <c r="L36" s="42"/>
      <c r="M36" s="42"/>
    </row>
    <row r="37" spans="1:26" ht="15.75" thickBot="1" x14ac:dyDescent="0.3">
      <c r="M37" s="1568" t="s">
        <v>32</v>
      </c>
      <c r="N37" s="1568"/>
    </row>
    <row r="38" spans="1:26" ht="18.75" x14ac:dyDescent="0.25">
      <c r="B38" s="1901" t="s">
        <v>4234</v>
      </c>
      <c r="C38" s="1901"/>
      <c r="D38" s="1901"/>
      <c r="E38" s="1901"/>
      <c r="F38" s="1901"/>
      <c r="G38" s="1901"/>
      <c r="H38" s="1901"/>
      <c r="I38" s="1901"/>
      <c r="J38" s="1901"/>
      <c r="K38" s="1901"/>
      <c r="L38" s="1901"/>
      <c r="M38" s="1901"/>
      <c r="N38" s="1901"/>
      <c r="O38" s="1901"/>
      <c r="P38" s="1901"/>
      <c r="Q38" s="1901"/>
    </row>
    <row r="39" spans="1:26" x14ac:dyDescent="0.25">
      <c r="M39" s="58"/>
      <c r="N39" s="58"/>
    </row>
    <row r="40" spans="1:26" s="925" customFormat="1" ht="60" x14ac:dyDescent="0.25">
      <c r="B40" s="860" t="s">
        <v>34</v>
      </c>
      <c r="C40" s="916" t="s">
        <v>35</v>
      </c>
      <c r="D40" s="860" t="s">
        <v>36</v>
      </c>
      <c r="E40" s="860" t="s">
        <v>37</v>
      </c>
      <c r="F40" s="860" t="s">
        <v>38</v>
      </c>
      <c r="G40" s="860" t="s">
        <v>39</v>
      </c>
      <c r="H40" s="860" t="s">
        <v>40</v>
      </c>
      <c r="I40" s="860" t="s">
        <v>41</v>
      </c>
      <c r="J40" s="860" t="s">
        <v>42</v>
      </c>
      <c r="K40" s="860" t="s">
        <v>43</v>
      </c>
      <c r="L40" s="860" t="s">
        <v>44</v>
      </c>
      <c r="M40" s="1375" t="s">
        <v>45</v>
      </c>
      <c r="N40" s="860" t="s">
        <v>46</v>
      </c>
      <c r="O40" s="860" t="s">
        <v>47</v>
      </c>
      <c r="P40" s="860" t="s">
        <v>48</v>
      </c>
      <c r="Q40" s="860" t="s">
        <v>49</v>
      </c>
    </row>
    <row r="41" spans="1:26" s="272" customFormat="1" ht="75" x14ac:dyDescent="0.25">
      <c r="A41" s="62"/>
      <c r="B41" s="1376" t="s">
        <v>4788</v>
      </c>
      <c r="C41" s="477" t="s">
        <v>4788</v>
      </c>
      <c r="D41" s="477" t="s">
        <v>4789</v>
      </c>
      <c r="E41" s="477" t="s">
        <v>4790</v>
      </c>
      <c r="F41" s="477" t="s">
        <v>19</v>
      </c>
      <c r="G41" s="1377">
        <v>0.4</v>
      </c>
      <c r="H41" s="1378">
        <v>40560</v>
      </c>
      <c r="I41" s="1378">
        <v>40908</v>
      </c>
      <c r="J41" s="477" t="s">
        <v>20</v>
      </c>
      <c r="K41" s="477">
        <v>11.4</v>
      </c>
      <c r="L41" s="70">
        <v>0</v>
      </c>
      <c r="M41" s="477">
        <v>384</v>
      </c>
      <c r="N41" s="1379">
        <v>154</v>
      </c>
      <c r="O41" s="1380">
        <v>208299168</v>
      </c>
      <c r="P41" s="1380" t="s">
        <v>4791</v>
      </c>
      <c r="Q41" s="1381"/>
      <c r="R41" s="479"/>
      <c r="S41" s="479"/>
      <c r="T41" s="479"/>
      <c r="U41" s="479"/>
      <c r="V41" s="479"/>
      <c r="W41" s="479"/>
      <c r="X41" s="479"/>
      <c r="Y41" s="479"/>
      <c r="Z41" s="479"/>
    </row>
    <row r="42" spans="1:26" s="272" customFormat="1" ht="75" x14ac:dyDescent="0.25">
      <c r="A42" s="62"/>
      <c r="B42" s="1382" t="s">
        <v>4788</v>
      </c>
      <c r="C42" s="1383" t="s">
        <v>4788</v>
      </c>
      <c r="D42" s="1384" t="s">
        <v>4789</v>
      </c>
      <c r="E42" s="1385" t="s">
        <v>4792</v>
      </c>
      <c r="F42" s="1386" t="s">
        <v>19</v>
      </c>
      <c r="G42" s="1385">
        <v>0.4</v>
      </c>
      <c r="H42" s="1387">
        <v>40209</v>
      </c>
      <c r="I42" s="81">
        <v>40543</v>
      </c>
      <c r="J42" s="1388" t="s">
        <v>20</v>
      </c>
      <c r="K42" s="1389">
        <v>11</v>
      </c>
      <c r="L42" s="1389">
        <v>0</v>
      </c>
      <c r="M42" s="1390">
        <v>384</v>
      </c>
      <c r="N42" s="1390">
        <v>154</v>
      </c>
      <c r="O42" s="1391">
        <v>169002376</v>
      </c>
      <c r="P42" s="1391" t="s">
        <v>4793</v>
      </c>
      <c r="Q42" s="951"/>
      <c r="R42" s="479"/>
      <c r="S42" s="479"/>
      <c r="T42" s="479"/>
      <c r="U42" s="479"/>
      <c r="V42" s="479"/>
      <c r="W42" s="479"/>
      <c r="X42" s="479"/>
      <c r="Y42" s="479"/>
      <c r="Z42" s="479"/>
    </row>
    <row r="43" spans="1:26" s="272" customFormat="1" ht="45" x14ac:dyDescent="0.25">
      <c r="A43" s="62"/>
      <c r="B43" s="363" t="s">
        <v>4782</v>
      </c>
      <c r="C43" s="477" t="s">
        <v>4782</v>
      </c>
      <c r="D43" s="477" t="s">
        <v>4789</v>
      </c>
      <c r="E43" s="477" t="s">
        <v>4794</v>
      </c>
      <c r="F43" s="477" t="s">
        <v>19</v>
      </c>
      <c r="G43" s="1377">
        <v>0.6</v>
      </c>
      <c r="H43" s="1378">
        <v>40205</v>
      </c>
      <c r="I43" s="1392">
        <v>40543</v>
      </c>
      <c r="J43" s="477" t="s">
        <v>20</v>
      </c>
      <c r="K43" s="477">
        <v>0.1</v>
      </c>
      <c r="L43" s="1393">
        <v>11</v>
      </c>
      <c r="M43" s="477">
        <v>1062</v>
      </c>
      <c r="N43" s="84">
        <v>637</v>
      </c>
      <c r="O43" s="87">
        <v>536945468</v>
      </c>
      <c r="P43" s="87" t="s">
        <v>4795</v>
      </c>
      <c r="Q43" s="952"/>
      <c r="R43" s="479"/>
      <c r="S43" s="479"/>
      <c r="T43" s="479"/>
      <c r="U43" s="479"/>
      <c r="V43" s="479"/>
      <c r="W43" s="479"/>
      <c r="X43" s="479"/>
      <c r="Y43" s="479"/>
      <c r="Z43" s="479"/>
    </row>
    <row r="44" spans="1:26" s="76" customFormat="1" x14ac:dyDescent="0.25">
      <c r="A44" s="62"/>
      <c r="B44" s="163"/>
      <c r="C44" s="163"/>
      <c r="D44" s="77"/>
      <c r="E44" s="78"/>
      <c r="F44" s="79"/>
      <c r="G44" s="78"/>
      <c r="H44" s="80"/>
      <c r="I44" s="81"/>
      <c r="J44" s="82"/>
      <c r="K44" s="83"/>
      <c r="L44" s="83"/>
      <c r="M44" s="84"/>
      <c r="N44" s="84"/>
      <c r="O44" s="87"/>
      <c r="P44" s="87"/>
      <c r="Q44" s="62"/>
    </row>
    <row r="45" spans="1:26" s="99" customFormat="1" x14ac:dyDescent="0.25">
      <c r="A45" s="90"/>
      <c r="B45" s="91"/>
      <c r="C45" s="91"/>
      <c r="D45" s="92"/>
      <c r="E45" s="93"/>
      <c r="F45" s="94"/>
      <c r="G45" s="93"/>
      <c r="H45" s="94"/>
      <c r="I45" s="1231"/>
      <c r="J45" s="95"/>
      <c r="K45" s="89">
        <f>SUM(K41:K44)</f>
        <v>22.5</v>
      </c>
      <c r="L45" s="89">
        <f>SUM(L42:L44)</f>
        <v>11</v>
      </c>
      <c r="M45" s="96"/>
      <c r="N45" s="96"/>
      <c r="O45" s="97"/>
      <c r="P45" s="97"/>
      <c r="Q45" s="98"/>
    </row>
    <row r="46" spans="1:26" s="99" customFormat="1" x14ac:dyDescent="0.25">
      <c r="A46" s="1394"/>
      <c r="B46" s="1395"/>
      <c r="C46" s="1395"/>
      <c r="D46" s="1396"/>
      <c r="E46" s="1397"/>
      <c r="F46" s="1398"/>
      <c r="G46" s="1397"/>
      <c r="H46" s="1398"/>
      <c r="I46" s="1399"/>
      <c r="J46" s="1400"/>
      <c r="K46" s="1401"/>
      <c r="L46" s="1401"/>
      <c r="M46" s="1402"/>
      <c r="N46" s="1402"/>
      <c r="O46" s="1403"/>
      <c r="P46" s="1403"/>
      <c r="Q46" s="1404"/>
    </row>
    <row r="47" spans="1:26" s="100" customFormat="1" ht="15.75" thickBot="1" x14ac:dyDescent="0.3">
      <c r="C47" s="101"/>
      <c r="E47" s="102"/>
      <c r="K47" s="103"/>
    </row>
    <row r="48" spans="1:26" s="100" customFormat="1" x14ac:dyDescent="0.25">
      <c r="B48" s="2142" t="s">
        <v>60</v>
      </c>
      <c r="C48" s="2144" t="s">
        <v>61</v>
      </c>
      <c r="D48" s="2145" t="s">
        <v>62</v>
      </c>
      <c r="E48" s="2146"/>
      <c r="K48" s="103"/>
    </row>
    <row r="49" spans="2:18" s="100" customFormat="1" x14ac:dyDescent="0.25">
      <c r="B49" s="2143"/>
      <c r="C49" s="1741"/>
      <c r="D49" s="857" t="s">
        <v>63</v>
      </c>
      <c r="E49" s="1405" t="s">
        <v>64</v>
      </c>
      <c r="K49" s="103"/>
    </row>
    <row r="50" spans="2:18" s="100" customFormat="1" ht="18.75" x14ac:dyDescent="0.25">
      <c r="B50" s="1406" t="s">
        <v>65</v>
      </c>
      <c r="C50" s="107">
        <f>+K45</f>
        <v>22.5</v>
      </c>
      <c r="D50" s="983" t="s">
        <v>22</v>
      </c>
      <c r="E50" s="1407"/>
      <c r="F50" s="110"/>
      <c r="G50" s="110"/>
      <c r="H50" s="110"/>
      <c r="I50" s="110"/>
      <c r="J50" s="110"/>
      <c r="K50" s="111"/>
      <c r="L50" s="110"/>
      <c r="M50" s="110"/>
    </row>
    <row r="51" spans="2:18" s="100" customFormat="1" ht="15.75" thickBot="1" x14ac:dyDescent="0.3">
      <c r="B51" s="1408" t="s">
        <v>66</v>
      </c>
      <c r="C51" s="1409" t="s">
        <v>4796</v>
      </c>
      <c r="D51" s="1364"/>
      <c r="E51" s="1410" t="s">
        <v>22</v>
      </c>
      <c r="K51" s="103"/>
    </row>
    <row r="52" spans="2:18" s="100" customFormat="1" x14ac:dyDescent="0.25">
      <c r="B52" s="112"/>
      <c r="C52" s="1582"/>
      <c r="D52" s="1582"/>
      <c r="E52" s="1582"/>
      <c r="F52" s="1582"/>
      <c r="G52" s="1582"/>
      <c r="H52" s="1582"/>
      <c r="I52" s="1582"/>
      <c r="J52" s="1582"/>
      <c r="K52" s="1582"/>
      <c r="L52" s="1582"/>
      <c r="M52" s="1582"/>
      <c r="N52" s="1582"/>
    </row>
    <row r="53" spans="2:18" ht="15.75" thickBot="1" x14ac:dyDescent="0.3"/>
    <row r="54" spans="2:18" ht="27" thickBot="1" x14ac:dyDescent="0.3">
      <c r="B54" s="1583" t="s">
        <v>67</v>
      </c>
      <c r="C54" s="1583"/>
      <c r="D54" s="1583"/>
      <c r="E54" s="1583"/>
      <c r="F54" s="1583"/>
      <c r="G54" s="1583"/>
      <c r="H54" s="1583"/>
      <c r="I54" s="1583"/>
      <c r="J54" s="1583"/>
      <c r="K54" s="1583"/>
      <c r="L54" s="1583"/>
      <c r="M54" s="1583"/>
      <c r="N54" s="1583"/>
    </row>
    <row r="57" spans="2:18" ht="120" x14ac:dyDescent="0.25">
      <c r="B57" s="923" t="s">
        <v>68</v>
      </c>
      <c r="C57" s="60" t="s">
        <v>69</v>
      </c>
      <c r="D57" s="923" t="s">
        <v>70</v>
      </c>
      <c r="E57" s="923" t="s">
        <v>71</v>
      </c>
      <c r="F57" s="923" t="s">
        <v>72</v>
      </c>
      <c r="G57" s="923" t="s">
        <v>73</v>
      </c>
      <c r="H57" s="923" t="s">
        <v>74</v>
      </c>
      <c r="I57" s="923" t="s">
        <v>75</v>
      </c>
      <c r="J57" s="923" t="s">
        <v>76</v>
      </c>
      <c r="K57" s="923" t="s">
        <v>77</v>
      </c>
      <c r="L57" s="923" t="s">
        <v>78</v>
      </c>
      <c r="M57" s="862" t="s">
        <v>79</v>
      </c>
      <c r="N57" s="862" t="s">
        <v>80</v>
      </c>
      <c r="O57" s="1579" t="s">
        <v>81</v>
      </c>
      <c r="P57" s="1581"/>
      <c r="Q57" s="923" t="s">
        <v>82</v>
      </c>
    </row>
    <row r="58" spans="2:18" s="116" customFormat="1" x14ac:dyDescent="0.25">
      <c r="B58" s="380" t="s">
        <v>83</v>
      </c>
      <c r="C58" s="118" t="s">
        <v>84</v>
      </c>
      <c r="D58" s="119" t="s">
        <v>4797</v>
      </c>
      <c r="E58" s="119">
        <v>118</v>
      </c>
      <c r="F58" s="119" t="s">
        <v>86</v>
      </c>
      <c r="G58" s="119" t="s">
        <v>86</v>
      </c>
      <c r="H58" s="119" t="s">
        <v>19</v>
      </c>
      <c r="I58" s="119" t="s">
        <v>86</v>
      </c>
      <c r="J58" s="119" t="s">
        <v>19</v>
      </c>
      <c r="K58" s="119" t="s">
        <v>19</v>
      </c>
      <c r="L58" s="119" t="s">
        <v>19</v>
      </c>
      <c r="M58" s="119" t="s">
        <v>19</v>
      </c>
      <c r="N58" s="119" t="s">
        <v>19</v>
      </c>
      <c r="O58" s="1742"/>
      <c r="P58" s="1743"/>
      <c r="Q58" s="119"/>
    </row>
    <row r="59" spans="2:18" s="116" customFormat="1" ht="60" x14ac:dyDescent="0.25">
      <c r="B59" s="380" t="s">
        <v>1824</v>
      </c>
      <c r="C59" s="1411" t="s">
        <v>93</v>
      </c>
      <c r="D59" s="965"/>
      <c r="E59" s="965"/>
      <c r="F59" s="119"/>
      <c r="G59" s="119"/>
      <c r="H59" s="119"/>
      <c r="I59" s="119"/>
      <c r="J59" s="119"/>
      <c r="K59" s="119"/>
      <c r="L59" s="119"/>
      <c r="M59" s="119"/>
      <c r="N59" s="119"/>
      <c r="O59" s="1742"/>
      <c r="P59" s="1743"/>
      <c r="Q59" s="119" t="s">
        <v>4798</v>
      </c>
      <c r="R59" s="121"/>
    </row>
    <row r="60" spans="2:18" s="116" customFormat="1" x14ac:dyDescent="0.25">
      <c r="B60" s="380"/>
      <c r="C60" s="118"/>
      <c r="D60" s="119"/>
      <c r="E60" s="119"/>
      <c r="F60" s="119"/>
      <c r="G60" s="119"/>
      <c r="H60" s="119"/>
      <c r="I60" s="119"/>
      <c r="J60" s="119"/>
      <c r="K60" s="119"/>
      <c r="L60" s="119"/>
      <c r="M60" s="119"/>
      <c r="N60" s="119"/>
      <c r="O60" s="1742"/>
      <c r="P60" s="1743"/>
      <c r="Q60" s="119"/>
      <c r="R60" s="121"/>
    </row>
    <row r="61" spans="2:18" x14ac:dyDescent="0.25">
      <c r="B61" s="1" t="s">
        <v>94</v>
      </c>
    </row>
    <row r="62" spans="2:18" x14ac:dyDescent="0.25">
      <c r="B62" s="1" t="s">
        <v>95</v>
      </c>
    </row>
    <row r="64" spans="2:18" ht="15.75" thickBot="1" x14ac:dyDescent="0.3"/>
    <row r="65" spans="2:24" ht="27" thickBot="1" x14ac:dyDescent="0.3">
      <c r="B65" s="1584" t="s">
        <v>96</v>
      </c>
      <c r="C65" s="1585"/>
      <c r="D65" s="1585"/>
      <c r="E65" s="1585"/>
      <c r="F65" s="1585"/>
      <c r="G65" s="1585"/>
      <c r="H65" s="1585"/>
      <c r="I65" s="1585"/>
      <c r="J65" s="1585"/>
      <c r="K65" s="1585"/>
      <c r="L65" s="1585"/>
      <c r="M65" s="1585"/>
      <c r="N65" s="1586"/>
    </row>
    <row r="68" spans="2:24" x14ac:dyDescent="0.25">
      <c r="B68" s="1577" t="s">
        <v>97</v>
      </c>
      <c r="C68" s="1754" t="s">
        <v>98</v>
      </c>
      <c r="D68" s="1577" t="s">
        <v>99</v>
      </c>
      <c r="E68" s="1577" t="s">
        <v>100</v>
      </c>
      <c r="F68" s="1577" t="s">
        <v>101</v>
      </c>
      <c r="G68" s="1577" t="s">
        <v>102</v>
      </c>
      <c r="H68" s="1577" t="s">
        <v>103</v>
      </c>
      <c r="I68" s="1577" t="s">
        <v>104</v>
      </c>
      <c r="J68" s="1579" t="s">
        <v>105</v>
      </c>
      <c r="K68" s="1580"/>
      <c r="L68" s="1581"/>
      <c r="M68" s="1577" t="s">
        <v>106</v>
      </c>
      <c r="N68" s="1577" t="s">
        <v>107</v>
      </c>
      <c r="O68" s="1577" t="s">
        <v>108</v>
      </c>
      <c r="P68" s="1744" t="s">
        <v>81</v>
      </c>
      <c r="Q68" s="1745"/>
    </row>
    <row r="69" spans="2:24" ht="45" x14ac:dyDescent="0.25">
      <c r="B69" s="1578"/>
      <c r="C69" s="1755"/>
      <c r="D69" s="1578"/>
      <c r="E69" s="1578"/>
      <c r="F69" s="1578"/>
      <c r="G69" s="1578"/>
      <c r="H69" s="1578"/>
      <c r="I69" s="1578"/>
      <c r="J69" s="128" t="s">
        <v>109</v>
      </c>
      <c r="K69" s="128" t="s">
        <v>110</v>
      </c>
      <c r="L69" s="128" t="s">
        <v>111</v>
      </c>
      <c r="M69" s="1578"/>
      <c r="N69" s="1578"/>
      <c r="O69" s="1578"/>
      <c r="P69" s="1746"/>
      <c r="Q69" s="1747"/>
    </row>
    <row r="70" spans="2:24" ht="45" x14ac:dyDescent="0.25">
      <c r="B70" s="904" t="s">
        <v>1093</v>
      </c>
      <c r="C70" s="914" t="s">
        <v>4799</v>
      </c>
      <c r="D70" s="879" t="s">
        <v>4800</v>
      </c>
      <c r="E70" s="879">
        <v>1102813875</v>
      </c>
      <c r="F70" s="879" t="s">
        <v>358</v>
      </c>
      <c r="G70" s="870" t="s">
        <v>4801</v>
      </c>
      <c r="H70" s="872">
        <v>41223</v>
      </c>
      <c r="I70" s="875" t="s">
        <v>86</v>
      </c>
      <c r="J70" s="880" t="s">
        <v>4802</v>
      </c>
      <c r="K70" s="879" t="s">
        <v>4803</v>
      </c>
      <c r="L70" s="879" t="s">
        <v>155</v>
      </c>
      <c r="M70" s="870" t="s">
        <v>19</v>
      </c>
      <c r="N70" s="870" t="s">
        <v>19</v>
      </c>
      <c r="O70" s="870" t="s">
        <v>19</v>
      </c>
      <c r="P70" s="1725"/>
      <c r="Q70" s="1726"/>
    </row>
    <row r="71" spans="2:24" s="137" customFormat="1" ht="30" x14ac:dyDescent="0.25">
      <c r="B71" s="963" t="s">
        <v>1093</v>
      </c>
      <c r="C71" s="132" t="s">
        <v>833</v>
      </c>
      <c r="D71" s="879" t="s">
        <v>4804</v>
      </c>
      <c r="E71" s="879">
        <v>1063149013</v>
      </c>
      <c r="F71" s="879" t="s">
        <v>358</v>
      </c>
      <c r="G71" s="917" t="s">
        <v>436</v>
      </c>
      <c r="H71" s="135">
        <v>41028</v>
      </c>
      <c r="I71" s="917" t="s">
        <v>86</v>
      </c>
      <c r="J71" s="880" t="s">
        <v>4802</v>
      </c>
      <c r="K71" s="1221" t="s">
        <v>4805</v>
      </c>
      <c r="L71" s="1221" t="s">
        <v>155</v>
      </c>
      <c r="M71" s="870" t="s">
        <v>19</v>
      </c>
      <c r="N71" s="870" t="s">
        <v>19</v>
      </c>
      <c r="O71" s="870" t="s">
        <v>19</v>
      </c>
      <c r="P71" s="1857"/>
      <c r="Q71" s="1858"/>
      <c r="W71" s="1"/>
    </row>
    <row r="72" spans="2:24" ht="75" x14ac:dyDescent="0.25">
      <c r="B72" s="904" t="s">
        <v>126</v>
      </c>
      <c r="C72" s="914" t="s">
        <v>4799</v>
      </c>
      <c r="D72" s="879" t="s">
        <v>4806</v>
      </c>
      <c r="E72" s="879">
        <v>30663538</v>
      </c>
      <c r="F72" s="879" t="s">
        <v>129</v>
      </c>
      <c r="G72" s="917" t="s">
        <v>130</v>
      </c>
      <c r="H72" s="135">
        <v>40893</v>
      </c>
      <c r="I72" s="917">
        <v>137131</v>
      </c>
      <c r="J72" s="880" t="s">
        <v>4782</v>
      </c>
      <c r="K72" s="218" t="s">
        <v>4807</v>
      </c>
      <c r="L72" s="879" t="s">
        <v>155</v>
      </c>
      <c r="M72" s="870" t="s">
        <v>19</v>
      </c>
      <c r="N72" s="870" t="s">
        <v>19</v>
      </c>
      <c r="O72" s="870" t="s">
        <v>19</v>
      </c>
      <c r="P72" s="1857"/>
      <c r="Q72" s="1858"/>
    </row>
    <row r="73" spans="2:24" ht="30" x14ac:dyDescent="0.25">
      <c r="B73" s="918" t="s">
        <v>126</v>
      </c>
      <c r="C73" s="145" t="s">
        <v>141</v>
      </c>
      <c r="D73" s="879" t="s">
        <v>4808</v>
      </c>
      <c r="E73" s="879">
        <v>50982006</v>
      </c>
      <c r="F73" s="879" t="s">
        <v>288</v>
      </c>
      <c r="G73" s="880" t="s">
        <v>289</v>
      </c>
      <c r="H73" s="881">
        <v>37785</v>
      </c>
      <c r="I73" s="879" t="s">
        <v>4809</v>
      </c>
      <c r="J73" s="880" t="s">
        <v>4810</v>
      </c>
      <c r="K73" s="879" t="s">
        <v>4811</v>
      </c>
      <c r="L73" s="879" t="s">
        <v>155</v>
      </c>
      <c r="M73" s="880" t="s">
        <v>19</v>
      </c>
      <c r="N73" s="880" t="s">
        <v>19</v>
      </c>
      <c r="O73" s="880" t="s">
        <v>19</v>
      </c>
      <c r="P73" s="1867"/>
      <c r="Q73" s="1868"/>
    </row>
    <row r="74" spans="2:24" ht="45" x14ac:dyDescent="0.25">
      <c r="B74" s="918" t="s">
        <v>126</v>
      </c>
      <c r="C74" s="145" t="s">
        <v>715</v>
      </c>
      <c r="D74" s="1221" t="s">
        <v>4812</v>
      </c>
      <c r="E74" s="1221">
        <v>30657253</v>
      </c>
      <c r="F74" s="1221" t="s">
        <v>288</v>
      </c>
      <c r="G74" s="880" t="s">
        <v>4813</v>
      </c>
      <c r="H74" s="881">
        <v>35782</v>
      </c>
      <c r="I74" s="879" t="s">
        <v>4814</v>
      </c>
      <c r="J74" s="880" t="s">
        <v>4815</v>
      </c>
      <c r="K74" s="879" t="s">
        <v>4816</v>
      </c>
      <c r="L74" s="879" t="s">
        <v>155</v>
      </c>
      <c r="M74" s="880" t="s">
        <v>19</v>
      </c>
      <c r="N74" s="880" t="s">
        <v>19</v>
      </c>
      <c r="O74" s="880" t="s">
        <v>19</v>
      </c>
      <c r="P74" s="1867"/>
      <c r="Q74" s="1868"/>
      <c r="T74" s="35"/>
      <c r="U74" s="1984"/>
      <c r="V74" s="1984"/>
      <c r="W74" s="35"/>
      <c r="X74" s="35"/>
    </row>
    <row r="75" spans="2:24" ht="15.75" thickBot="1" x14ac:dyDescent="0.3"/>
    <row r="76" spans="2:24" ht="27" thickBot="1" x14ac:dyDescent="0.3">
      <c r="B76" s="1584" t="s">
        <v>158</v>
      </c>
      <c r="C76" s="1585"/>
      <c r="D76" s="1585"/>
      <c r="E76" s="1585"/>
      <c r="F76" s="1585"/>
      <c r="G76" s="1585"/>
      <c r="H76" s="1585"/>
      <c r="I76" s="1585"/>
      <c r="J76" s="1585"/>
      <c r="K76" s="1585"/>
      <c r="L76" s="1585"/>
      <c r="M76" s="1585"/>
      <c r="N76" s="1586"/>
    </row>
    <row r="79" spans="2:24" ht="30" x14ac:dyDescent="0.25">
      <c r="B79" s="114" t="s">
        <v>18</v>
      </c>
      <c r="C79" s="113" t="s">
        <v>159</v>
      </c>
      <c r="D79" s="1579" t="s">
        <v>81</v>
      </c>
      <c r="E79" s="1581"/>
    </row>
    <row r="80" spans="2:24" x14ac:dyDescent="0.25">
      <c r="B80" s="932" t="s">
        <v>160</v>
      </c>
      <c r="C80" s="52" t="s">
        <v>19</v>
      </c>
      <c r="D80" s="1618"/>
      <c r="E80" s="1619"/>
    </row>
    <row r="83" spans="1:26" ht="26.25" x14ac:dyDescent="0.25">
      <c r="B83" s="1764" t="s">
        <v>161</v>
      </c>
      <c r="C83" s="1764"/>
      <c r="D83" s="1764"/>
      <c r="E83" s="1764"/>
      <c r="F83" s="1764"/>
      <c r="G83" s="1764"/>
      <c r="H83" s="1764"/>
      <c r="I83" s="1764"/>
      <c r="J83" s="1764"/>
      <c r="K83" s="1764"/>
      <c r="L83" s="1764"/>
      <c r="M83" s="1764"/>
      <c r="N83" s="1764"/>
      <c r="O83" s="1764"/>
      <c r="P83" s="1764"/>
    </row>
    <row r="85" spans="1:26" ht="15.75" thickBot="1" x14ac:dyDescent="0.3"/>
    <row r="86" spans="1:26" ht="27" thickBot="1" x14ac:dyDescent="0.3">
      <c r="B86" s="1584" t="s">
        <v>162</v>
      </c>
      <c r="C86" s="1585"/>
      <c r="D86" s="1585"/>
      <c r="E86" s="1585"/>
      <c r="F86" s="1585"/>
      <c r="G86" s="1585"/>
      <c r="H86" s="1585"/>
      <c r="I86" s="1585"/>
      <c r="J86" s="1585"/>
      <c r="K86" s="1585"/>
      <c r="L86" s="1585"/>
      <c r="M86" s="1585"/>
      <c r="N86" s="1586"/>
    </row>
    <row r="88" spans="1:26" ht="15.75" thickBot="1" x14ac:dyDescent="0.3">
      <c r="M88" s="58"/>
      <c r="N88" s="58"/>
    </row>
    <row r="89" spans="1:26" s="925" customFormat="1" ht="60" x14ac:dyDescent="0.25">
      <c r="B89" s="156" t="s">
        <v>34</v>
      </c>
      <c r="C89" s="157" t="s">
        <v>35</v>
      </c>
      <c r="D89" s="156" t="s">
        <v>36</v>
      </c>
      <c r="E89" s="156" t="s">
        <v>37</v>
      </c>
      <c r="F89" s="156" t="s">
        <v>38</v>
      </c>
      <c r="G89" s="156" t="s">
        <v>39</v>
      </c>
      <c r="H89" s="156" t="s">
        <v>40</v>
      </c>
      <c r="I89" s="156" t="s">
        <v>41</v>
      </c>
      <c r="J89" s="156" t="s">
        <v>42</v>
      </c>
      <c r="K89" s="156" t="s">
        <v>43</v>
      </c>
      <c r="L89" s="156" t="s">
        <v>44</v>
      </c>
      <c r="M89" s="158" t="s">
        <v>45</v>
      </c>
      <c r="N89" s="156" t="s">
        <v>46</v>
      </c>
      <c r="O89" s="156" t="s">
        <v>47</v>
      </c>
      <c r="P89" s="860" t="s">
        <v>48</v>
      </c>
      <c r="Q89" s="860" t="s">
        <v>49</v>
      </c>
    </row>
    <row r="90" spans="1:26" s="76" customFormat="1" ht="45" x14ac:dyDescent="0.25">
      <c r="A90" s="62"/>
      <c r="B90" s="363" t="s">
        <v>4782</v>
      </c>
      <c r="C90" s="477" t="s">
        <v>4782</v>
      </c>
      <c r="D90" s="77" t="s">
        <v>4817</v>
      </c>
      <c r="E90" s="78" t="s">
        <v>4818</v>
      </c>
      <c r="F90" s="80" t="s">
        <v>19</v>
      </c>
      <c r="G90" s="160">
        <v>0.6</v>
      </c>
      <c r="H90" s="81">
        <v>39843</v>
      </c>
      <c r="I90" s="81">
        <v>40178</v>
      </c>
      <c r="J90" s="82" t="s">
        <v>20</v>
      </c>
      <c r="K90" s="161">
        <v>3</v>
      </c>
      <c r="L90" s="161">
        <v>0</v>
      </c>
      <c r="M90" s="162">
        <v>208</v>
      </c>
      <c r="N90" s="161">
        <v>125</v>
      </c>
      <c r="O90" s="85">
        <v>81484407</v>
      </c>
      <c r="P90" s="85">
        <v>177</v>
      </c>
      <c r="Q90" s="74"/>
      <c r="R90" s="75"/>
      <c r="S90" s="75"/>
      <c r="T90" s="75"/>
      <c r="U90" s="75"/>
      <c r="V90" s="75"/>
      <c r="W90" s="75"/>
      <c r="X90" s="75"/>
      <c r="Y90" s="75"/>
      <c r="Z90" s="75"/>
    </row>
    <row r="91" spans="1:26" s="76" customFormat="1" ht="45" x14ac:dyDescent="0.25">
      <c r="A91" s="62"/>
      <c r="B91" s="363" t="s">
        <v>4782</v>
      </c>
      <c r="C91" s="477" t="s">
        <v>4782</v>
      </c>
      <c r="D91" s="77" t="s">
        <v>4817</v>
      </c>
      <c r="E91" s="78" t="s">
        <v>4794</v>
      </c>
      <c r="F91" s="79" t="s">
        <v>19</v>
      </c>
      <c r="G91" s="160">
        <v>0.6</v>
      </c>
      <c r="H91" s="1378">
        <v>40205</v>
      </c>
      <c r="I91" s="1392">
        <v>40543</v>
      </c>
      <c r="J91" s="477" t="s">
        <v>20</v>
      </c>
      <c r="K91" s="477">
        <v>0.1</v>
      </c>
      <c r="L91" s="1393">
        <v>11</v>
      </c>
      <c r="M91" s="477">
        <v>1062</v>
      </c>
      <c r="N91" s="84">
        <v>637</v>
      </c>
      <c r="O91" s="87">
        <v>536945468</v>
      </c>
      <c r="P91" s="85" t="s">
        <v>4795</v>
      </c>
      <c r="Q91" s="952" t="s">
        <v>4819</v>
      </c>
      <c r="R91" s="75"/>
      <c r="S91" s="75"/>
      <c r="T91" s="75"/>
      <c r="U91" s="75"/>
      <c r="V91" s="75"/>
      <c r="W91" s="75"/>
      <c r="X91" s="75"/>
      <c r="Y91" s="75"/>
      <c r="Z91" s="75"/>
    </row>
    <row r="92" spans="1:26" s="76" customFormat="1" ht="45" x14ac:dyDescent="0.25">
      <c r="A92" s="62"/>
      <c r="B92" s="363" t="s">
        <v>4782</v>
      </c>
      <c r="C92" s="477" t="s">
        <v>4782</v>
      </c>
      <c r="D92" s="77" t="s">
        <v>4817</v>
      </c>
      <c r="E92" s="78" t="s">
        <v>4820</v>
      </c>
      <c r="F92" s="79" t="s">
        <v>19</v>
      </c>
      <c r="G92" s="160">
        <v>0.6</v>
      </c>
      <c r="H92" s="81">
        <v>41663</v>
      </c>
      <c r="I92" s="81">
        <v>41973</v>
      </c>
      <c r="J92" s="82" t="s">
        <v>20</v>
      </c>
      <c r="K92" s="161">
        <v>8.1999999999999993</v>
      </c>
      <c r="L92" s="161">
        <v>0</v>
      </c>
      <c r="M92" s="162">
        <v>425</v>
      </c>
      <c r="N92" s="161">
        <v>255</v>
      </c>
      <c r="O92" s="85">
        <v>469626288</v>
      </c>
      <c r="P92" s="85" t="s">
        <v>4821</v>
      </c>
      <c r="Q92" s="74"/>
      <c r="R92" s="75"/>
      <c r="S92" s="75"/>
      <c r="T92" s="75"/>
      <c r="U92" s="75"/>
      <c r="V92" s="75"/>
      <c r="W92" s="75"/>
      <c r="X92" s="75"/>
      <c r="Y92" s="75"/>
      <c r="Z92" s="75"/>
    </row>
    <row r="93" spans="1:26" s="76" customFormat="1" x14ac:dyDescent="0.25">
      <c r="A93" s="62"/>
      <c r="B93" s="163"/>
      <c r="C93" s="77"/>
      <c r="D93" s="77"/>
      <c r="E93" s="78"/>
      <c r="F93" s="79"/>
      <c r="G93" s="160"/>
      <c r="H93" s="81"/>
      <c r="I93" s="81"/>
      <c r="J93" s="82"/>
      <c r="K93" s="161"/>
      <c r="L93" s="161"/>
      <c r="M93" s="162"/>
      <c r="N93" s="161"/>
      <c r="O93" s="85"/>
      <c r="P93" s="85"/>
      <c r="Q93" s="74"/>
      <c r="R93" s="75"/>
      <c r="S93" s="75"/>
      <c r="T93" s="75"/>
      <c r="U93" s="75"/>
      <c r="V93" s="75"/>
      <c r="W93" s="75"/>
      <c r="X93" s="75"/>
      <c r="Y93" s="75"/>
      <c r="Z93" s="75"/>
    </row>
    <row r="94" spans="1:26" s="76" customFormat="1" x14ac:dyDescent="0.25">
      <c r="A94" s="968"/>
      <c r="B94" s="163" t="s">
        <v>29</v>
      </c>
      <c r="C94" s="77"/>
      <c r="D94" s="77"/>
      <c r="E94" s="78"/>
      <c r="F94" s="79"/>
      <c r="G94" s="160"/>
      <c r="H94" s="81"/>
      <c r="I94" s="81"/>
      <c r="J94" s="82"/>
      <c r="K94" s="161">
        <f>SUM(K90:K93)</f>
        <v>11.299999999999999</v>
      </c>
      <c r="L94" s="161">
        <f>SUM(L90:L93)</f>
        <v>11</v>
      </c>
      <c r="M94" s="162">
        <f>SUM(M90:M93)</f>
        <v>1695</v>
      </c>
      <c r="N94" s="161">
        <f>SUM(N90:N93)</f>
        <v>1017</v>
      </c>
      <c r="O94" s="85">
        <f>SUM(O90:O93)</f>
        <v>1088056163</v>
      </c>
      <c r="P94" s="85"/>
      <c r="Q94" s="74"/>
      <c r="R94" s="75"/>
      <c r="S94" s="75"/>
      <c r="T94" s="75"/>
      <c r="U94" s="75"/>
      <c r="V94" s="75"/>
      <c r="W94" s="75"/>
      <c r="X94" s="75"/>
      <c r="Y94" s="75"/>
      <c r="Z94" s="75"/>
    </row>
    <row r="95" spans="1:26" x14ac:dyDescent="0.25">
      <c r="B95" s="100"/>
      <c r="C95" s="101"/>
      <c r="D95" s="100"/>
      <c r="E95" s="102"/>
      <c r="F95" s="100"/>
      <c r="G95" s="100"/>
      <c r="H95" s="100"/>
      <c r="I95" s="100"/>
      <c r="J95" s="100"/>
      <c r="K95" s="103"/>
      <c r="L95" s="100"/>
      <c r="M95" s="100"/>
      <c r="N95" s="100"/>
      <c r="O95" s="100"/>
      <c r="P95" s="100"/>
    </row>
    <row r="96" spans="1:26" ht="18.75" x14ac:dyDescent="0.25">
      <c r="B96" s="106" t="s">
        <v>163</v>
      </c>
      <c r="C96" s="172" t="s">
        <v>4822</v>
      </c>
      <c r="H96" s="110"/>
      <c r="I96" s="110"/>
      <c r="J96" s="110"/>
      <c r="K96" s="111"/>
      <c r="L96" s="110"/>
      <c r="M96" s="110"/>
      <c r="N96" s="100"/>
      <c r="O96" s="100"/>
      <c r="P96" s="100"/>
    </row>
    <row r="97" spans="2:17" ht="15.75" thickBot="1" x14ac:dyDescent="0.3"/>
    <row r="98" spans="2:17" ht="30.75" thickBot="1" x14ac:dyDescent="0.3">
      <c r="B98" s="237" t="s">
        <v>175</v>
      </c>
      <c r="C98" s="200" t="s">
        <v>176</v>
      </c>
      <c r="D98" s="237" t="s">
        <v>28</v>
      </c>
      <c r="E98" s="200" t="s">
        <v>402</v>
      </c>
      <c r="I98" s="925"/>
      <c r="K98" s="1"/>
    </row>
    <row r="99" spans="2:17" x14ac:dyDescent="0.25">
      <c r="B99" s="239" t="s">
        <v>403</v>
      </c>
      <c r="C99" s="241">
        <v>20</v>
      </c>
      <c r="D99" s="241">
        <v>20</v>
      </c>
      <c r="E99" s="1610">
        <v>20</v>
      </c>
      <c r="I99" s="925"/>
      <c r="K99" s="1"/>
    </row>
    <row r="100" spans="2:17" x14ac:dyDescent="0.25">
      <c r="B100" s="239" t="s">
        <v>404</v>
      </c>
      <c r="C100" s="983">
        <v>30</v>
      </c>
      <c r="D100" s="878">
        <v>0</v>
      </c>
      <c r="E100" s="1602"/>
      <c r="I100" s="925"/>
      <c r="K100" s="1"/>
      <c r="M100" s="400"/>
    </row>
    <row r="101" spans="2:17" ht="15.75" thickBot="1" x14ac:dyDescent="0.3">
      <c r="B101" s="239" t="s">
        <v>405</v>
      </c>
      <c r="C101" s="243">
        <v>40</v>
      </c>
      <c r="D101" s="243">
        <v>0</v>
      </c>
      <c r="E101" s="1611"/>
      <c r="I101" s="925"/>
      <c r="K101" s="1"/>
    </row>
    <row r="103" spans="2:17" s="137" customFormat="1" ht="15.75" thickBot="1" x14ac:dyDescent="0.3">
      <c r="B103" s="173"/>
      <c r="C103" s="174"/>
      <c r="D103" s="175"/>
      <c r="E103" s="175"/>
      <c r="K103" s="176"/>
    </row>
    <row r="104" spans="2:17" ht="27" thickBot="1" x14ac:dyDescent="0.3">
      <c r="B104" s="1584" t="s">
        <v>164</v>
      </c>
      <c r="C104" s="1585"/>
      <c r="D104" s="1585"/>
      <c r="E104" s="1585"/>
      <c r="F104" s="1585"/>
      <c r="G104" s="1585"/>
      <c r="H104" s="1585"/>
      <c r="I104" s="1585"/>
      <c r="J104" s="1585"/>
      <c r="K104" s="1585"/>
      <c r="L104" s="1585"/>
      <c r="M104" s="1585"/>
      <c r="N104" s="1586"/>
    </row>
    <row r="106" spans="2:17" ht="75" x14ac:dyDescent="0.25">
      <c r="B106" s="1577" t="s">
        <v>97</v>
      </c>
      <c r="C106" s="1754" t="s">
        <v>98</v>
      </c>
      <c r="D106" s="1577" t="s">
        <v>99</v>
      </c>
      <c r="E106" s="1577" t="s">
        <v>100</v>
      </c>
      <c r="F106" s="1577" t="s">
        <v>101</v>
      </c>
      <c r="G106" s="1577" t="s">
        <v>102</v>
      </c>
      <c r="H106" s="1577" t="s">
        <v>103</v>
      </c>
      <c r="I106" s="1577" t="s">
        <v>104</v>
      </c>
      <c r="J106" s="1579" t="s">
        <v>105</v>
      </c>
      <c r="K106" s="1580"/>
      <c r="L106" s="1581"/>
      <c r="M106" s="923" t="s">
        <v>106</v>
      </c>
      <c r="N106" s="923" t="s">
        <v>107</v>
      </c>
      <c r="O106" s="923" t="s">
        <v>108</v>
      </c>
      <c r="P106" s="1579" t="s">
        <v>81</v>
      </c>
      <c r="Q106" s="1581"/>
    </row>
    <row r="107" spans="2:17" ht="45" x14ac:dyDescent="0.25">
      <c r="B107" s="1578"/>
      <c r="C107" s="1755"/>
      <c r="D107" s="1578"/>
      <c r="E107" s="1578"/>
      <c r="F107" s="1578"/>
      <c r="G107" s="1578"/>
      <c r="H107" s="1578"/>
      <c r="I107" s="1578"/>
      <c r="J107" s="177" t="s">
        <v>109</v>
      </c>
      <c r="K107" s="178" t="s">
        <v>110</v>
      </c>
      <c r="L107" s="177" t="s">
        <v>111</v>
      </c>
      <c r="M107" s="923"/>
      <c r="N107" s="923"/>
      <c r="O107" s="923"/>
      <c r="P107" s="862"/>
      <c r="Q107" s="863"/>
    </row>
    <row r="108" spans="2:17" s="181" customFormat="1" ht="60" x14ac:dyDescent="0.25">
      <c r="B108" s="904" t="s">
        <v>4823</v>
      </c>
      <c r="C108" s="914" t="s">
        <v>4824</v>
      </c>
      <c r="D108" s="938" t="s">
        <v>4825</v>
      </c>
      <c r="E108" s="938">
        <v>30659915</v>
      </c>
      <c r="F108" s="938" t="s">
        <v>4826</v>
      </c>
      <c r="G108" s="875" t="s">
        <v>136</v>
      </c>
      <c r="H108" s="872">
        <v>36889</v>
      </c>
      <c r="I108" s="875" t="s">
        <v>86</v>
      </c>
      <c r="J108" s="880" t="s">
        <v>4320</v>
      </c>
      <c r="K108" s="879" t="s">
        <v>4827</v>
      </c>
      <c r="L108" s="879" t="s">
        <v>155</v>
      </c>
      <c r="M108" s="870" t="s">
        <v>19</v>
      </c>
      <c r="N108" s="870" t="s">
        <v>19</v>
      </c>
      <c r="O108" s="870" t="s">
        <v>19</v>
      </c>
      <c r="P108" s="1867"/>
      <c r="Q108" s="1868"/>
    </row>
    <row r="109" spans="2:17" s="181" customFormat="1" ht="45" x14ac:dyDescent="0.25">
      <c r="B109" s="904" t="s">
        <v>2346</v>
      </c>
      <c r="C109" s="914" t="s">
        <v>4799</v>
      </c>
      <c r="D109" s="938" t="s">
        <v>4828</v>
      </c>
      <c r="E109" s="191">
        <v>30652879</v>
      </c>
      <c r="F109" s="938" t="s">
        <v>4829</v>
      </c>
      <c r="G109" s="870" t="s">
        <v>143</v>
      </c>
      <c r="H109" s="872">
        <v>35405</v>
      </c>
      <c r="I109" s="875" t="s">
        <v>86</v>
      </c>
      <c r="J109" s="880" t="s">
        <v>4830</v>
      </c>
      <c r="K109" s="879" t="s">
        <v>4831</v>
      </c>
      <c r="L109" s="879" t="s">
        <v>155</v>
      </c>
      <c r="M109" s="880" t="s">
        <v>19</v>
      </c>
      <c r="N109" s="880" t="s">
        <v>19</v>
      </c>
      <c r="O109" s="880" t="s">
        <v>19</v>
      </c>
      <c r="P109" s="1859"/>
      <c r="Q109" s="1860"/>
    </row>
    <row r="110" spans="2:17" s="181" customFormat="1" ht="75" x14ac:dyDescent="0.25">
      <c r="B110" s="904" t="s">
        <v>2346</v>
      </c>
      <c r="C110" s="914" t="s">
        <v>833</v>
      </c>
      <c r="D110" s="879" t="s">
        <v>4832</v>
      </c>
      <c r="E110" s="878">
        <v>26137293</v>
      </c>
      <c r="F110" s="879" t="s">
        <v>4829</v>
      </c>
      <c r="G110" s="870" t="s">
        <v>143</v>
      </c>
      <c r="H110" s="872">
        <v>36150</v>
      </c>
      <c r="I110" s="875" t="s">
        <v>86</v>
      </c>
      <c r="J110" s="477" t="s">
        <v>4782</v>
      </c>
      <c r="K110" s="879" t="s">
        <v>4833</v>
      </c>
      <c r="L110" s="879" t="s">
        <v>155</v>
      </c>
      <c r="M110" s="880" t="s">
        <v>19</v>
      </c>
      <c r="N110" s="880" t="s">
        <v>19</v>
      </c>
      <c r="O110" s="880" t="s">
        <v>19</v>
      </c>
      <c r="P110" s="955"/>
      <c r="Q110" s="956"/>
    </row>
    <row r="111" spans="2:17" s="181" customFormat="1" ht="30" x14ac:dyDescent="0.25">
      <c r="B111" s="182" t="s">
        <v>1589</v>
      </c>
      <c r="C111" s="145" t="s">
        <v>4799</v>
      </c>
      <c r="D111" s="938" t="s">
        <v>4834</v>
      </c>
      <c r="E111" s="191">
        <v>30663016</v>
      </c>
      <c r="F111" s="938" t="s">
        <v>446</v>
      </c>
      <c r="G111" s="920" t="s">
        <v>289</v>
      </c>
      <c r="H111" s="934">
        <v>41026</v>
      </c>
      <c r="I111" s="935" t="s">
        <v>86</v>
      </c>
      <c r="J111" s="937"/>
      <c r="K111" s="938"/>
      <c r="L111" s="938"/>
      <c r="M111" s="878" t="s">
        <v>19</v>
      </c>
      <c r="N111" s="878" t="s">
        <v>19</v>
      </c>
      <c r="O111" s="878" t="s">
        <v>19</v>
      </c>
      <c r="P111" s="1609"/>
      <c r="Q111" s="1609"/>
    </row>
    <row r="112" spans="2:17" ht="30" x14ac:dyDescent="0.25">
      <c r="B112" s="182" t="s">
        <v>1589</v>
      </c>
      <c r="C112" s="145" t="s">
        <v>833</v>
      </c>
      <c r="D112" s="938" t="s">
        <v>4835</v>
      </c>
      <c r="E112" s="191">
        <v>1063140170</v>
      </c>
      <c r="F112" s="938" t="s">
        <v>446</v>
      </c>
      <c r="G112" s="880" t="s">
        <v>4836</v>
      </c>
      <c r="H112" s="934">
        <v>39736</v>
      </c>
      <c r="I112" s="935" t="s">
        <v>86</v>
      </c>
      <c r="J112" s="937"/>
      <c r="K112" s="938"/>
      <c r="L112" s="938"/>
      <c r="M112" s="878" t="s">
        <v>19</v>
      </c>
      <c r="N112" s="878" t="s">
        <v>19</v>
      </c>
      <c r="O112" s="878" t="s">
        <v>19</v>
      </c>
      <c r="P112" s="1609"/>
      <c r="Q112" s="1609"/>
    </row>
    <row r="113" spans="2:17" x14ac:dyDescent="0.25">
      <c r="B113" s="193"/>
      <c r="C113" s="194"/>
      <c r="D113" s="195"/>
      <c r="E113" s="195"/>
      <c r="F113" s="195"/>
      <c r="G113" s="195"/>
      <c r="H113" s="195"/>
      <c r="I113" s="196"/>
      <c r="J113" s="197"/>
      <c r="K113" s="198"/>
      <c r="L113" s="199"/>
      <c r="M113" s="35"/>
      <c r="N113" s="35"/>
      <c r="O113" s="35"/>
      <c r="P113" s="826"/>
      <c r="Q113" s="826"/>
    </row>
    <row r="114" spans="2:17" x14ac:dyDescent="0.25">
      <c r="B114" s="47" t="s">
        <v>174</v>
      </c>
      <c r="C114" s="1"/>
      <c r="K114" s="1"/>
    </row>
    <row r="115" spans="2:17" ht="15.75" thickBot="1" x14ac:dyDescent="0.3">
      <c r="C115" s="1"/>
      <c r="K115" s="1"/>
    </row>
    <row r="116" spans="2:17" ht="30" x14ac:dyDescent="0.25">
      <c r="B116" s="55" t="s">
        <v>18</v>
      </c>
      <c r="C116" s="55" t="s">
        <v>175</v>
      </c>
      <c r="D116" s="923" t="s">
        <v>176</v>
      </c>
      <c r="E116" s="55" t="s">
        <v>28</v>
      </c>
      <c r="F116" s="200" t="s">
        <v>177</v>
      </c>
      <c r="G116" s="201"/>
      <c r="K116" s="1"/>
    </row>
    <row r="117" spans="2:17" ht="108" x14ac:dyDescent="0.2">
      <c r="B117" s="1766" t="s">
        <v>178</v>
      </c>
      <c r="C117" s="202" t="s">
        <v>179</v>
      </c>
      <c r="D117" s="878">
        <v>25</v>
      </c>
      <c r="E117" s="878">
        <v>25</v>
      </c>
      <c r="F117" s="1735">
        <f>+E117+E118+E119</f>
        <v>60</v>
      </c>
      <c r="G117" s="203"/>
      <c r="K117" s="1"/>
    </row>
    <row r="118" spans="2:17" ht="96" x14ac:dyDescent="0.2">
      <c r="B118" s="1766"/>
      <c r="C118" s="202" t="s">
        <v>180</v>
      </c>
      <c r="D118" s="880">
        <v>25</v>
      </c>
      <c r="E118" s="878">
        <v>25</v>
      </c>
      <c r="F118" s="1736"/>
      <c r="G118" s="203"/>
      <c r="K118" s="1"/>
    </row>
    <row r="119" spans="2:17" ht="60" x14ac:dyDescent="0.2">
      <c r="B119" s="1766"/>
      <c r="C119" s="202" t="s">
        <v>181</v>
      </c>
      <c r="D119" s="878">
        <v>10</v>
      </c>
      <c r="E119" s="878">
        <v>10</v>
      </c>
      <c r="F119" s="1737"/>
      <c r="G119" s="203"/>
      <c r="K119" s="1"/>
    </row>
    <row r="120" spans="2:17" x14ac:dyDescent="0.2">
      <c r="B120" s="204"/>
      <c r="C120" s="205"/>
      <c r="D120" s="826"/>
      <c r="E120" s="826"/>
      <c r="F120" s="203"/>
      <c r="G120" s="203"/>
      <c r="K120" s="1"/>
    </row>
    <row r="121" spans="2:17" x14ac:dyDescent="0.2">
      <c r="B121" s="204"/>
      <c r="C121" s="205"/>
      <c r="D121" s="826"/>
      <c r="E121" s="826"/>
      <c r="F121" s="203"/>
      <c r="G121" s="203"/>
      <c r="K121" s="1"/>
    </row>
  </sheetData>
  <sheetProtection sheet="1" objects="1" scenarios="1" formatCells="0" formatColumns="0" formatRows="0" insertColumns="0" insertRows="0" insertHyperlinks="0" deleteColumns="0" deleteRows="0"/>
  <mergeCells count="63">
    <mergeCell ref="C9:N9"/>
    <mergeCell ref="B2:P2"/>
    <mergeCell ref="B4:P4"/>
    <mergeCell ref="C6:N6"/>
    <mergeCell ref="C7:N7"/>
    <mergeCell ref="C8:N8"/>
    <mergeCell ref="O60:P60"/>
    <mergeCell ref="B14:C16"/>
    <mergeCell ref="B17:C17"/>
    <mergeCell ref="E34:E35"/>
    <mergeCell ref="M37:N37"/>
    <mergeCell ref="B38:Q38"/>
    <mergeCell ref="B48:B49"/>
    <mergeCell ref="C48:C49"/>
    <mergeCell ref="D48:E48"/>
    <mergeCell ref="C52:N52"/>
    <mergeCell ref="B54:N54"/>
    <mergeCell ref="O57:P57"/>
    <mergeCell ref="O58:P58"/>
    <mergeCell ref="O59:P59"/>
    <mergeCell ref="B65:N65"/>
    <mergeCell ref="B68:B69"/>
    <mergeCell ref="C68:C69"/>
    <mergeCell ref="D68:D69"/>
    <mergeCell ref="E68:E69"/>
    <mergeCell ref="F68:F69"/>
    <mergeCell ref="G68:G69"/>
    <mergeCell ref="H68:H69"/>
    <mergeCell ref="I68:I69"/>
    <mergeCell ref="J68:L68"/>
    <mergeCell ref="D79:E79"/>
    <mergeCell ref="M68:M69"/>
    <mergeCell ref="N68:N69"/>
    <mergeCell ref="O68:O69"/>
    <mergeCell ref="P68:Q69"/>
    <mergeCell ref="P70:Q70"/>
    <mergeCell ref="P71:Q71"/>
    <mergeCell ref="P72:Q72"/>
    <mergeCell ref="P73:Q73"/>
    <mergeCell ref="P74:Q74"/>
    <mergeCell ref="U74:V74"/>
    <mergeCell ref="B76:N76"/>
    <mergeCell ref="P108:Q108"/>
    <mergeCell ref="D80:E80"/>
    <mergeCell ref="B83:P83"/>
    <mergeCell ref="B86:N86"/>
    <mergeCell ref="E99:E101"/>
    <mergeCell ref="B104:N104"/>
    <mergeCell ref="B106:B107"/>
    <mergeCell ref="C106:C107"/>
    <mergeCell ref="D106:D107"/>
    <mergeCell ref="E106:E107"/>
    <mergeCell ref="F106:F107"/>
    <mergeCell ref="G106:G107"/>
    <mergeCell ref="H106:H107"/>
    <mergeCell ref="I106:I107"/>
    <mergeCell ref="B117:B119"/>
    <mergeCell ref="F117:F119"/>
    <mergeCell ref="J106:L106"/>
    <mergeCell ref="P106:Q106"/>
    <mergeCell ref="P109:Q109"/>
    <mergeCell ref="P111:Q111"/>
    <mergeCell ref="P112:Q112"/>
  </mergeCells>
  <dataValidations count="2">
    <dataValidation type="decimal" allowBlank="1" showInputMessage="1" showErrorMessage="1" sqref="WVH983038 WLL983038 C65534 IV65534 SR65534 ACN65534 AMJ65534 AWF65534 BGB65534 BPX65534 BZT65534 CJP65534 CTL65534 DDH65534 DND65534 DWZ65534 EGV65534 EQR65534 FAN65534 FKJ65534 FUF65534 GEB65534 GNX65534 GXT65534 HHP65534 HRL65534 IBH65534 ILD65534 IUZ65534 JEV65534 JOR65534 JYN65534 KIJ65534 KSF65534 LCB65534 LLX65534 LVT65534 MFP65534 MPL65534 MZH65534 NJD65534 NSZ65534 OCV65534 OMR65534 OWN65534 PGJ65534 PQF65534 QAB65534 QJX65534 QTT65534 RDP65534 RNL65534 RXH65534 SHD65534 SQZ65534 TAV65534 TKR65534 TUN65534 UEJ65534 UOF65534 UYB65534 VHX65534 VRT65534 WBP65534 WLL65534 WVH65534 C131070 IV131070 SR131070 ACN131070 AMJ131070 AWF131070 BGB131070 BPX131070 BZT131070 CJP131070 CTL131070 DDH131070 DND131070 DWZ131070 EGV131070 EQR131070 FAN131070 FKJ131070 FUF131070 GEB131070 GNX131070 GXT131070 HHP131070 HRL131070 IBH131070 ILD131070 IUZ131070 JEV131070 JOR131070 JYN131070 KIJ131070 KSF131070 LCB131070 LLX131070 LVT131070 MFP131070 MPL131070 MZH131070 NJD131070 NSZ131070 OCV131070 OMR131070 OWN131070 PGJ131070 PQF131070 QAB131070 QJX131070 QTT131070 RDP131070 RNL131070 RXH131070 SHD131070 SQZ131070 TAV131070 TKR131070 TUN131070 UEJ131070 UOF131070 UYB131070 VHX131070 VRT131070 WBP131070 WLL131070 WVH131070 C196606 IV196606 SR196606 ACN196606 AMJ196606 AWF196606 BGB196606 BPX196606 BZT196606 CJP196606 CTL196606 DDH196606 DND196606 DWZ196606 EGV196606 EQR196606 FAN196606 FKJ196606 FUF196606 GEB196606 GNX196606 GXT196606 HHP196606 HRL196606 IBH196606 ILD196606 IUZ196606 JEV196606 JOR196606 JYN196606 KIJ196606 KSF196606 LCB196606 LLX196606 LVT196606 MFP196606 MPL196606 MZH196606 NJD196606 NSZ196606 OCV196606 OMR196606 OWN196606 PGJ196606 PQF196606 QAB196606 QJX196606 QTT196606 RDP196606 RNL196606 RXH196606 SHD196606 SQZ196606 TAV196606 TKR196606 TUN196606 UEJ196606 UOF196606 UYB196606 VHX196606 VRT196606 WBP196606 WLL196606 WVH196606 C262142 IV262142 SR262142 ACN262142 AMJ262142 AWF262142 BGB262142 BPX262142 BZT262142 CJP262142 CTL262142 DDH262142 DND262142 DWZ262142 EGV262142 EQR262142 FAN262142 FKJ262142 FUF262142 GEB262142 GNX262142 GXT262142 HHP262142 HRL262142 IBH262142 ILD262142 IUZ262142 JEV262142 JOR262142 JYN262142 KIJ262142 KSF262142 LCB262142 LLX262142 LVT262142 MFP262142 MPL262142 MZH262142 NJD262142 NSZ262142 OCV262142 OMR262142 OWN262142 PGJ262142 PQF262142 QAB262142 QJX262142 QTT262142 RDP262142 RNL262142 RXH262142 SHD262142 SQZ262142 TAV262142 TKR262142 TUN262142 UEJ262142 UOF262142 UYB262142 VHX262142 VRT262142 WBP262142 WLL262142 WVH262142 C327678 IV327678 SR327678 ACN327678 AMJ327678 AWF327678 BGB327678 BPX327678 BZT327678 CJP327678 CTL327678 DDH327678 DND327678 DWZ327678 EGV327678 EQR327678 FAN327678 FKJ327678 FUF327678 GEB327678 GNX327678 GXT327678 HHP327678 HRL327678 IBH327678 ILD327678 IUZ327678 JEV327678 JOR327678 JYN327678 KIJ327678 KSF327678 LCB327678 LLX327678 LVT327678 MFP327678 MPL327678 MZH327678 NJD327678 NSZ327678 OCV327678 OMR327678 OWN327678 PGJ327678 PQF327678 QAB327678 QJX327678 QTT327678 RDP327678 RNL327678 RXH327678 SHD327678 SQZ327678 TAV327678 TKR327678 TUN327678 UEJ327678 UOF327678 UYB327678 VHX327678 VRT327678 WBP327678 WLL327678 WVH327678 C393214 IV393214 SR393214 ACN393214 AMJ393214 AWF393214 BGB393214 BPX393214 BZT393214 CJP393214 CTL393214 DDH393214 DND393214 DWZ393214 EGV393214 EQR393214 FAN393214 FKJ393214 FUF393214 GEB393214 GNX393214 GXT393214 HHP393214 HRL393214 IBH393214 ILD393214 IUZ393214 JEV393214 JOR393214 JYN393214 KIJ393214 KSF393214 LCB393214 LLX393214 LVT393214 MFP393214 MPL393214 MZH393214 NJD393214 NSZ393214 OCV393214 OMR393214 OWN393214 PGJ393214 PQF393214 QAB393214 QJX393214 QTT393214 RDP393214 RNL393214 RXH393214 SHD393214 SQZ393214 TAV393214 TKR393214 TUN393214 UEJ393214 UOF393214 UYB393214 VHX393214 VRT393214 WBP393214 WLL393214 WVH393214 C458750 IV458750 SR458750 ACN458750 AMJ458750 AWF458750 BGB458750 BPX458750 BZT458750 CJP458750 CTL458750 DDH458750 DND458750 DWZ458750 EGV458750 EQR458750 FAN458750 FKJ458750 FUF458750 GEB458750 GNX458750 GXT458750 HHP458750 HRL458750 IBH458750 ILD458750 IUZ458750 JEV458750 JOR458750 JYN458750 KIJ458750 KSF458750 LCB458750 LLX458750 LVT458750 MFP458750 MPL458750 MZH458750 NJD458750 NSZ458750 OCV458750 OMR458750 OWN458750 PGJ458750 PQF458750 QAB458750 QJX458750 QTT458750 RDP458750 RNL458750 RXH458750 SHD458750 SQZ458750 TAV458750 TKR458750 TUN458750 UEJ458750 UOF458750 UYB458750 VHX458750 VRT458750 WBP458750 WLL458750 WVH458750 C524286 IV524286 SR524286 ACN524286 AMJ524286 AWF524286 BGB524286 BPX524286 BZT524286 CJP524286 CTL524286 DDH524286 DND524286 DWZ524286 EGV524286 EQR524286 FAN524286 FKJ524286 FUF524286 GEB524286 GNX524286 GXT524286 HHP524286 HRL524286 IBH524286 ILD524286 IUZ524286 JEV524286 JOR524286 JYN524286 KIJ524286 KSF524286 LCB524286 LLX524286 LVT524286 MFP524286 MPL524286 MZH524286 NJD524286 NSZ524286 OCV524286 OMR524286 OWN524286 PGJ524286 PQF524286 QAB524286 QJX524286 QTT524286 RDP524286 RNL524286 RXH524286 SHD524286 SQZ524286 TAV524286 TKR524286 TUN524286 UEJ524286 UOF524286 UYB524286 VHX524286 VRT524286 WBP524286 WLL524286 WVH524286 C589822 IV589822 SR589822 ACN589822 AMJ589822 AWF589822 BGB589822 BPX589822 BZT589822 CJP589822 CTL589822 DDH589822 DND589822 DWZ589822 EGV589822 EQR589822 FAN589822 FKJ589822 FUF589822 GEB589822 GNX589822 GXT589822 HHP589822 HRL589822 IBH589822 ILD589822 IUZ589822 JEV589822 JOR589822 JYN589822 KIJ589822 KSF589822 LCB589822 LLX589822 LVT589822 MFP589822 MPL589822 MZH589822 NJD589822 NSZ589822 OCV589822 OMR589822 OWN589822 PGJ589822 PQF589822 QAB589822 QJX589822 QTT589822 RDP589822 RNL589822 RXH589822 SHD589822 SQZ589822 TAV589822 TKR589822 TUN589822 UEJ589822 UOF589822 UYB589822 VHX589822 VRT589822 WBP589822 WLL589822 WVH589822 C655358 IV655358 SR655358 ACN655358 AMJ655358 AWF655358 BGB655358 BPX655358 BZT655358 CJP655358 CTL655358 DDH655358 DND655358 DWZ655358 EGV655358 EQR655358 FAN655358 FKJ655358 FUF655358 GEB655358 GNX655358 GXT655358 HHP655358 HRL655358 IBH655358 ILD655358 IUZ655358 JEV655358 JOR655358 JYN655358 KIJ655358 KSF655358 LCB655358 LLX655358 LVT655358 MFP655358 MPL655358 MZH655358 NJD655358 NSZ655358 OCV655358 OMR655358 OWN655358 PGJ655358 PQF655358 QAB655358 QJX655358 QTT655358 RDP655358 RNL655358 RXH655358 SHD655358 SQZ655358 TAV655358 TKR655358 TUN655358 UEJ655358 UOF655358 UYB655358 VHX655358 VRT655358 WBP655358 WLL655358 WVH655358 C720894 IV720894 SR720894 ACN720894 AMJ720894 AWF720894 BGB720894 BPX720894 BZT720894 CJP720894 CTL720894 DDH720894 DND720894 DWZ720894 EGV720894 EQR720894 FAN720894 FKJ720894 FUF720894 GEB720894 GNX720894 GXT720894 HHP720894 HRL720894 IBH720894 ILD720894 IUZ720894 JEV720894 JOR720894 JYN720894 KIJ720894 KSF720894 LCB720894 LLX720894 LVT720894 MFP720894 MPL720894 MZH720894 NJD720894 NSZ720894 OCV720894 OMR720894 OWN720894 PGJ720894 PQF720894 QAB720894 QJX720894 QTT720894 RDP720894 RNL720894 RXH720894 SHD720894 SQZ720894 TAV720894 TKR720894 TUN720894 UEJ720894 UOF720894 UYB720894 VHX720894 VRT720894 WBP720894 WLL720894 WVH720894 C786430 IV786430 SR786430 ACN786430 AMJ786430 AWF786430 BGB786430 BPX786430 BZT786430 CJP786430 CTL786430 DDH786430 DND786430 DWZ786430 EGV786430 EQR786430 FAN786430 FKJ786430 FUF786430 GEB786430 GNX786430 GXT786430 HHP786430 HRL786430 IBH786430 ILD786430 IUZ786430 JEV786430 JOR786430 JYN786430 KIJ786430 KSF786430 LCB786430 LLX786430 LVT786430 MFP786430 MPL786430 MZH786430 NJD786430 NSZ786430 OCV786430 OMR786430 OWN786430 PGJ786430 PQF786430 QAB786430 QJX786430 QTT786430 RDP786430 RNL786430 RXH786430 SHD786430 SQZ786430 TAV786430 TKR786430 TUN786430 UEJ786430 UOF786430 UYB786430 VHX786430 VRT786430 WBP786430 WLL786430 WVH786430 C851966 IV851966 SR851966 ACN851966 AMJ851966 AWF851966 BGB851966 BPX851966 BZT851966 CJP851966 CTL851966 DDH851966 DND851966 DWZ851966 EGV851966 EQR851966 FAN851966 FKJ851966 FUF851966 GEB851966 GNX851966 GXT851966 HHP851966 HRL851966 IBH851966 ILD851966 IUZ851966 JEV851966 JOR851966 JYN851966 KIJ851966 KSF851966 LCB851966 LLX851966 LVT851966 MFP851966 MPL851966 MZH851966 NJD851966 NSZ851966 OCV851966 OMR851966 OWN851966 PGJ851966 PQF851966 QAB851966 QJX851966 QTT851966 RDP851966 RNL851966 RXH851966 SHD851966 SQZ851966 TAV851966 TKR851966 TUN851966 UEJ851966 UOF851966 UYB851966 VHX851966 VRT851966 WBP851966 WLL851966 WVH851966 C917502 IV917502 SR917502 ACN917502 AMJ917502 AWF917502 BGB917502 BPX917502 BZT917502 CJP917502 CTL917502 DDH917502 DND917502 DWZ917502 EGV917502 EQR917502 FAN917502 FKJ917502 FUF917502 GEB917502 GNX917502 GXT917502 HHP917502 HRL917502 IBH917502 ILD917502 IUZ917502 JEV917502 JOR917502 JYN917502 KIJ917502 KSF917502 LCB917502 LLX917502 LVT917502 MFP917502 MPL917502 MZH917502 NJD917502 NSZ917502 OCV917502 OMR917502 OWN917502 PGJ917502 PQF917502 QAB917502 QJX917502 QTT917502 RDP917502 RNL917502 RXH917502 SHD917502 SQZ917502 TAV917502 TKR917502 TUN917502 UEJ917502 UOF917502 UYB917502 VHX917502 VRT917502 WBP917502 WLL917502 WVH917502 C983038 IV983038 SR983038 ACN983038 AMJ983038 AWF983038 BGB983038 BPX983038 BZT983038 CJP983038 CTL983038 DDH983038 DND983038 DWZ983038 EGV983038 EQR983038 FAN983038 FKJ983038 FUF983038 GEB983038 GNX983038 GXT983038 HHP983038 HRL983038 IBH983038 ILD983038 IUZ983038 JEV983038 JOR983038 JYN983038 KIJ983038 KSF983038 LCB983038 LLX983038 LVT983038 MFP983038 MPL983038 MZH983038 NJD983038 NSZ983038 OCV983038 OMR983038 OWN983038 PGJ983038 PQF983038 QAB983038 QJX983038 QTT983038 RDP983038 RNL983038 RXH983038 SHD983038 SQZ983038 TAV983038 TKR983038 TUN983038 UEJ983038 UOF983038 UYB983038 VHX983038 VRT983038 WBP983038 WVH19:WVH36 WLL19:WLL36 WBP19:WBP36 VRT19:VRT36 VHX19:VHX36 UYB19:UYB36 UOF19:UOF36 UEJ19:UEJ36 TUN19:TUN36 TKR19:TKR36 TAV19:TAV36 SQZ19:SQZ36 SHD19:SHD36 RXH19:RXH36 RNL19:RNL36 RDP19:RDP36 QTT19:QTT36 QJX19:QJX36 QAB19:QAB36 PQF19:PQF36 PGJ19:PGJ36 OWN19:OWN36 OMR19:OMR36 OCV19:OCV36 NSZ19:NSZ36 NJD19:NJD36 MZH19:MZH36 MPL19:MPL36 MFP19:MFP36 LVT19:LVT36 LLX19:LLX36 LCB19:LCB36 KSF19:KSF36 KIJ19:KIJ36 JYN19:JYN36 JOR19:JOR36 JEV19:JEV36 IUZ19:IUZ36 ILD19:ILD36 IBH19:IBH36 HRL19:HRL36 HHP19:HHP36 GXT19:GXT36 GNX19:GNX36 GEB19:GEB36 FUF19:FUF36 FKJ19:FKJ36 FAN19:FAN36 EQR19:EQR36 EGV19:EGV36 DWZ19:DWZ36 DND19:DND36 DDH19:DDH36 CTL19:CTL36 CJP19:CJP36 BZT19:BZT36 BPX19:BPX36 BGB19:BGB36 AWF19:AWF36 AMJ19:AMJ36 ACN19:ACN36 SR19:SR36 IV19:IV36">
      <formula1>0</formula1>
      <formula2>1</formula2>
    </dataValidation>
    <dataValidation type="list" allowBlank="1" showInputMessage="1" showErrorMessage="1" sqref="WVE983038 A65534 IS65534 SO65534 ACK65534 AMG65534 AWC65534 BFY65534 BPU65534 BZQ65534 CJM65534 CTI65534 DDE65534 DNA65534 DWW65534 EGS65534 EQO65534 FAK65534 FKG65534 FUC65534 GDY65534 GNU65534 GXQ65534 HHM65534 HRI65534 IBE65534 ILA65534 IUW65534 JES65534 JOO65534 JYK65534 KIG65534 KSC65534 LBY65534 LLU65534 LVQ65534 MFM65534 MPI65534 MZE65534 NJA65534 NSW65534 OCS65534 OMO65534 OWK65534 PGG65534 PQC65534 PZY65534 QJU65534 QTQ65534 RDM65534 RNI65534 RXE65534 SHA65534 SQW65534 TAS65534 TKO65534 TUK65534 UEG65534 UOC65534 UXY65534 VHU65534 VRQ65534 WBM65534 WLI65534 WVE65534 A131070 IS131070 SO131070 ACK131070 AMG131070 AWC131070 BFY131070 BPU131070 BZQ131070 CJM131070 CTI131070 DDE131070 DNA131070 DWW131070 EGS131070 EQO131070 FAK131070 FKG131070 FUC131070 GDY131070 GNU131070 GXQ131070 HHM131070 HRI131070 IBE131070 ILA131070 IUW131070 JES131070 JOO131070 JYK131070 KIG131070 KSC131070 LBY131070 LLU131070 LVQ131070 MFM131070 MPI131070 MZE131070 NJA131070 NSW131070 OCS131070 OMO131070 OWK131070 PGG131070 PQC131070 PZY131070 QJU131070 QTQ131070 RDM131070 RNI131070 RXE131070 SHA131070 SQW131070 TAS131070 TKO131070 TUK131070 UEG131070 UOC131070 UXY131070 VHU131070 VRQ131070 WBM131070 WLI131070 WVE131070 A196606 IS196606 SO196606 ACK196606 AMG196606 AWC196606 BFY196606 BPU196606 BZQ196606 CJM196606 CTI196606 DDE196606 DNA196606 DWW196606 EGS196606 EQO196606 FAK196606 FKG196606 FUC196606 GDY196606 GNU196606 GXQ196606 HHM196606 HRI196606 IBE196606 ILA196606 IUW196606 JES196606 JOO196606 JYK196606 KIG196606 KSC196606 LBY196606 LLU196606 LVQ196606 MFM196606 MPI196606 MZE196606 NJA196606 NSW196606 OCS196606 OMO196606 OWK196606 PGG196606 PQC196606 PZY196606 QJU196606 QTQ196606 RDM196606 RNI196606 RXE196606 SHA196606 SQW196606 TAS196606 TKO196606 TUK196606 UEG196606 UOC196606 UXY196606 VHU196606 VRQ196606 WBM196606 WLI196606 WVE196606 A262142 IS262142 SO262142 ACK262142 AMG262142 AWC262142 BFY262142 BPU262142 BZQ262142 CJM262142 CTI262142 DDE262142 DNA262142 DWW262142 EGS262142 EQO262142 FAK262142 FKG262142 FUC262142 GDY262142 GNU262142 GXQ262142 HHM262142 HRI262142 IBE262142 ILA262142 IUW262142 JES262142 JOO262142 JYK262142 KIG262142 KSC262142 LBY262142 LLU262142 LVQ262142 MFM262142 MPI262142 MZE262142 NJA262142 NSW262142 OCS262142 OMO262142 OWK262142 PGG262142 PQC262142 PZY262142 QJU262142 QTQ262142 RDM262142 RNI262142 RXE262142 SHA262142 SQW262142 TAS262142 TKO262142 TUK262142 UEG262142 UOC262142 UXY262142 VHU262142 VRQ262142 WBM262142 WLI262142 WVE262142 A327678 IS327678 SO327678 ACK327678 AMG327678 AWC327678 BFY327678 BPU327678 BZQ327678 CJM327678 CTI327678 DDE327678 DNA327678 DWW327678 EGS327678 EQO327678 FAK327678 FKG327678 FUC327678 GDY327678 GNU327678 GXQ327678 HHM327678 HRI327678 IBE327678 ILA327678 IUW327678 JES327678 JOO327678 JYK327678 KIG327678 KSC327678 LBY327678 LLU327678 LVQ327678 MFM327678 MPI327678 MZE327678 NJA327678 NSW327678 OCS327678 OMO327678 OWK327678 PGG327678 PQC327678 PZY327678 QJU327678 QTQ327678 RDM327678 RNI327678 RXE327678 SHA327678 SQW327678 TAS327678 TKO327678 TUK327678 UEG327678 UOC327678 UXY327678 VHU327678 VRQ327678 WBM327678 WLI327678 WVE327678 A393214 IS393214 SO393214 ACK393214 AMG393214 AWC393214 BFY393214 BPU393214 BZQ393214 CJM393214 CTI393214 DDE393214 DNA393214 DWW393214 EGS393214 EQO393214 FAK393214 FKG393214 FUC393214 GDY393214 GNU393214 GXQ393214 HHM393214 HRI393214 IBE393214 ILA393214 IUW393214 JES393214 JOO393214 JYK393214 KIG393214 KSC393214 LBY393214 LLU393214 LVQ393214 MFM393214 MPI393214 MZE393214 NJA393214 NSW393214 OCS393214 OMO393214 OWK393214 PGG393214 PQC393214 PZY393214 QJU393214 QTQ393214 RDM393214 RNI393214 RXE393214 SHA393214 SQW393214 TAS393214 TKO393214 TUK393214 UEG393214 UOC393214 UXY393214 VHU393214 VRQ393214 WBM393214 WLI393214 WVE393214 A458750 IS458750 SO458750 ACK458750 AMG458750 AWC458750 BFY458750 BPU458750 BZQ458750 CJM458750 CTI458750 DDE458750 DNA458750 DWW458750 EGS458750 EQO458750 FAK458750 FKG458750 FUC458750 GDY458750 GNU458750 GXQ458750 HHM458750 HRI458750 IBE458750 ILA458750 IUW458750 JES458750 JOO458750 JYK458750 KIG458750 KSC458750 LBY458750 LLU458750 LVQ458750 MFM458750 MPI458750 MZE458750 NJA458750 NSW458750 OCS458750 OMO458750 OWK458750 PGG458750 PQC458750 PZY458750 QJU458750 QTQ458750 RDM458750 RNI458750 RXE458750 SHA458750 SQW458750 TAS458750 TKO458750 TUK458750 UEG458750 UOC458750 UXY458750 VHU458750 VRQ458750 WBM458750 WLI458750 WVE458750 A524286 IS524286 SO524286 ACK524286 AMG524286 AWC524286 BFY524286 BPU524286 BZQ524286 CJM524286 CTI524286 DDE524286 DNA524286 DWW524286 EGS524286 EQO524286 FAK524286 FKG524286 FUC524286 GDY524286 GNU524286 GXQ524286 HHM524286 HRI524286 IBE524286 ILA524286 IUW524286 JES524286 JOO524286 JYK524286 KIG524286 KSC524286 LBY524286 LLU524286 LVQ524286 MFM524286 MPI524286 MZE524286 NJA524286 NSW524286 OCS524286 OMO524286 OWK524286 PGG524286 PQC524286 PZY524286 QJU524286 QTQ524286 RDM524286 RNI524286 RXE524286 SHA524286 SQW524286 TAS524286 TKO524286 TUK524286 UEG524286 UOC524286 UXY524286 VHU524286 VRQ524286 WBM524286 WLI524286 WVE524286 A589822 IS589822 SO589822 ACK589822 AMG589822 AWC589822 BFY589822 BPU589822 BZQ589822 CJM589822 CTI589822 DDE589822 DNA589822 DWW589822 EGS589822 EQO589822 FAK589822 FKG589822 FUC589822 GDY589822 GNU589822 GXQ589822 HHM589822 HRI589822 IBE589822 ILA589822 IUW589822 JES589822 JOO589822 JYK589822 KIG589822 KSC589822 LBY589822 LLU589822 LVQ589822 MFM589822 MPI589822 MZE589822 NJA589822 NSW589822 OCS589822 OMO589822 OWK589822 PGG589822 PQC589822 PZY589822 QJU589822 QTQ589822 RDM589822 RNI589822 RXE589822 SHA589822 SQW589822 TAS589822 TKO589822 TUK589822 UEG589822 UOC589822 UXY589822 VHU589822 VRQ589822 WBM589822 WLI589822 WVE589822 A655358 IS655358 SO655358 ACK655358 AMG655358 AWC655358 BFY655358 BPU655358 BZQ655358 CJM655358 CTI655358 DDE655358 DNA655358 DWW655358 EGS655358 EQO655358 FAK655358 FKG655358 FUC655358 GDY655358 GNU655358 GXQ655358 HHM655358 HRI655358 IBE655358 ILA655358 IUW655358 JES655358 JOO655358 JYK655358 KIG655358 KSC655358 LBY655358 LLU655358 LVQ655358 MFM655358 MPI655358 MZE655358 NJA655358 NSW655358 OCS655358 OMO655358 OWK655358 PGG655358 PQC655358 PZY655358 QJU655358 QTQ655358 RDM655358 RNI655358 RXE655358 SHA655358 SQW655358 TAS655358 TKO655358 TUK655358 UEG655358 UOC655358 UXY655358 VHU655358 VRQ655358 WBM655358 WLI655358 WVE655358 A720894 IS720894 SO720894 ACK720894 AMG720894 AWC720894 BFY720894 BPU720894 BZQ720894 CJM720894 CTI720894 DDE720894 DNA720894 DWW720894 EGS720894 EQO720894 FAK720894 FKG720894 FUC720894 GDY720894 GNU720894 GXQ720894 HHM720894 HRI720894 IBE720894 ILA720894 IUW720894 JES720894 JOO720894 JYK720894 KIG720894 KSC720894 LBY720894 LLU720894 LVQ720894 MFM720894 MPI720894 MZE720894 NJA720894 NSW720894 OCS720894 OMO720894 OWK720894 PGG720894 PQC720894 PZY720894 QJU720894 QTQ720894 RDM720894 RNI720894 RXE720894 SHA720894 SQW720894 TAS720894 TKO720894 TUK720894 UEG720894 UOC720894 UXY720894 VHU720894 VRQ720894 WBM720894 WLI720894 WVE720894 A786430 IS786430 SO786430 ACK786430 AMG786430 AWC786430 BFY786430 BPU786430 BZQ786430 CJM786430 CTI786430 DDE786430 DNA786430 DWW786430 EGS786430 EQO786430 FAK786430 FKG786430 FUC786430 GDY786430 GNU786430 GXQ786430 HHM786430 HRI786430 IBE786430 ILA786430 IUW786430 JES786430 JOO786430 JYK786430 KIG786430 KSC786430 LBY786430 LLU786430 LVQ786430 MFM786430 MPI786430 MZE786430 NJA786430 NSW786430 OCS786430 OMO786430 OWK786430 PGG786430 PQC786430 PZY786430 QJU786430 QTQ786430 RDM786430 RNI786430 RXE786430 SHA786430 SQW786430 TAS786430 TKO786430 TUK786430 UEG786430 UOC786430 UXY786430 VHU786430 VRQ786430 WBM786430 WLI786430 WVE786430 A851966 IS851966 SO851966 ACK851966 AMG851966 AWC851966 BFY851966 BPU851966 BZQ851966 CJM851966 CTI851966 DDE851966 DNA851966 DWW851966 EGS851966 EQO851966 FAK851966 FKG851966 FUC851966 GDY851966 GNU851966 GXQ851966 HHM851966 HRI851966 IBE851966 ILA851966 IUW851966 JES851966 JOO851966 JYK851966 KIG851966 KSC851966 LBY851966 LLU851966 LVQ851966 MFM851966 MPI851966 MZE851966 NJA851966 NSW851966 OCS851966 OMO851966 OWK851966 PGG851966 PQC851966 PZY851966 QJU851966 QTQ851966 RDM851966 RNI851966 RXE851966 SHA851966 SQW851966 TAS851966 TKO851966 TUK851966 UEG851966 UOC851966 UXY851966 VHU851966 VRQ851966 WBM851966 WLI851966 WVE851966 A917502 IS917502 SO917502 ACK917502 AMG917502 AWC917502 BFY917502 BPU917502 BZQ917502 CJM917502 CTI917502 DDE917502 DNA917502 DWW917502 EGS917502 EQO917502 FAK917502 FKG917502 FUC917502 GDY917502 GNU917502 GXQ917502 HHM917502 HRI917502 IBE917502 ILA917502 IUW917502 JES917502 JOO917502 JYK917502 KIG917502 KSC917502 LBY917502 LLU917502 LVQ917502 MFM917502 MPI917502 MZE917502 NJA917502 NSW917502 OCS917502 OMO917502 OWK917502 PGG917502 PQC917502 PZY917502 QJU917502 QTQ917502 RDM917502 RNI917502 RXE917502 SHA917502 SQW917502 TAS917502 TKO917502 TUK917502 UEG917502 UOC917502 UXY917502 VHU917502 VRQ917502 WBM917502 WLI917502 WVE917502 A983038 IS983038 SO983038 ACK983038 AMG983038 AWC983038 BFY983038 BPU983038 BZQ983038 CJM983038 CTI983038 DDE983038 DNA983038 DWW983038 EGS983038 EQO983038 FAK983038 FKG983038 FUC983038 GDY983038 GNU983038 GXQ983038 HHM983038 HRI983038 IBE983038 ILA983038 IUW983038 JES983038 JOO983038 JYK983038 KIG983038 KSC983038 LBY983038 LLU983038 LVQ983038 MFM983038 MPI983038 MZE983038 NJA983038 NSW983038 OCS983038 OMO983038 OWK983038 PGG983038 PQC983038 PZY983038 QJU983038 QTQ983038 RDM983038 RNI983038 RXE983038 SHA983038 SQW983038 TAS983038 TKO983038 TUK983038 UEG983038 UOC983038 UXY983038 VHU983038 VRQ983038 WBM983038 WLI983038 WVE19:WVE36 WLI19:WLI36 WBM19:WBM36 VRQ19:VRQ36 VHU19:VHU36 UXY19:UXY36 UOC19:UOC36 UEG19:UEG36 TUK19:TUK36 TKO19:TKO36 TAS19:TAS36 SQW19:SQW36 SHA19:SHA36 RXE19:RXE36 RNI19:RNI36 RDM19:RDM36 QTQ19:QTQ36 QJU19:QJU36 PZY19:PZY36 PQC19:PQC36 PGG19:PGG36 OWK19:OWK36 OMO19:OMO36 OCS19:OCS36 NSW19:NSW36 NJA19:NJA36 MZE19:MZE36 MPI19:MPI36 MFM19:MFM36 LVQ19:LVQ36 LLU19:LLU36 LBY19:LBY36 KSC19:KSC36 KIG19:KIG36 JYK19:JYK36 JOO19:JOO36 JES19:JES36 IUW19:IUW36 ILA19:ILA36 IBE19:IBE36 HRI19:HRI36 HHM19:HHM36 GXQ19:GXQ36 GNU19:GNU36 GDY19:GDY36 FUC19:FUC36 FKG19:FKG36 FAK19:FAK36 EQO19:EQO36 EGS19:EGS36 DWW19:DWW36 DNA19:DNA36 DDE19:DDE36 CTI19:CTI36 CJM19:CJM36 BZQ19:BZQ36 BPU19:BPU36 BFY19:BFY36 AWC19:AWC36 AMG19:AMG36 ACK19:ACK36 SO19:SO36 IS19:IS36 A19:A36">
      <formula1>"1,2,3,4,5"</formula1>
    </dataValidation>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216"/>
  <sheetViews>
    <sheetView topLeftCell="B10" zoomScale="66" workbookViewId="0">
      <selection activeCell="G55" sqref="G55"/>
    </sheetView>
  </sheetViews>
  <sheetFormatPr baseColWidth="10" defaultRowHeight="15" x14ac:dyDescent="0.25"/>
  <cols>
    <col min="1" max="1" width="3.140625" style="1" bestFit="1" customWidth="1"/>
    <col min="2" max="2" width="73.5703125" style="1" customWidth="1"/>
    <col min="3" max="3" width="25.5703125" style="1" customWidth="1"/>
    <col min="4" max="4" width="55.7109375" style="1" customWidth="1"/>
    <col min="5" max="5" width="25" style="1" customWidth="1"/>
    <col min="6" max="7" width="29.7109375" style="1" customWidth="1"/>
    <col min="8" max="8" width="27" style="1" customWidth="1"/>
    <col min="9" max="9" width="24" style="1" customWidth="1"/>
    <col min="10" max="10" width="43.7109375" style="1" customWidth="1"/>
    <col min="11" max="11" width="29.42578125" style="1" customWidth="1"/>
    <col min="12" max="12" width="33.5703125" style="1" customWidth="1"/>
    <col min="13" max="13" width="18.7109375" style="1" customWidth="1"/>
    <col min="14" max="14" width="22.140625" style="1" customWidth="1"/>
    <col min="15" max="15" width="26.140625" style="1" customWidth="1"/>
    <col min="16" max="16" width="19.5703125" style="1" bestFit="1" customWidth="1"/>
    <col min="17" max="17" width="44.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562" t="s">
        <v>0</v>
      </c>
      <c r="C2" s="1563"/>
      <c r="D2" s="1563"/>
      <c r="E2" s="1563"/>
      <c r="F2" s="1563"/>
      <c r="G2" s="1563"/>
      <c r="H2" s="1563"/>
      <c r="I2" s="1563"/>
      <c r="J2" s="1563"/>
      <c r="K2" s="1563"/>
      <c r="L2" s="1563"/>
      <c r="M2" s="1563"/>
      <c r="N2" s="1563"/>
      <c r="O2" s="1563"/>
      <c r="P2" s="1563"/>
    </row>
    <row r="4" spans="2:16" ht="26.25" x14ac:dyDescent="0.25">
      <c r="B4" s="1562" t="s">
        <v>1</v>
      </c>
      <c r="C4" s="1563"/>
      <c r="D4" s="1563"/>
      <c r="E4" s="1563"/>
      <c r="F4" s="1563"/>
      <c r="G4" s="1563"/>
      <c r="H4" s="1563"/>
      <c r="I4" s="1563"/>
      <c r="J4" s="1563"/>
      <c r="K4" s="1563"/>
      <c r="L4" s="1563"/>
      <c r="M4" s="1563"/>
      <c r="N4" s="1563"/>
      <c r="O4" s="1563"/>
      <c r="P4" s="1563"/>
    </row>
    <row r="5" spans="2:16" ht="15.75" thickBot="1" x14ac:dyDescent="0.3"/>
    <row r="6" spans="2:16" ht="21.75" thickBot="1" x14ac:dyDescent="0.3">
      <c r="B6" s="4" t="s">
        <v>2</v>
      </c>
      <c r="C6" s="1564" t="s">
        <v>897</v>
      </c>
      <c r="D6" s="1564"/>
      <c r="E6" s="1564"/>
      <c r="F6" s="1564"/>
      <c r="G6" s="1564"/>
      <c r="H6" s="1564"/>
      <c r="I6" s="1564"/>
      <c r="J6" s="1564"/>
      <c r="K6" s="1564"/>
      <c r="L6" s="1564"/>
      <c r="M6" s="1564"/>
      <c r="N6" s="1565"/>
    </row>
    <row r="7" spans="2:16" ht="16.5" thickBot="1" x14ac:dyDescent="0.3">
      <c r="B7" s="5" t="s">
        <v>4</v>
      </c>
      <c r="C7" s="1564"/>
      <c r="D7" s="1564"/>
      <c r="E7" s="1564"/>
      <c r="F7" s="1564"/>
      <c r="G7" s="1564"/>
      <c r="H7" s="1564"/>
      <c r="I7" s="1564"/>
      <c r="J7" s="1564"/>
      <c r="K7" s="1564"/>
      <c r="L7" s="1564"/>
      <c r="M7" s="1564"/>
      <c r="N7" s="1565"/>
    </row>
    <row r="8" spans="2:16" ht="16.5" thickBot="1" x14ac:dyDescent="0.3">
      <c r="B8" s="5" t="s">
        <v>5</v>
      </c>
      <c r="C8" s="1564"/>
      <c r="D8" s="1564"/>
      <c r="E8" s="1564"/>
      <c r="F8" s="1564"/>
      <c r="G8" s="1564"/>
      <c r="H8" s="1564"/>
      <c r="I8" s="1564"/>
      <c r="J8" s="1564"/>
      <c r="K8" s="1564"/>
      <c r="L8" s="1564"/>
      <c r="M8" s="1564"/>
      <c r="N8" s="1565"/>
    </row>
    <row r="9" spans="2:16" ht="16.5" thickBot="1" x14ac:dyDescent="0.3">
      <c r="B9" s="5" t="s">
        <v>6</v>
      </c>
      <c r="C9" s="1564"/>
      <c r="D9" s="1564"/>
      <c r="E9" s="1564"/>
      <c r="F9" s="1564"/>
      <c r="G9" s="1564"/>
      <c r="H9" s="1564"/>
      <c r="I9" s="1564"/>
      <c r="J9" s="1564"/>
      <c r="K9" s="1564"/>
      <c r="L9" s="1564"/>
      <c r="M9" s="1564"/>
      <c r="N9" s="1565"/>
    </row>
    <row r="10" spans="2:16" ht="16.5" thickBot="1" x14ac:dyDescent="0.3">
      <c r="B10" s="5" t="s">
        <v>7</v>
      </c>
      <c r="C10" s="1787" t="s">
        <v>898</v>
      </c>
      <c r="D10" s="1572"/>
      <c r="E10" s="1573"/>
      <c r="F10" s="6"/>
      <c r="G10" s="6"/>
      <c r="H10" s="6"/>
      <c r="I10" s="6"/>
      <c r="J10" s="6"/>
      <c r="K10" s="6"/>
      <c r="L10" s="6"/>
      <c r="M10" s="6"/>
      <c r="N10" s="8"/>
    </row>
    <row r="11" spans="2:16" ht="16.5" thickBot="1" x14ac:dyDescent="0.3">
      <c r="B11" s="9" t="s">
        <v>8</v>
      </c>
      <c r="C11" s="248" t="s">
        <v>899</v>
      </c>
      <c r="D11" s="11"/>
      <c r="E11" s="11"/>
      <c r="F11" s="11"/>
      <c r="G11" s="11"/>
      <c r="H11" s="11"/>
      <c r="I11" s="11"/>
      <c r="J11" s="11"/>
      <c r="K11" s="11"/>
      <c r="L11" s="11"/>
      <c r="M11" s="11"/>
      <c r="N11" s="13"/>
    </row>
    <row r="12" spans="2:16" ht="15.75" x14ac:dyDescent="0.25">
      <c r="B12" s="14"/>
      <c r="C12" s="249"/>
      <c r="D12" s="16"/>
      <c r="E12" s="16"/>
      <c r="F12" s="16"/>
      <c r="G12" s="16"/>
      <c r="H12" s="16"/>
      <c r="I12" s="925"/>
      <c r="J12" s="925"/>
      <c r="K12" s="925"/>
      <c r="L12" s="925"/>
      <c r="M12" s="925"/>
      <c r="N12" s="16"/>
    </row>
    <row r="13" spans="2:16" x14ac:dyDescent="0.25">
      <c r="I13" s="925"/>
      <c r="J13" s="925"/>
      <c r="K13" s="925"/>
      <c r="L13" s="925"/>
      <c r="M13" s="925"/>
      <c r="N13" s="17"/>
    </row>
    <row r="14" spans="2:16" x14ac:dyDescent="0.25">
      <c r="B14" s="1574" t="s">
        <v>10</v>
      </c>
      <c r="C14" s="1574"/>
      <c r="D14" s="859" t="s">
        <v>11</v>
      </c>
      <c r="E14" s="859" t="s">
        <v>12</v>
      </c>
      <c r="F14" s="859" t="s">
        <v>13</v>
      </c>
      <c r="G14" s="19"/>
      <c r="I14" s="20"/>
      <c r="J14" s="20"/>
      <c r="K14" s="20"/>
      <c r="L14" s="20"/>
      <c r="M14" s="20"/>
      <c r="N14" s="17"/>
    </row>
    <row r="15" spans="2:16" x14ac:dyDescent="0.25">
      <c r="B15" s="1574"/>
      <c r="C15" s="1574"/>
      <c r="D15" s="992">
        <v>31</v>
      </c>
      <c r="E15" s="633">
        <v>2789689401</v>
      </c>
      <c r="F15" s="251">
        <v>1161</v>
      </c>
      <c r="G15" s="634"/>
      <c r="I15" s="635"/>
      <c r="J15" s="635"/>
      <c r="K15" s="635"/>
      <c r="L15" s="635"/>
      <c r="M15" s="635"/>
      <c r="N15" s="17"/>
    </row>
    <row r="16" spans="2:16" x14ac:dyDescent="0.25">
      <c r="B16" s="1574"/>
      <c r="C16" s="1574"/>
      <c r="D16" s="992">
        <v>32</v>
      </c>
      <c r="E16" s="633">
        <v>1735830844</v>
      </c>
      <c r="F16" s="251">
        <v>638</v>
      </c>
      <c r="G16" s="634"/>
      <c r="I16" s="635"/>
      <c r="J16" s="635"/>
      <c r="K16" s="635"/>
      <c r="L16" s="635"/>
      <c r="M16" s="635"/>
      <c r="N16" s="17"/>
    </row>
    <row r="17" spans="1:14" x14ac:dyDescent="0.25">
      <c r="B17" s="1574"/>
      <c r="C17" s="1574"/>
      <c r="D17" s="859"/>
      <c r="E17" s="633"/>
      <c r="F17" s="633"/>
      <c r="G17" s="634"/>
      <c r="I17" s="635"/>
      <c r="J17" s="635"/>
      <c r="K17" s="635"/>
      <c r="L17" s="635"/>
      <c r="M17" s="635"/>
      <c r="N17" s="17"/>
    </row>
    <row r="18" spans="1:14" x14ac:dyDescent="0.25">
      <c r="B18" s="1574"/>
      <c r="C18" s="1574"/>
      <c r="D18" s="859"/>
      <c r="E18" s="30"/>
      <c r="F18" s="633"/>
      <c r="G18" s="634"/>
      <c r="H18" s="636"/>
      <c r="I18" s="635"/>
      <c r="J18" s="635"/>
      <c r="K18" s="635"/>
      <c r="L18" s="635"/>
      <c r="M18" s="635"/>
      <c r="N18" s="29"/>
    </row>
    <row r="19" spans="1:14" x14ac:dyDescent="0.25">
      <c r="B19" s="1574"/>
      <c r="C19" s="1574"/>
      <c r="D19" s="859"/>
      <c r="E19" s="30"/>
      <c r="F19" s="633"/>
      <c r="G19" s="634"/>
      <c r="H19" s="636"/>
      <c r="I19" s="969"/>
      <c r="J19" s="969"/>
      <c r="K19" s="969"/>
      <c r="L19" s="969"/>
      <c r="M19" s="969"/>
      <c r="N19" s="29"/>
    </row>
    <row r="20" spans="1:14" x14ac:dyDescent="0.25">
      <c r="B20" s="1574"/>
      <c r="C20" s="1574"/>
      <c r="D20" s="859"/>
      <c r="E20" s="30"/>
      <c r="F20" s="633"/>
      <c r="G20" s="634"/>
      <c r="H20" s="636"/>
      <c r="I20" s="925"/>
      <c r="J20" s="925"/>
      <c r="K20" s="925"/>
      <c r="L20" s="925"/>
      <c r="M20" s="925"/>
      <c r="N20" s="29"/>
    </row>
    <row r="21" spans="1:14" x14ac:dyDescent="0.25">
      <c r="B21" s="1574"/>
      <c r="C21" s="1574"/>
      <c r="D21" s="859"/>
      <c r="E21" s="30"/>
      <c r="F21" s="633"/>
      <c r="G21" s="634"/>
      <c r="H21" s="636"/>
      <c r="I21" s="925"/>
      <c r="J21" s="925"/>
      <c r="K21" s="925"/>
      <c r="L21" s="925"/>
      <c r="M21" s="925"/>
      <c r="N21" s="29"/>
    </row>
    <row r="22" spans="1:14" ht="15.75" thickBot="1" x14ac:dyDescent="0.3">
      <c r="B22" s="1575" t="s">
        <v>14</v>
      </c>
      <c r="C22" s="1576"/>
      <c r="D22" s="859"/>
      <c r="E22" s="1234">
        <f>SUM(E15:E21)</f>
        <v>4525520245</v>
      </c>
      <c r="F22" s="251">
        <f>SUM(F15:F21)</f>
        <v>1799</v>
      </c>
      <c r="G22" s="634"/>
      <c r="H22" s="636"/>
      <c r="I22" s="925"/>
      <c r="J22" s="925"/>
      <c r="K22" s="925"/>
      <c r="L22" s="925"/>
      <c r="M22" s="925"/>
      <c r="N22" s="29"/>
    </row>
    <row r="23" spans="1:14" ht="45.75" thickBot="1" x14ac:dyDescent="0.3">
      <c r="A23" s="32"/>
      <c r="B23" s="33" t="s">
        <v>15</v>
      </c>
      <c r="C23" s="33" t="s">
        <v>16</v>
      </c>
      <c r="E23" s="20"/>
      <c r="F23" s="20"/>
      <c r="G23" s="20"/>
      <c r="H23" s="20"/>
      <c r="I23" s="35"/>
      <c r="J23" s="35"/>
      <c r="K23" s="35"/>
      <c r="L23" s="35"/>
      <c r="M23" s="35"/>
    </row>
    <row r="24" spans="1:14" ht="15.75" thickBot="1" x14ac:dyDescent="0.3">
      <c r="A24" s="37">
        <v>1</v>
      </c>
      <c r="C24" s="253">
        <f>F22*80/100</f>
        <v>1439.2</v>
      </c>
      <c r="D24" s="637"/>
      <c r="E24" s="254">
        <v>1439</v>
      </c>
      <c r="F24" s="41"/>
      <c r="G24" s="41"/>
      <c r="H24" s="41"/>
      <c r="I24" s="637"/>
      <c r="J24" s="637"/>
      <c r="K24" s="637"/>
      <c r="L24" s="637"/>
      <c r="M24" s="637"/>
    </row>
    <row r="25" spans="1:14" x14ac:dyDescent="0.25">
      <c r="A25" s="44"/>
      <c r="C25" s="255"/>
      <c r="D25" s="635"/>
      <c r="E25" s="638"/>
      <c r="F25" s="41"/>
      <c r="G25" s="41"/>
      <c r="H25" s="41"/>
      <c r="I25" s="637"/>
      <c r="J25" s="637"/>
      <c r="K25" s="637"/>
      <c r="L25" s="637"/>
      <c r="M25" s="637"/>
    </row>
    <row r="26" spans="1:14" x14ac:dyDescent="0.25">
      <c r="A26" s="44"/>
      <c r="C26" s="255"/>
      <c r="D26" s="635"/>
      <c r="E26" s="638"/>
      <c r="F26" s="41"/>
      <c r="G26" s="41"/>
      <c r="H26" s="41"/>
      <c r="I26" s="637"/>
      <c r="J26" s="637"/>
      <c r="K26" s="637"/>
      <c r="L26" s="637"/>
      <c r="M26" s="637"/>
    </row>
    <row r="27" spans="1:14" x14ac:dyDescent="0.25">
      <c r="A27" s="44"/>
      <c r="B27" s="47" t="s">
        <v>900</v>
      </c>
      <c r="C27"/>
      <c r="D27"/>
      <c r="E27"/>
      <c r="F27"/>
      <c r="G27"/>
      <c r="H27"/>
      <c r="I27" s="925"/>
      <c r="J27" s="925"/>
      <c r="K27" s="925"/>
      <c r="L27" s="925"/>
      <c r="M27" s="925"/>
      <c r="N27" s="17"/>
    </row>
    <row r="28" spans="1:14" x14ac:dyDescent="0.25">
      <c r="A28" s="44"/>
      <c r="B28"/>
      <c r="C28"/>
      <c r="D28"/>
      <c r="E28" s="256"/>
      <c r="F28" s="256"/>
      <c r="G28"/>
      <c r="H28"/>
      <c r="I28" s="925"/>
      <c r="J28" s="925"/>
      <c r="K28" s="925"/>
      <c r="L28" s="925"/>
      <c r="M28" s="925"/>
      <c r="N28" s="17"/>
    </row>
    <row r="29" spans="1:14" x14ac:dyDescent="0.25">
      <c r="A29" s="44"/>
      <c r="B29" s="49" t="s">
        <v>18</v>
      </c>
      <c r="C29" s="49" t="s">
        <v>19</v>
      </c>
      <c r="D29" s="49" t="s">
        <v>20</v>
      </c>
      <c r="E29" s="1786"/>
      <c r="F29" s="1786"/>
      <c r="G29"/>
      <c r="H29"/>
      <c r="I29" s="925"/>
      <c r="J29" s="925"/>
      <c r="K29" s="925"/>
      <c r="L29" s="925"/>
      <c r="M29" s="925"/>
      <c r="N29" s="17"/>
    </row>
    <row r="30" spans="1:14" x14ac:dyDescent="0.25">
      <c r="A30" s="44"/>
      <c r="B30" s="51" t="s">
        <v>21</v>
      </c>
      <c r="C30" s="878" t="s">
        <v>22</v>
      </c>
      <c r="D30" s="878"/>
      <c r="E30" s="1788"/>
      <c r="F30" s="1788"/>
      <c r="G30"/>
      <c r="H30"/>
      <c r="I30" s="925"/>
      <c r="J30" s="925"/>
      <c r="K30" s="925"/>
      <c r="L30" s="925"/>
      <c r="M30" s="925"/>
      <c r="N30" s="17"/>
    </row>
    <row r="31" spans="1:14" x14ac:dyDescent="0.25">
      <c r="A31" s="44"/>
      <c r="B31" s="51" t="s">
        <v>23</v>
      </c>
      <c r="C31" s="878" t="s">
        <v>22</v>
      </c>
      <c r="D31" s="51"/>
      <c r="E31" s="1788"/>
      <c r="F31" s="1788"/>
      <c r="G31"/>
      <c r="H31"/>
      <c r="I31" s="925"/>
      <c r="J31" s="925"/>
      <c r="K31" s="925"/>
      <c r="L31" s="925"/>
      <c r="M31" s="925"/>
      <c r="N31" s="17"/>
    </row>
    <row r="32" spans="1:14" x14ac:dyDescent="0.25">
      <c r="A32" s="44"/>
      <c r="B32" s="51" t="s">
        <v>24</v>
      </c>
      <c r="C32" s="878" t="s">
        <v>22</v>
      </c>
      <c r="D32" s="51"/>
      <c r="E32" s="1788"/>
      <c r="F32" s="1788"/>
      <c r="G32"/>
      <c r="H32"/>
      <c r="I32" s="925"/>
      <c r="J32" s="925"/>
      <c r="K32" s="925"/>
      <c r="L32" s="925"/>
      <c r="M32" s="925"/>
      <c r="N32" s="17"/>
    </row>
    <row r="33" spans="1:14" x14ac:dyDescent="0.25">
      <c r="A33" s="44"/>
      <c r="B33" s="51" t="s">
        <v>25</v>
      </c>
      <c r="C33" s="878" t="s">
        <v>631</v>
      </c>
      <c r="D33" s="51" t="s">
        <v>22</v>
      </c>
      <c r="E33" s="1788"/>
      <c r="F33" s="1788"/>
      <c r="G33"/>
      <c r="H33"/>
      <c r="I33" s="925"/>
      <c r="J33" s="925"/>
      <c r="K33" s="925"/>
      <c r="L33" s="925"/>
      <c r="M33" s="925"/>
      <c r="N33" s="17"/>
    </row>
    <row r="34" spans="1:14" x14ac:dyDescent="0.25">
      <c r="A34" s="44"/>
      <c r="B34" s="35"/>
      <c r="C34" s="826"/>
      <c r="D34" s="35"/>
      <c r="E34" s="927"/>
      <c r="F34" s="927"/>
      <c r="G34"/>
      <c r="H34"/>
      <c r="I34" s="925"/>
      <c r="J34" s="925"/>
      <c r="K34" s="925"/>
      <c r="L34" s="925"/>
      <c r="M34" s="925"/>
      <c r="N34" s="17"/>
    </row>
    <row r="35" spans="1:14" x14ac:dyDescent="0.25">
      <c r="A35" s="44"/>
      <c r="B35" s="47" t="s">
        <v>901</v>
      </c>
      <c r="C35"/>
      <c r="D35"/>
      <c r="E35" s="196"/>
      <c r="F35" s="196"/>
      <c r="G35"/>
      <c r="H35"/>
      <c r="I35" s="925"/>
      <c r="J35" s="925"/>
      <c r="K35" s="925"/>
      <c r="L35" s="925"/>
      <c r="M35" s="925"/>
      <c r="N35" s="17"/>
    </row>
    <row r="36" spans="1:14" x14ac:dyDescent="0.25">
      <c r="A36" s="44"/>
      <c r="B36"/>
      <c r="C36"/>
      <c r="D36"/>
      <c r="E36" s="196"/>
      <c r="F36" s="196"/>
      <c r="G36"/>
      <c r="H36"/>
      <c r="I36" s="925"/>
      <c r="J36" s="925"/>
      <c r="K36" s="925"/>
      <c r="L36" s="925"/>
      <c r="M36" s="925"/>
      <c r="N36" s="17"/>
    </row>
    <row r="37" spans="1:14" x14ac:dyDescent="0.25">
      <c r="A37" s="44"/>
      <c r="B37" s="49" t="s">
        <v>18</v>
      </c>
      <c r="C37" s="49" t="s">
        <v>19</v>
      </c>
      <c r="D37" s="49" t="s">
        <v>20</v>
      </c>
      <c r="E37" s="1786"/>
      <c r="F37" s="1786"/>
      <c r="G37"/>
      <c r="H37"/>
      <c r="I37" s="925"/>
      <c r="J37" s="925"/>
      <c r="K37" s="925"/>
      <c r="L37" s="925"/>
      <c r="M37" s="925"/>
      <c r="N37" s="17"/>
    </row>
    <row r="38" spans="1:14" x14ac:dyDescent="0.25">
      <c r="A38" s="44"/>
      <c r="B38" s="51" t="s">
        <v>21</v>
      </c>
      <c r="C38" s="51"/>
      <c r="D38" s="878" t="s">
        <v>22</v>
      </c>
      <c r="E38" s="1788"/>
      <c r="F38" s="1788"/>
      <c r="G38"/>
      <c r="H38"/>
      <c r="I38" s="925"/>
      <c r="J38" s="925"/>
      <c r="K38" s="925"/>
      <c r="L38" s="925"/>
      <c r="M38" s="925"/>
      <c r="N38" s="17"/>
    </row>
    <row r="39" spans="1:14" x14ac:dyDescent="0.25">
      <c r="A39" s="44"/>
      <c r="B39" s="51" t="s">
        <v>23</v>
      </c>
      <c r="C39" s="878" t="s">
        <v>22</v>
      </c>
      <c r="D39" s="51"/>
      <c r="E39" s="1788"/>
      <c r="F39" s="1788"/>
      <c r="G39"/>
      <c r="H39"/>
      <c r="I39" s="925"/>
      <c r="J39" s="925"/>
      <c r="K39" s="925"/>
      <c r="L39" s="925"/>
      <c r="M39" s="925"/>
      <c r="N39" s="17"/>
    </row>
    <row r="40" spans="1:14" x14ac:dyDescent="0.25">
      <c r="A40" s="44"/>
      <c r="B40" s="51" t="s">
        <v>24</v>
      </c>
      <c r="C40" s="878" t="s">
        <v>22</v>
      </c>
      <c r="D40" s="51"/>
      <c r="E40" s="1788"/>
      <c r="F40" s="1788"/>
      <c r="G40"/>
      <c r="H40"/>
      <c r="I40" s="925"/>
      <c r="J40" s="925"/>
      <c r="K40" s="925"/>
      <c r="L40" s="925"/>
      <c r="M40" s="925"/>
      <c r="N40" s="17"/>
    </row>
    <row r="41" spans="1:14" x14ac:dyDescent="0.25">
      <c r="A41" s="44"/>
      <c r="B41" s="51" t="s">
        <v>25</v>
      </c>
      <c r="C41" s="878" t="s">
        <v>631</v>
      </c>
      <c r="D41" s="51" t="s">
        <v>22</v>
      </c>
      <c r="E41" s="1788"/>
      <c r="F41" s="1788"/>
      <c r="G41"/>
      <c r="H41"/>
      <c r="I41" s="925"/>
      <c r="J41" s="925"/>
      <c r="K41" s="925"/>
      <c r="L41" s="925"/>
      <c r="M41" s="925"/>
      <c r="N41" s="17"/>
    </row>
    <row r="42" spans="1:14" x14ac:dyDescent="0.25">
      <c r="A42" s="44"/>
      <c r="B42" s="35"/>
      <c r="C42" s="826"/>
      <c r="D42" s="35"/>
      <c r="E42" s="44"/>
      <c r="F42" s="44"/>
      <c r="G42"/>
      <c r="H42"/>
      <c r="I42" s="925"/>
      <c r="J42" s="925"/>
      <c r="K42" s="925"/>
      <c r="L42" s="925"/>
      <c r="M42" s="925"/>
      <c r="N42" s="17"/>
    </row>
    <row r="43" spans="1:14" x14ac:dyDescent="0.25">
      <c r="A43" s="44"/>
      <c r="B43"/>
      <c r="C43"/>
      <c r="D43"/>
      <c r="E43"/>
      <c r="F43"/>
      <c r="G43"/>
      <c r="H43"/>
      <c r="I43" s="925"/>
      <c r="J43" s="925"/>
      <c r="K43" s="925"/>
      <c r="L43" s="925"/>
      <c r="M43" s="925"/>
      <c r="N43" s="17"/>
    </row>
    <row r="44" spans="1:14" x14ac:dyDescent="0.25">
      <c r="A44" s="44"/>
      <c r="B44" s="47" t="s">
        <v>902</v>
      </c>
      <c r="C44"/>
      <c r="D44"/>
      <c r="E44"/>
      <c r="F44"/>
      <c r="G44"/>
      <c r="H44"/>
      <c r="I44" s="925"/>
      <c r="J44" s="925"/>
      <c r="K44" s="925"/>
      <c r="L44" s="925"/>
      <c r="M44" s="925"/>
      <c r="N44" s="17"/>
    </row>
    <row r="45" spans="1:14" x14ac:dyDescent="0.25">
      <c r="A45" s="44"/>
      <c r="B45"/>
      <c r="C45"/>
      <c r="D45"/>
      <c r="E45"/>
      <c r="F45"/>
      <c r="G45"/>
      <c r="H45"/>
      <c r="I45" s="925"/>
      <c r="J45" s="925"/>
      <c r="K45" s="925"/>
      <c r="L45" s="925"/>
      <c r="M45" s="925"/>
      <c r="N45" s="17"/>
    </row>
    <row r="46" spans="1:14" x14ac:dyDescent="0.25">
      <c r="A46" s="44"/>
      <c r="B46" s="49" t="s">
        <v>18</v>
      </c>
      <c r="C46" s="49" t="s">
        <v>27</v>
      </c>
      <c r="D46" s="55" t="s">
        <v>28</v>
      </c>
      <c r="E46" s="55" t="s">
        <v>29</v>
      </c>
      <c r="F46"/>
      <c r="G46"/>
      <c r="H46"/>
      <c r="I46" s="925"/>
      <c r="J46" s="925"/>
      <c r="K46" s="925"/>
      <c r="L46" s="925"/>
      <c r="M46" s="925"/>
      <c r="N46" s="17"/>
    </row>
    <row r="47" spans="1:14" ht="28.5" x14ac:dyDescent="0.25">
      <c r="A47" s="44"/>
      <c r="B47" s="56" t="s">
        <v>30</v>
      </c>
      <c r="C47" s="1010">
        <v>40</v>
      </c>
      <c r="D47" s="1223">
        <v>40</v>
      </c>
      <c r="E47" s="1932">
        <f>D47+D48</f>
        <v>50</v>
      </c>
      <c r="F47"/>
      <c r="G47"/>
      <c r="H47"/>
      <c r="I47" s="925"/>
      <c r="J47" s="925"/>
      <c r="K47" s="925"/>
      <c r="L47" s="925"/>
      <c r="M47" s="925"/>
      <c r="N47" s="17"/>
    </row>
    <row r="48" spans="1:14" ht="57" x14ac:dyDescent="0.25">
      <c r="A48" s="44"/>
      <c r="B48" s="56" t="s">
        <v>31</v>
      </c>
      <c r="C48" s="1010">
        <v>60</v>
      </c>
      <c r="D48" s="1223">
        <v>10</v>
      </c>
      <c r="E48" s="1933"/>
      <c r="F48"/>
      <c r="G48"/>
      <c r="H48"/>
      <c r="I48" s="925"/>
      <c r="J48" s="925"/>
      <c r="K48" s="925"/>
      <c r="L48" s="925"/>
      <c r="M48" s="925"/>
      <c r="N48" s="17"/>
    </row>
    <row r="49" spans="1:26" x14ac:dyDescent="0.25">
      <c r="A49" s="44"/>
      <c r="B49" s="208"/>
      <c r="C49" s="258"/>
      <c r="D49" s="826"/>
      <c r="E49" s="826"/>
      <c r="F49"/>
      <c r="G49"/>
      <c r="H49"/>
      <c r="I49" s="925"/>
      <c r="J49" s="925"/>
      <c r="K49" s="925"/>
      <c r="L49" s="925"/>
      <c r="M49" s="925"/>
      <c r="N49" s="17"/>
    </row>
    <row r="50" spans="1:26" x14ac:dyDescent="0.25">
      <c r="A50" s="44"/>
      <c r="B50" s="47" t="s">
        <v>470</v>
      </c>
      <c r="C50"/>
      <c r="D50"/>
      <c r="E50"/>
      <c r="F50"/>
      <c r="G50"/>
      <c r="H50"/>
      <c r="I50" s="925"/>
      <c r="J50" s="925"/>
      <c r="K50" s="925"/>
      <c r="L50" s="925"/>
      <c r="M50" s="925"/>
      <c r="N50" s="17"/>
    </row>
    <row r="51" spans="1:26" x14ac:dyDescent="0.25">
      <c r="A51" s="44"/>
      <c r="B51"/>
      <c r="C51"/>
      <c r="D51"/>
      <c r="E51"/>
      <c r="F51"/>
      <c r="G51"/>
      <c r="H51"/>
      <c r="I51" s="925"/>
      <c r="J51" s="925"/>
      <c r="K51" s="925"/>
      <c r="L51" s="925"/>
      <c r="M51" s="925"/>
      <c r="N51" s="17"/>
    </row>
    <row r="52" spans="1:26" x14ac:dyDescent="0.25">
      <c r="A52" s="44"/>
      <c r="B52" s="49" t="s">
        <v>18</v>
      </c>
      <c r="C52" s="49" t="s">
        <v>27</v>
      </c>
      <c r="D52" s="55" t="s">
        <v>28</v>
      </c>
      <c r="E52" s="55" t="s">
        <v>29</v>
      </c>
      <c r="F52"/>
      <c r="G52"/>
      <c r="H52"/>
      <c r="I52" s="925"/>
      <c r="J52" s="925"/>
      <c r="K52" s="925"/>
      <c r="L52" s="925"/>
      <c r="M52" s="925"/>
      <c r="N52" s="17"/>
    </row>
    <row r="53" spans="1:26" ht="28.5" x14ac:dyDescent="0.25">
      <c r="A53" s="44"/>
      <c r="B53" s="56" t="s">
        <v>30</v>
      </c>
      <c r="C53" s="1010">
        <v>40</v>
      </c>
      <c r="D53" s="1223">
        <v>0</v>
      </c>
      <c r="E53" s="1934">
        <f>D53+D54</f>
        <v>35</v>
      </c>
      <c r="F53" s="41"/>
      <c r="G53" s="41"/>
      <c r="H53" s="41"/>
      <c r="I53" s="637"/>
      <c r="J53" s="637"/>
      <c r="K53" s="637"/>
      <c r="L53" s="637"/>
      <c r="M53" s="637"/>
    </row>
    <row r="54" spans="1:26" ht="57" x14ac:dyDescent="0.25">
      <c r="A54" s="44"/>
      <c r="B54" s="56" t="s">
        <v>31</v>
      </c>
      <c r="C54" s="1010">
        <v>60</v>
      </c>
      <c r="D54" s="1223">
        <v>35</v>
      </c>
      <c r="E54" s="1935"/>
      <c r="F54" s="41"/>
      <c r="G54" s="41"/>
      <c r="H54" s="41"/>
      <c r="I54" s="637"/>
      <c r="J54" s="637"/>
      <c r="K54" s="637"/>
      <c r="L54" s="637"/>
      <c r="M54" s="637"/>
    </row>
    <row r="55" spans="1:26" x14ac:dyDescent="0.25">
      <c r="A55" s="44"/>
      <c r="C55" s="255"/>
      <c r="D55" s="635"/>
      <c r="E55" s="638"/>
      <c r="F55" s="41"/>
      <c r="G55" s="41"/>
      <c r="H55" s="41"/>
      <c r="I55" s="637"/>
      <c r="J55" s="637"/>
      <c r="K55" s="637"/>
      <c r="L55" s="637"/>
      <c r="M55" s="637"/>
    </row>
    <row r="56" spans="1:26" ht="15.75" thickBot="1" x14ac:dyDescent="0.3">
      <c r="M56" s="1568" t="s">
        <v>32</v>
      </c>
      <c r="N56" s="1568"/>
    </row>
    <row r="57" spans="1:26" x14ac:dyDescent="0.25">
      <c r="B57" s="47" t="s">
        <v>33</v>
      </c>
      <c r="M57" s="58"/>
      <c r="N57" s="58"/>
    </row>
    <row r="58" spans="1:26" ht="15.75" thickBot="1" x14ac:dyDescent="0.3">
      <c r="M58" s="58"/>
      <c r="N58" s="58"/>
    </row>
    <row r="59" spans="1:26" s="925" customFormat="1" ht="60" x14ac:dyDescent="0.25">
      <c r="B59" s="156" t="s">
        <v>34</v>
      </c>
      <c r="C59" s="156" t="s">
        <v>35</v>
      </c>
      <c r="D59" s="156" t="s">
        <v>36</v>
      </c>
      <c r="E59" s="156" t="s">
        <v>37</v>
      </c>
      <c r="F59" s="156" t="s">
        <v>38</v>
      </c>
      <c r="G59" s="156" t="s">
        <v>39</v>
      </c>
      <c r="H59" s="156" t="s">
        <v>40</v>
      </c>
      <c r="I59" s="156" t="s">
        <v>41</v>
      </c>
      <c r="J59" s="156" t="s">
        <v>42</v>
      </c>
      <c r="K59" s="156" t="s">
        <v>43</v>
      </c>
      <c r="L59" s="156" t="s">
        <v>44</v>
      </c>
      <c r="M59" s="158" t="s">
        <v>45</v>
      </c>
      <c r="N59" s="156" t="s">
        <v>46</v>
      </c>
      <c r="O59" s="156" t="s">
        <v>47</v>
      </c>
      <c r="P59" s="860" t="s">
        <v>48</v>
      </c>
      <c r="Q59" s="860" t="s">
        <v>49</v>
      </c>
    </row>
    <row r="60" spans="1:26" s="269" customFormat="1" ht="28.5" x14ac:dyDescent="0.25">
      <c r="A60" s="259">
        <v>1</v>
      </c>
      <c r="B60" s="260" t="s">
        <v>897</v>
      </c>
      <c r="C60" s="261" t="s">
        <v>903</v>
      </c>
      <c r="D60" s="262" t="s">
        <v>50</v>
      </c>
      <c r="E60" s="263">
        <v>89</v>
      </c>
      <c r="F60" s="262" t="s">
        <v>19</v>
      </c>
      <c r="G60" s="264">
        <v>1</v>
      </c>
      <c r="H60" s="265">
        <v>40182</v>
      </c>
      <c r="I60" s="265">
        <v>40543</v>
      </c>
      <c r="J60" s="266" t="s">
        <v>20</v>
      </c>
      <c r="K60" s="273">
        <v>11.86</v>
      </c>
      <c r="L60" s="263">
        <v>0</v>
      </c>
      <c r="M60" s="263">
        <f>832+348+104</f>
        <v>1284</v>
      </c>
      <c r="N60" s="263">
        <f>+M60*G60</f>
        <v>1284</v>
      </c>
      <c r="O60" s="267">
        <v>658748172</v>
      </c>
      <c r="P60" s="267" t="s">
        <v>904</v>
      </c>
      <c r="Q60" s="261"/>
      <c r="R60" s="268"/>
      <c r="S60" s="268"/>
      <c r="T60" s="268"/>
      <c r="U60" s="268"/>
      <c r="V60" s="268"/>
      <c r="W60" s="268"/>
      <c r="X60" s="268"/>
      <c r="Y60" s="268"/>
      <c r="Z60" s="268"/>
    </row>
    <row r="61" spans="1:26" s="76" customFormat="1" ht="57" x14ac:dyDescent="0.25">
      <c r="A61" s="62">
        <f>+A60+1</f>
        <v>2</v>
      </c>
      <c r="B61" s="260" t="s">
        <v>897</v>
      </c>
      <c r="C61" s="355" t="s">
        <v>903</v>
      </c>
      <c r="D61" s="270" t="s">
        <v>50</v>
      </c>
      <c r="E61" s="263">
        <v>88</v>
      </c>
      <c r="F61" s="262" t="s">
        <v>19</v>
      </c>
      <c r="G61" s="271">
        <v>1</v>
      </c>
      <c r="H61" s="265">
        <v>40182</v>
      </c>
      <c r="I61" s="265">
        <v>40543</v>
      </c>
      <c r="J61" s="266" t="s">
        <v>20</v>
      </c>
      <c r="K61" s="263">
        <v>0</v>
      </c>
      <c r="L61" s="273">
        <v>11.86</v>
      </c>
      <c r="M61" s="263">
        <v>225</v>
      </c>
      <c r="N61" s="263">
        <v>225</v>
      </c>
      <c r="O61" s="267">
        <v>103894326</v>
      </c>
      <c r="P61" s="267" t="s">
        <v>905</v>
      </c>
      <c r="Q61" s="261" t="s">
        <v>906</v>
      </c>
      <c r="R61" s="75"/>
      <c r="S61" s="75"/>
      <c r="T61" s="75"/>
      <c r="U61" s="75"/>
      <c r="V61" s="75"/>
      <c r="W61" s="75"/>
      <c r="X61" s="75"/>
      <c r="Y61" s="75"/>
      <c r="Z61" s="75"/>
    </row>
    <row r="62" spans="1:26" s="76" customFormat="1" ht="57" x14ac:dyDescent="0.25">
      <c r="A62" s="62">
        <f t="shared" ref="A62:A67" si="0">+A61+1</f>
        <v>3</v>
      </c>
      <c r="B62" s="260" t="s">
        <v>897</v>
      </c>
      <c r="C62" s="355" t="s">
        <v>903</v>
      </c>
      <c r="D62" s="270" t="s">
        <v>50</v>
      </c>
      <c r="E62" s="263">
        <v>84</v>
      </c>
      <c r="F62" s="262" t="s">
        <v>19</v>
      </c>
      <c r="G62" s="271">
        <v>1</v>
      </c>
      <c r="H62" s="265">
        <v>40182</v>
      </c>
      <c r="I62" s="265">
        <v>40543</v>
      </c>
      <c r="J62" s="266" t="s">
        <v>20</v>
      </c>
      <c r="K62" s="263">
        <v>0</v>
      </c>
      <c r="L62" s="273">
        <v>11.86</v>
      </c>
      <c r="M62" s="263">
        <v>506</v>
      </c>
      <c r="N62" s="263">
        <v>506</v>
      </c>
      <c r="O62" s="267">
        <v>252025740</v>
      </c>
      <c r="P62" s="267" t="s">
        <v>907</v>
      </c>
      <c r="Q62" s="261" t="s">
        <v>908</v>
      </c>
      <c r="R62" s="75"/>
      <c r="S62" s="75"/>
      <c r="T62" s="75"/>
      <c r="U62" s="75"/>
      <c r="V62" s="75"/>
      <c r="W62" s="75"/>
      <c r="X62" s="75"/>
      <c r="Y62" s="75"/>
      <c r="Z62" s="75"/>
    </row>
    <row r="63" spans="1:26" s="76" customFormat="1" ht="28.5" x14ac:dyDescent="0.25">
      <c r="A63" s="62">
        <f t="shared" si="0"/>
        <v>4</v>
      </c>
      <c r="B63" s="260" t="s">
        <v>897</v>
      </c>
      <c r="C63" s="355" t="s">
        <v>903</v>
      </c>
      <c r="D63" s="270" t="s">
        <v>50</v>
      </c>
      <c r="E63" s="263">
        <v>341</v>
      </c>
      <c r="F63" s="262" t="s">
        <v>19</v>
      </c>
      <c r="G63" s="271">
        <v>1</v>
      </c>
      <c r="H63" s="265">
        <v>41260</v>
      </c>
      <c r="I63" s="265">
        <v>41851</v>
      </c>
      <c r="J63" s="266" t="s">
        <v>20</v>
      </c>
      <c r="K63" s="273">
        <v>19.43</v>
      </c>
      <c r="L63" s="263">
        <v>0</v>
      </c>
      <c r="M63" s="263">
        <v>2198</v>
      </c>
      <c r="N63" s="263">
        <v>2198</v>
      </c>
      <c r="O63" s="267">
        <v>3382141165</v>
      </c>
      <c r="P63" s="267" t="s">
        <v>909</v>
      </c>
      <c r="Q63" s="261"/>
      <c r="R63" s="75"/>
      <c r="S63" s="75"/>
      <c r="T63" s="75"/>
      <c r="U63" s="75"/>
      <c r="V63" s="75"/>
      <c r="W63" s="75"/>
      <c r="X63" s="75"/>
      <c r="Y63" s="75"/>
      <c r="Z63" s="75"/>
    </row>
    <row r="64" spans="1:26" s="76" customFormat="1" x14ac:dyDescent="0.25">
      <c r="A64" s="62">
        <f t="shared" si="0"/>
        <v>5</v>
      </c>
      <c r="B64" s="270"/>
      <c r="C64" s="262"/>
      <c r="D64" s="270"/>
      <c r="E64" s="263"/>
      <c r="F64" s="262"/>
      <c r="G64" s="262"/>
      <c r="H64" s="262"/>
      <c r="I64" s="266"/>
      <c r="J64" s="266"/>
      <c r="K64" s="263"/>
      <c r="L64" s="263"/>
      <c r="M64" s="273"/>
      <c r="N64" s="263"/>
      <c r="O64" s="267"/>
      <c r="P64" s="267"/>
      <c r="Q64" s="261"/>
      <c r="R64" s="75"/>
      <c r="S64" s="75"/>
      <c r="T64" s="75"/>
      <c r="U64" s="75"/>
      <c r="V64" s="75"/>
      <c r="W64" s="75"/>
      <c r="X64" s="75"/>
      <c r="Y64" s="75"/>
      <c r="Z64" s="75"/>
    </row>
    <row r="65" spans="1:26" s="76" customFormat="1" ht="15.75" x14ac:dyDescent="0.25">
      <c r="A65" s="62">
        <f t="shared" si="0"/>
        <v>6</v>
      </c>
      <c r="B65" s="77"/>
      <c r="C65" s="227"/>
      <c r="D65" s="225"/>
      <c r="E65" s="263"/>
      <c r="F65" s="227"/>
      <c r="G65" s="227"/>
      <c r="H65" s="227"/>
      <c r="I65" s="229"/>
      <c r="J65" s="229"/>
      <c r="K65" s="263"/>
      <c r="L65" s="263"/>
      <c r="M65" s="278"/>
      <c r="N65" s="263"/>
      <c r="O65" s="171"/>
      <c r="P65" s="171"/>
      <c r="Q65" s="74"/>
      <c r="R65" s="75"/>
      <c r="S65" s="75"/>
      <c r="T65" s="75"/>
      <c r="U65" s="75"/>
      <c r="V65" s="75"/>
      <c r="W65" s="75"/>
      <c r="X65" s="75"/>
      <c r="Y65" s="75"/>
      <c r="Z65" s="75"/>
    </row>
    <row r="66" spans="1:26" s="76" customFormat="1" ht="15.75" x14ac:dyDescent="0.25">
      <c r="A66" s="62">
        <f t="shared" si="0"/>
        <v>7</v>
      </c>
      <c r="B66" s="77"/>
      <c r="C66" s="227"/>
      <c r="D66" s="225"/>
      <c r="E66" s="263"/>
      <c r="F66" s="227"/>
      <c r="G66" s="227"/>
      <c r="H66" s="227"/>
      <c r="I66" s="229"/>
      <c r="J66" s="229"/>
      <c r="K66" s="263"/>
      <c r="L66" s="263"/>
      <c r="M66" s="278"/>
      <c r="N66" s="263"/>
      <c r="O66" s="171"/>
      <c r="P66" s="171"/>
      <c r="Q66" s="74"/>
      <c r="R66" s="75"/>
      <c r="S66" s="75"/>
      <c r="T66" s="75"/>
      <c r="U66" s="75"/>
      <c r="V66" s="75"/>
      <c r="W66" s="75"/>
      <c r="X66" s="75"/>
      <c r="Y66" s="75"/>
      <c r="Z66" s="75"/>
    </row>
    <row r="67" spans="1:26" s="76" customFormat="1" ht="15.75" x14ac:dyDescent="0.25">
      <c r="A67" s="62">
        <f t="shared" si="0"/>
        <v>8</v>
      </c>
      <c r="B67" s="77"/>
      <c r="C67" s="227"/>
      <c r="D67" s="225"/>
      <c r="E67" s="263"/>
      <c r="F67" s="227"/>
      <c r="G67" s="227"/>
      <c r="H67" s="227"/>
      <c r="I67" s="229"/>
      <c r="J67" s="229"/>
      <c r="K67" s="263"/>
      <c r="L67" s="263"/>
      <c r="M67" s="278"/>
      <c r="N67" s="278"/>
      <c r="O67" s="171"/>
      <c r="P67" s="171"/>
      <c r="Q67" s="74"/>
      <c r="R67" s="75"/>
      <c r="S67" s="75"/>
      <c r="T67" s="75"/>
      <c r="U67" s="75"/>
      <c r="V67" s="75"/>
      <c r="W67" s="75"/>
      <c r="X67" s="75"/>
      <c r="Y67" s="75"/>
      <c r="Z67" s="75"/>
    </row>
    <row r="68" spans="1:26" s="76" customFormat="1" ht="15.75" x14ac:dyDescent="0.25">
      <c r="A68" s="62"/>
      <c r="B68" s="163" t="s">
        <v>29</v>
      </c>
      <c r="C68" s="227"/>
      <c r="D68" s="225"/>
      <c r="E68" s="263"/>
      <c r="F68" s="227"/>
      <c r="G68" s="227"/>
      <c r="H68" s="227"/>
      <c r="I68" s="229"/>
      <c r="J68" s="229"/>
      <c r="K68" s="230">
        <f>K60+K63</f>
        <v>31.29</v>
      </c>
      <c r="L68" s="233"/>
      <c r="M68" s="230"/>
      <c r="N68" s="233">
        <f>SUM(N60:N67)</f>
        <v>4213</v>
      </c>
      <c r="O68" s="171">
        <f>SUM(O60:O67)</f>
        <v>4396809403</v>
      </c>
      <c r="P68" s="171"/>
      <c r="Q68" s="88"/>
    </row>
    <row r="69" spans="1:26" s="100" customFormat="1" x14ac:dyDescent="0.25">
      <c r="E69" s="639"/>
    </row>
    <row r="70" spans="1:26" s="100" customFormat="1" x14ac:dyDescent="0.25">
      <c r="B70" s="1569" t="s">
        <v>60</v>
      </c>
      <c r="C70" s="1569" t="s">
        <v>61</v>
      </c>
      <c r="D70" s="1571" t="s">
        <v>62</v>
      </c>
      <c r="E70" s="1571"/>
      <c r="F70" s="109" t="s">
        <v>49</v>
      </c>
    </row>
    <row r="71" spans="1:26" s="100" customFormat="1" x14ac:dyDescent="0.25">
      <c r="B71" s="1570"/>
      <c r="C71" s="1570"/>
      <c r="D71" s="857" t="s">
        <v>63</v>
      </c>
      <c r="E71" s="105" t="s">
        <v>64</v>
      </c>
      <c r="F71" s="1606" t="s">
        <v>5574</v>
      </c>
    </row>
    <row r="72" spans="1:26" s="100" customFormat="1" ht="43.5" customHeight="1" x14ac:dyDescent="0.25">
      <c r="B72" s="106" t="s">
        <v>65</v>
      </c>
      <c r="C72" s="107">
        <f>+K68</f>
        <v>31.29</v>
      </c>
      <c r="D72" s="109" t="s">
        <v>22</v>
      </c>
      <c r="E72" s="109"/>
      <c r="F72" s="1608"/>
      <c r="G72" s="110"/>
      <c r="H72" s="110"/>
      <c r="I72" s="110"/>
      <c r="J72" s="110"/>
      <c r="K72" s="110"/>
      <c r="L72" s="110"/>
      <c r="M72" s="110"/>
    </row>
    <row r="73" spans="1:26" s="100" customFormat="1" ht="65.25" customHeight="1" x14ac:dyDescent="0.25">
      <c r="B73" s="106" t="s">
        <v>66</v>
      </c>
      <c r="C73" s="107" t="s">
        <v>5576</v>
      </c>
      <c r="D73" s="109"/>
      <c r="E73" s="109"/>
      <c r="F73" s="1607"/>
    </row>
    <row r="74" spans="1:26" s="100" customFormat="1" x14ac:dyDescent="0.25">
      <c r="B74" s="112"/>
      <c r="C74" s="1582"/>
      <c r="D74" s="1582"/>
      <c r="E74" s="1582"/>
      <c r="F74" s="1582"/>
      <c r="G74" s="1582"/>
      <c r="H74" s="1582"/>
      <c r="I74" s="1582"/>
      <c r="J74" s="1582"/>
      <c r="K74" s="1582"/>
      <c r="L74" s="1582"/>
      <c r="M74" s="1582"/>
      <c r="N74" s="1582"/>
    </row>
    <row r="75" spans="1:26" ht="15.75" thickBot="1" x14ac:dyDescent="0.3"/>
    <row r="76" spans="1:26" ht="27" thickBot="1" x14ac:dyDescent="0.3">
      <c r="B76" s="1583" t="s">
        <v>67</v>
      </c>
      <c r="C76" s="1583"/>
      <c r="D76" s="1583"/>
      <c r="E76" s="1583"/>
      <c r="F76" s="1583"/>
      <c r="G76" s="1583"/>
      <c r="H76" s="1583"/>
      <c r="I76" s="1583"/>
      <c r="J76" s="1583"/>
      <c r="K76" s="1583"/>
      <c r="L76" s="1583"/>
      <c r="M76" s="1583"/>
      <c r="N76" s="1583"/>
    </row>
    <row r="79" spans="1:26" ht="90" x14ac:dyDescent="0.25">
      <c r="B79" s="923" t="s">
        <v>68</v>
      </c>
      <c r="C79" s="114" t="s">
        <v>69</v>
      </c>
      <c r="D79" s="114" t="s">
        <v>70</v>
      </c>
      <c r="E79" s="114" t="s">
        <v>71</v>
      </c>
      <c r="F79" s="114" t="s">
        <v>72</v>
      </c>
      <c r="G79" s="114" t="s">
        <v>73</v>
      </c>
      <c r="H79" s="114" t="s">
        <v>74</v>
      </c>
      <c r="I79" s="114" t="s">
        <v>75</v>
      </c>
      <c r="J79" s="114" t="s">
        <v>76</v>
      </c>
      <c r="K79" s="114" t="s">
        <v>77</v>
      </c>
      <c r="L79" s="114" t="s">
        <v>78</v>
      </c>
      <c r="M79" s="115" t="s">
        <v>79</v>
      </c>
      <c r="N79" s="115" t="s">
        <v>80</v>
      </c>
      <c r="O79" s="1579" t="s">
        <v>81</v>
      </c>
      <c r="P79" s="1581"/>
      <c r="Q79" s="114" t="s">
        <v>82</v>
      </c>
    </row>
    <row r="80" spans="1:26" x14ac:dyDescent="0.25">
      <c r="B80" s="280" t="s">
        <v>910</v>
      </c>
      <c r="C80" s="281" t="s">
        <v>911</v>
      </c>
      <c r="D80" s="282" t="s">
        <v>912</v>
      </c>
      <c r="E80" s="1040">
        <v>60</v>
      </c>
      <c r="F80" s="935" t="s">
        <v>86</v>
      </c>
      <c r="G80" s="935" t="s">
        <v>19</v>
      </c>
      <c r="H80" s="935" t="s">
        <v>86</v>
      </c>
      <c r="I80" s="283" t="s">
        <v>86</v>
      </c>
      <c r="J80" s="283" t="s">
        <v>19</v>
      </c>
      <c r="K80" s="51" t="s">
        <v>19</v>
      </c>
      <c r="L80" s="51" t="s">
        <v>19</v>
      </c>
      <c r="M80" s="51" t="s">
        <v>19</v>
      </c>
      <c r="N80" s="51" t="s">
        <v>19</v>
      </c>
      <c r="O80" s="1618"/>
      <c r="P80" s="1619"/>
      <c r="Q80" s="878" t="s">
        <v>19</v>
      </c>
    </row>
    <row r="81" spans="2:17" x14ac:dyDescent="0.25">
      <c r="B81" s="280" t="s">
        <v>913</v>
      </c>
      <c r="C81" s="281" t="s">
        <v>911</v>
      </c>
      <c r="D81" s="282" t="s">
        <v>914</v>
      </c>
      <c r="E81" s="1040">
        <v>80</v>
      </c>
      <c r="F81" s="935" t="s">
        <v>86</v>
      </c>
      <c r="G81" s="935" t="s">
        <v>19</v>
      </c>
      <c r="H81" s="935" t="s">
        <v>86</v>
      </c>
      <c r="I81" s="283" t="s">
        <v>86</v>
      </c>
      <c r="J81" s="283" t="s">
        <v>19</v>
      </c>
      <c r="K81" s="51" t="s">
        <v>19</v>
      </c>
      <c r="L81" s="51" t="s">
        <v>19</v>
      </c>
      <c r="M81" s="51" t="s">
        <v>19</v>
      </c>
      <c r="N81" s="51" t="s">
        <v>19</v>
      </c>
      <c r="O81" s="1618"/>
      <c r="P81" s="1619"/>
      <c r="Q81" s="878" t="s">
        <v>19</v>
      </c>
    </row>
    <row r="82" spans="2:17" x14ac:dyDescent="0.25">
      <c r="B82" s="280" t="s">
        <v>913</v>
      </c>
      <c r="C82" s="281" t="s">
        <v>911</v>
      </c>
      <c r="D82" s="282" t="s">
        <v>915</v>
      </c>
      <c r="E82" s="1040">
        <v>200</v>
      </c>
      <c r="F82" s="935" t="s">
        <v>86</v>
      </c>
      <c r="G82" s="935" t="s">
        <v>19</v>
      </c>
      <c r="H82" s="935" t="s">
        <v>86</v>
      </c>
      <c r="I82" s="283" t="s">
        <v>86</v>
      </c>
      <c r="J82" s="283" t="s">
        <v>19</v>
      </c>
      <c r="K82" s="51" t="s">
        <v>19</v>
      </c>
      <c r="L82" s="51" t="s">
        <v>19</v>
      </c>
      <c r="M82" s="51" t="s">
        <v>19</v>
      </c>
      <c r="N82" s="51" t="s">
        <v>19</v>
      </c>
      <c r="O82" s="1618"/>
      <c r="P82" s="1619"/>
      <c r="Q82" s="878" t="s">
        <v>19</v>
      </c>
    </row>
    <row r="83" spans="2:17" x14ac:dyDescent="0.25">
      <c r="B83" s="280" t="s">
        <v>913</v>
      </c>
      <c r="C83" s="281" t="s">
        <v>911</v>
      </c>
      <c r="D83" s="284" t="s">
        <v>916</v>
      </c>
      <c r="E83" s="1040">
        <v>100</v>
      </c>
      <c r="F83" s="935" t="s">
        <v>86</v>
      </c>
      <c r="G83" s="935" t="s">
        <v>19</v>
      </c>
      <c r="H83" s="935" t="s">
        <v>86</v>
      </c>
      <c r="I83" s="283" t="s">
        <v>86</v>
      </c>
      <c r="J83" s="283" t="s">
        <v>19</v>
      </c>
      <c r="K83" s="51" t="s">
        <v>19</v>
      </c>
      <c r="L83" s="51" t="s">
        <v>19</v>
      </c>
      <c r="M83" s="51" t="s">
        <v>19</v>
      </c>
      <c r="N83" s="51" t="s">
        <v>19</v>
      </c>
      <c r="O83" s="1618"/>
      <c r="P83" s="1619"/>
      <c r="Q83" s="878" t="s">
        <v>19</v>
      </c>
    </row>
    <row r="84" spans="2:17" x14ac:dyDescent="0.25">
      <c r="B84" s="280" t="s">
        <v>917</v>
      </c>
      <c r="C84" s="281" t="s">
        <v>918</v>
      </c>
      <c r="D84" s="282" t="s">
        <v>919</v>
      </c>
      <c r="E84" s="1040">
        <v>50</v>
      </c>
      <c r="F84" s="935" t="s">
        <v>86</v>
      </c>
      <c r="G84" s="935" t="s">
        <v>86</v>
      </c>
      <c r="H84" s="935" t="s">
        <v>86</v>
      </c>
      <c r="I84" s="283" t="s">
        <v>19</v>
      </c>
      <c r="J84" s="283" t="s">
        <v>19</v>
      </c>
      <c r="K84" s="51" t="s">
        <v>19</v>
      </c>
      <c r="L84" s="51" t="s">
        <v>19</v>
      </c>
      <c r="M84" s="51" t="s">
        <v>19</v>
      </c>
      <c r="N84" s="51" t="s">
        <v>19</v>
      </c>
      <c r="O84" s="1618"/>
      <c r="P84" s="1619"/>
      <c r="Q84" s="878" t="s">
        <v>19</v>
      </c>
    </row>
    <row r="85" spans="2:17" x14ac:dyDescent="0.25">
      <c r="B85" s="280" t="s">
        <v>92</v>
      </c>
      <c r="C85" s="281" t="s">
        <v>920</v>
      </c>
      <c r="D85" s="282" t="s">
        <v>921</v>
      </c>
      <c r="E85" s="1040">
        <v>50</v>
      </c>
      <c r="F85" s="935" t="s">
        <v>86</v>
      </c>
      <c r="G85" s="935" t="s">
        <v>86</v>
      </c>
      <c r="H85" s="935" t="s">
        <v>86</v>
      </c>
      <c r="I85" s="283" t="s">
        <v>19</v>
      </c>
      <c r="J85" s="283" t="s">
        <v>86</v>
      </c>
      <c r="K85" s="51" t="s">
        <v>86</v>
      </c>
      <c r="L85" s="51" t="s">
        <v>86</v>
      </c>
      <c r="M85" s="51" t="s">
        <v>86</v>
      </c>
      <c r="N85" s="51" t="s">
        <v>86</v>
      </c>
      <c r="O85" s="1618"/>
      <c r="P85" s="1619"/>
      <c r="Q85" s="878" t="s">
        <v>19</v>
      </c>
    </row>
    <row r="86" spans="2:17" x14ac:dyDescent="0.25">
      <c r="B86" s="280" t="s">
        <v>92</v>
      </c>
      <c r="C86" s="281" t="s">
        <v>920</v>
      </c>
      <c r="D86" s="282" t="s">
        <v>922</v>
      </c>
      <c r="E86" s="1040">
        <v>50</v>
      </c>
      <c r="F86" s="935" t="s">
        <v>86</v>
      </c>
      <c r="G86" s="935" t="s">
        <v>86</v>
      </c>
      <c r="H86" s="935" t="s">
        <v>86</v>
      </c>
      <c r="I86" s="283" t="s">
        <v>19</v>
      </c>
      <c r="J86" s="283" t="s">
        <v>86</v>
      </c>
      <c r="K86" s="51" t="s">
        <v>86</v>
      </c>
      <c r="L86" s="51" t="s">
        <v>86</v>
      </c>
      <c r="M86" s="51" t="s">
        <v>86</v>
      </c>
      <c r="N86" s="51" t="s">
        <v>86</v>
      </c>
      <c r="O86" s="884"/>
      <c r="P86" s="885"/>
      <c r="Q86" s="878" t="s">
        <v>19</v>
      </c>
    </row>
    <row r="87" spans="2:17" x14ac:dyDescent="0.25">
      <c r="B87" s="280" t="s">
        <v>917</v>
      </c>
      <c r="C87" s="281" t="s">
        <v>923</v>
      </c>
      <c r="D87" s="282" t="s">
        <v>924</v>
      </c>
      <c r="E87" s="1040">
        <v>50</v>
      </c>
      <c r="F87" s="935" t="s">
        <v>86</v>
      </c>
      <c r="G87" s="935" t="s">
        <v>86</v>
      </c>
      <c r="H87" s="935" t="s">
        <v>86</v>
      </c>
      <c r="I87" s="283" t="s">
        <v>19</v>
      </c>
      <c r="J87" s="283" t="s">
        <v>86</v>
      </c>
      <c r="K87" s="51" t="s">
        <v>86</v>
      </c>
      <c r="L87" s="51" t="s">
        <v>86</v>
      </c>
      <c r="M87" s="51" t="s">
        <v>86</v>
      </c>
      <c r="N87" s="51" t="s">
        <v>86</v>
      </c>
      <c r="O87" s="884"/>
      <c r="P87" s="885"/>
      <c r="Q87" s="878" t="s">
        <v>19</v>
      </c>
    </row>
    <row r="88" spans="2:17" x14ac:dyDescent="0.25">
      <c r="B88" s="280" t="s">
        <v>917</v>
      </c>
      <c r="C88" s="281" t="s">
        <v>920</v>
      </c>
      <c r="D88" s="282" t="s">
        <v>925</v>
      </c>
      <c r="E88" s="1040">
        <v>50</v>
      </c>
      <c r="F88" s="935" t="s">
        <v>86</v>
      </c>
      <c r="G88" s="935" t="s">
        <v>86</v>
      </c>
      <c r="H88" s="935" t="s">
        <v>86</v>
      </c>
      <c r="I88" s="283" t="s">
        <v>19</v>
      </c>
      <c r="J88" s="283" t="s">
        <v>86</v>
      </c>
      <c r="K88" s="51" t="s">
        <v>86</v>
      </c>
      <c r="L88" s="51" t="s">
        <v>86</v>
      </c>
      <c r="M88" s="51" t="s">
        <v>86</v>
      </c>
      <c r="N88" s="51" t="s">
        <v>86</v>
      </c>
      <c r="O88" s="884"/>
      <c r="P88" s="885"/>
      <c r="Q88" s="878" t="s">
        <v>19</v>
      </c>
    </row>
    <row r="89" spans="2:17" x14ac:dyDescent="0.25">
      <c r="B89" s="280" t="s">
        <v>92</v>
      </c>
      <c r="C89" s="281" t="s">
        <v>920</v>
      </c>
      <c r="D89" s="282" t="s">
        <v>926</v>
      </c>
      <c r="E89" s="1040">
        <v>50</v>
      </c>
      <c r="F89" s="935" t="s">
        <v>86</v>
      </c>
      <c r="G89" s="935" t="s">
        <v>86</v>
      </c>
      <c r="H89" s="935" t="s">
        <v>86</v>
      </c>
      <c r="I89" s="283" t="s">
        <v>19</v>
      </c>
      <c r="J89" s="283" t="s">
        <v>86</v>
      </c>
      <c r="K89" s="51" t="s">
        <v>86</v>
      </c>
      <c r="L89" s="51" t="s">
        <v>86</v>
      </c>
      <c r="M89" s="51" t="s">
        <v>86</v>
      </c>
      <c r="N89" s="51" t="s">
        <v>86</v>
      </c>
      <c r="O89" s="884"/>
      <c r="P89" s="885"/>
      <c r="Q89" s="878" t="s">
        <v>19</v>
      </c>
    </row>
    <row r="90" spans="2:17" x14ac:dyDescent="0.25">
      <c r="B90" s="280" t="s">
        <v>927</v>
      </c>
      <c r="C90" s="281" t="s">
        <v>920</v>
      </c>
      <c r="D90" s="282" t="s">
        <v>928</v>
      </c>
      <c r="E90" s="1040">
        <v>50</v>
      </c>
      <c r="F90" s="935" t="s">
        <v>86</v>
      </c>
      <c r="G90" s="935" t="s">
        <v>86</v>
      </c>
      <c r="H90" s="935" t="s">
        <v>86</v>
      </c>
      <c r="I90" s="283" t="s">
        <v>19</v>
      </c>
      <c r="J90" s="283" t="s">
        <v>86</v>
      </c>
      <c r="K90" s="51" t="s">
        <v>86</v>
      </c>
      <c r="L90" s="51" t="s">
        <v>86</v>
      </c>
      <c r="M90" s="51" t="s">
        <v>86</v>
      </c>
      <c r="N90" s="51" t="s">
        <v>86</v>
      </c>
      <c r="O90" s="884"/>
      <c r="P90" s="885"/>
      <c r="Q90" s="878" t="s">
        <v>19</v>
      </c>
    </row>
    <row r="91" spans="2:17" x14ac:dyDescent="0.25">
      <c r="B91" s="280" t="s">
        <v>917</v>
      </c>
      <c r="C91" s="281" t="s">
        <v>920</v>
      </c>
      <c r="D91" s="282" t="s">
        <v>929</v>
      </c>
      <c r="E91" s="1040">
        <v>50</v>
      </c>
      <c r="F91" s="935" t="s">
        <v>86</v>
      </c>
      <c r="G91" s="935" t="s">
        <v>86</v>
      </c>
      <c r="H91" s="935" t="s">
        <v>86</v>
      </c>
      <c r="I91" s="283" t="s">
        <v>19</v>
      </c>
      <c r="J91" s="283" t="s">
        <v>86</v>
      </c>
      <c r="K91" s="51" t="s">
        <v>86</v>
      </c>
      <c r="L91" s="51" t="s">
        <v>86</v>
      </c>
      <c r="M91" s="51" t="s">
        <v>86</v>
      </c>
      <c r="N91" s="51" t="s">
        <v>86</v>
      </c>
      <c r="O91" s="884"/>
      <c r="P91" s="885"/>
      <c r="Q91" s="878" t="s">
        <v>19</v>
      </c>
    </row>
    <row r="92" spans="2:17" x14ac:dyDescent="0.25">
      <c r="B92" s="280" t="s">
        <v>92</v>
      </c>
      <c r="C92" s="281" t="s">
        <v>920</v>
      </c>
      <c r="D92" s="282" t="s">
        <v>930</v>
      </c>
      <c r="E92" s="1040">
        <v>60</v>
      </c>
      <c r="F92" s="935" t="s">
        <v>86</v>
      </c>
      <c r="G92" s="935" t="s">
        <v>86</v>
      </c>
      <c r="H92" s="935" t="s">
        <v>86</v>
      </c>
      <c r="I92" s="283" t="s">
        <v>19</v>
      </c>
      <c r="J92" s="283" t="s">
        <v>86</v>
      </c>
      <c r="K92" s="51" t="s">
        <v>86</v>
      </c>
      <c r="L92" s="51" t="s">
        <v>86</v>
      </c>
      <c r="M92" s="51" t="s">
        <v>86</v>
      </c>
      <c r="N92" s="51" t="s">
        <v>86</v>
      </c>
      <c r="O92" s="884"/>
      <c r="P92" s="885"/>
      <c r="Q92" s="878" t="s">
        <v>19</v>
      </c>
    </row>
    <row r="93" spans="2:17" x14ac:dyDescent="0.25">
      <c r="B93" s="280" t="s">
        <v>92</v>
      </c>
      <c r="C93" s="281" t="s">
        <v>920</v>
      </c>
      <c r="D93" s="282" t="s">
        <v>931</v>
      </c>
      <c r="E93" s="1040">
        <v>61</v>
      </c>
      <c r="F93" s="935" t="s">
        <v>86</v>
      </c>
      <c r="G93" s="935" t="s">
        <v>86</v>
      </c>
      <c r="H93" s="935" t="s">
        <v>86</v>
      </c>
      <c r="I93" s="283" t="s">
        <v>19</v>
      </c>
      <c r="J93" s="283" t="s">
        <v>86</v>
      </c>
      <c r="K93" s="51" t="s">
        <v>86</v>
      </c>
      <c r="L93" s="51" t="s">
        <v>86</v>
      </c>
      <c r="M93" s="51" t="s">
        <v>86</v>
      </c>
      <c r="N93" s="51" t="s">
        <v>86</v>
      </c>
      <c r="O93" s="884"/>
      <c r="P93" s="885"/>
      <c r="Q93" s="878" t="s">
        <v>19</v>
      </c>
    </row>
    <row r="94" spans="2:17" x14ac:dyDescent="0.25">
      <c r="B94" s="280" t="s">
        <v>92</v>
      </c>
      <c r="C94" s="281" t="s">
        <v>920</v>
      </c>
      <c r="D94" s="282" t="s">
        <v>932</v>
      </c>
      <c r="E94" s="1040">
        <v>50</v>
      </c>
      <c r="F94" s="935" t="s">
        <v>86</v>
      </c>
      <c r="G94" s="935" t="s">
        <v>86</v>
      </c>
      <c r="H94" s="935" t="s">
        <v>86</v>
      </c>
      <c r="I94" s="283" t="s">
        <v>19</v>
      </c>
      <c r="J94" s="283" t="s">
        <v>86</v>
      </c>
      <c r="K94" s="51" t="s">
        <v>86</v>
      </c>
      <c r="L94" s="51" t="s">
        <v>86</v>
      </c>
      <c r="M94" s="51" t="s">
        <v>86</v>
      </c>
      <c r="N94" s="51" t="s">
        <v>86</v>
      </c>
      <c r="O94" s="884"/>
      <c r="P94" s="885"/>
      <c r="Q94" s="878" t="s">
        <v>19</v>
      </c>
    </row>
    <row r="95" spans="2:17" x14ac:dyDescent="0.25">
      <c r="B95" s="280" t="s">
        <v>92</v>
      </c>
      <c r="C95" s="281" t="s">
        <v>920</v>
      </c>
      <c r="D95" s="282" t="s">
        <v>933</v>
      </c>
      <c r="E95" s="1040">
        <v>50</v>
      </c>
      <c r="F95" s="935" t="s">
        <v>86</v>
      </c>
      <c r="G95" s="935" t="s">
        <v>86</v>
      </c>
      <c r="H95" s="935" t="s">
        <v>86</v>
      </c>
      <c r="I95" s="283" t="s">
        <v>19</v>
      </c>
      <c r="J95" s="283" t="s">
        <v>86</v>
      </c>
      <c r="K95" s="51" t="s">
        <v>86</v>
      </c>
      <c r="L95" s="51" t="s">
        <v>86</v>
      </c>
      <c r="M95" s="51" t="s">
        <v>86</v>
      </c>
      <c r="N95" s="51" t="s">
        <v>86</v>
      </c>
      <c r="O95" s="884"/>
      <c r="P95" s="885"/>
      <c r="Q95" s="878" t="s">
        <v>19</v>
      </c>
    </row>
    <row r="96" spans="2:17" x14ac:dyDescent="0.25">
      <c r="B96" s="280" t="s">
        <v>917</v>
      </c>
      <c r="C96" s="281" t="s">
        <v>920</v>
      </c>
      <c r="D96" s="282" t="s">
        <v>934</v>
      </c>
      <c r="E96" s="1040">
        <v>50</v>
      </c>
      <c r="F96" s="935" t="s">
        <v>86</v>
      </c>
      <c r="G96" s="935" t="s">
        <v>86</v>
      </c>
      <c r="H96" s="935" t="s">
        <v>86</v>
      </c>
      <c r="I96" s="283" t="s">
        <v>19</v>
      </c>
      <c r="J96" s="283" t="s">
        <v>86</v>
      </c>
      <c r="K96" s="51" t="s">
        <v>86</v>
      </c>
      <c r="L96" s="51" t="s">
        <v>86</v>
      </c>
      <c r="M96" s="51" t="s">
        <v>86</v>
      </c>
      <c r="N96" s="51" t="s">
        <v>86</v>
      </c>
      <c r="O96" s="884"/>
      <c r="P96" s="885"/>
      <c r="Q96" s="878" t="s">
        <v>19</v>
      </c>
    </row>
    <row r="97" spans="1:17" ht="30" x14ac:dyDescent="0.25">
      <c r="B97" s="280" t="s">
        <v>935</v>
      </c>
      <c r="C97" s="281" t="s">
        <v>936</v>
      </c>
      <c r="D97" s="284" t="s">
        <v>937</v>
      </c>
      <c r="E97" s="1040">
        <v>280</v>
      </c>
      <c r="F97" s="935" t="s">
        <v>86</v>
      </c>
      <c r="G97" s="935" t="s">
        <v>86</v>
      </c>
      <c r="H97" s="935" t="s">
        <v>19</v>
      </c>
      <c r="I97" s="283" t="s">
        <v>86</v>
      </c>
      <c r="J97" s="283" t="s">
        <v>19</v>
      </c>
      <c r="K97" s="51" t="s">
        <v>19</v>
      </c>
      <c r="L97" s="51" t="s">
        <v>19</v>
      </c>
      <c r="M97" s="51" t="s">
        <v>19</v>
      </c>
      <c r="N97" s="51" t="s">
        <v>19</v>
      </c>
      <c r="O97" s="884"/>
      <c r="P97" s="885"/>
      <c r="Q97" s="878" t="s">
        <v>19</v>
      </c>
    </row>
    <row r="98" spans="1:17" ht="30" x14ac:dyDescent="0.25">
      <c r="B98" s="280" t="s">
        <v>938</v>
      </c>
      <c r="C98" s="281" t="s">
        <v>936</v>
      </c>
      <c r="D98" s="284" t="s">
        <v>939</v>
      </c>
      <c r="E98" s="1040">
        <v>220</v>
      </c>
      <c r="F98" s="935" t="s">
        <v>86</v>
      </c>
      <c r="G98" s="935" t="s">
        <v>86</v>
      </c>
      <c r="H98" s="935" t="s">
        <v>19</v>
      </c>
      <c r="I98" s="283" t="s">
        <v>86</v>
      </c>
      <c r="J98" s="283" t="s">
        <v>19</v>
      </c>
      <c r="K98" s="51" t="s">
        <v>19</v>
      </c>
      <c r="L98" s="51" t="s">
        <v>19</v>
      </c>
      <c r="M98" s="51" t="s">
        <v>19</v>
      </c>
      <c r="N98" s="51" t="s">
        <v>19</v>
      </c>
      <c r="O98" s="884"/>
      <c r="P98" s="885"/>
      <c r="Q98" s="878" t="s">
        <v>19</v>
      </c>
    </row>
    <row r="99" spans="1:17" ht="30" x14ac:dyDescent="0.25">
      <c r="B99" s="280" t="s">
        <v>938</v>
      </c>
      <c r="C99" s="281" t="s">
        <v>936</v>
      </c>
      <c r="D99" s="284" t="s">
        <v>940</v>
      </c>
      <c r="E99" s="1040">
        <v>78</v>
      </c>
      <c r="F99" s="935" t="s">
        <v>86</v>
      </c>
      <c r="G99" s="935" t="s">
        <v>86</v>
      </c>
      <c r="H99" s="935" t="s">
        <v>19</v>
      </c>
      <c r="I99" s="283" t="s">
        <v>86</v>
      </c>
      <c r="J99" s="283" t="s">
        <v>19</v>
      </c>
      <c r="K99" s="51" t="s">
        <v>19</v>
      </c>
      <c r="L99" s="51" t="s">
        <v>19</v>
      </c>
      <c r="M99" s="51" t="s">
        <v>19</v>
      </c>
      <c r="N99" s="51" t="s">
        <v>19</v>
      </c>
      <c r="O99" s="884"/>
      <c r="P99" s="885"/>
      <c r="Q99" s="878" t="s">
        <v>19</v>
      </c>
    </row>
    <row r="100" spans="1:17" ht="30" x14ac:dyDescent="0.25">
      <c r="B100" s="280" t="s">
        <v>938</v>
      </c>
      <c r="C100" s="281" t="s">
        <v>936</v>
      </c>
      <c r="D100" s="284" t="s">
        <v>941</v>
      </c>
      <c r="E100" s="1040">
        <v>60</v>
      </c>
      <c r="F100" s="935" t="s">
        <v>86</v>
      </c>
      <c r="G100" s="935" t="s">
        <v>86</v>
      </c>
      <c r="H100" s="935" t="s">
        <v>19</v>
      </c>
      <c r="I100" s="283" t="s">
        <v>86</v>
      </c>
      <c r="J100" s="283" t="s">
        <v>19</v>
      </c>
      <c r="K100" s="51" t="s">
        <v>19</v>
      </c>
      <c r="L100" s="51" t="s">
        <v>19</v>
      </c>
      <c r="M100" s="51" t="s">
        <v>19</v>
      </c>
      <c r="N100" s="51" t="s">
        <v>19</v>
      </c>
      <c r="O100" s="884"/>
      <c r="P100" s="885"/>
      <c r="Q100" s="878" t="s">
        <v>19</v>
      </c>
    </row>
    <row r="101" spans="1:17" x14ac:dyDescent="0.25">
      <c r="B101" s="1" t="s">
        <v>536</v>
      </c>
    </row>
    <row r="102" spans="1:17" x14ac:dyDescent="0.25">
      <c r="B102" s="1" t="s">
        <v>94</v>
      </c>
    </row>
    <row r="103" spans="1:17" x14ac:dyDescent="0.25">
      <c r="B103" s="1" t="s">
        <v>95</v>
      </c>
    </row>
    <row r="105" spans="1:17" ht="15.75" thickBot="1" x14ac:dyDescent="0.3"/>
    <row r="106" spans="1:17" ht="27" thickBot="1" x14ac:dyDescent="0.3">
      <c r="B106" s="1584" t="s">
        <v>96</v>
      </c>
      <c r="C106" s="1585"/>
      <c r="D106" s="1585"/>
      <c r="E106" s="1585"/>
      <c r="F106" s="1585"/>
      <c r="G106" s="1585"/>
      <c r="H106" s="1585"/>
      <c r="I106" s="1585"/>
      <c r="J106" s="1585"/>
      <c r="K106" s="1585"/>
      <c r="L106" s="1585"/>
      <c r="M106" s="1585"/>
      <c r="N106" s="1586"/>
    </row>
    <row r="111" spans="1:17" x14ac:dyDescent="0.25">
      <c r="A111" s="51"/>
      <c r="B111" s="1769" t="s">
        <v>97</v>
      </c>
      <c r="C111" s="1769" t="s">
        <v>98</v>
      </c>
      <c r="D111" s="1769" t="s">
        <v>99</v>
      </c>
      <c r="E111" s="1769" t="s">
        <v>100</v>
      </c>
      <c r="F111" s="1769" t="s">
        <v>101</v>
      </c>
      <c r="G111" s="1769" t="s">
        <v>102</v>
      </c>
      <c r="H111" s="1769" t="s">
        <v>103</v>
      </c>
      <c r="I111" s="1769" t="s">
        <v>104</v>
      </c>
      <c r="J111" s="1769" t="s">
        <v>105</v>
      </c>
      <c r="K111" s="1769"/>
      <c r="L111" s="1769"/>
      <c r="M111" s="1769" t="s">
        <v>106</v>
      </c>
      <c r="N111" s="1769" t="s">
        <v>107</v>
      </c>
      <c r="O111" s="1769" t="s">
        <v>108</v>
      </c>
      <c r="P111" s="1769" t="s">
        <v>81</v>
      </c>
      <c r="Q111" s="1769"/>
    </row>
    <row r="112" spans="1:17" ht="30" x14ac:dyDescent="0.25">
      <c r="A112" s="51"/>
      <c r="B112" s="1769"/>
      <c r="C112" s="1769"/>
      <c r="D112" s="1769"/>
      <c r="E112" s="1769"/>
      <c r="F112" s="1769"/>
      <c r="G112" s="1769"/>
      <c r="H112" s="1769"/>
      <c r="I112" s="1769"/>
      <c r="J112" s="923" t="s">
        <v>109</v>
      </c>
      <c r="K112" s="923" t="s">
        <v>110</v>
      </c>
      <c r="L112" s="923" t="s">
        <v>111</v>
      </c>
      <c r="M112" s="1769"/>
      <c r="N112" s="1769"/>
      <c r="O112" s="1769"/>
      <c r="P112" s="1769"/>
      <c r="Q112" s="1769"/>
    </row>
    <row r="113" spans="2:17" ht="105" x14ac:dyDescent="0.25">
      <c r="B113" s="288" t="s">
        <v>942</v>
      </c>
      <c r="C113" s="288" t="s">
        <v>113</v>
      </c>
      <c r="D113" s="288" t="s">
        <v>943</v>
      </c>
      <c r="E113" s="1252">
        <v>50942059</v>
      </c>
      <c r="F113" s="288" t="s">
        <v>944</v>
      </c>
      <c r="G113" s="288" t="s">
        <v>945</v>
      </c>
      <c r="H113" s="289">
        <v>37176</v>
      </c>
      <c r="I113" s="288" t="s">
        <v>86</v>
      </c>
      <c r="J113" s="290" t="s">
        <v>903</v>
      </c>
      <c r="K113" s="291" t="s">
        <v>946</v>
      </c>
      <c r="L113" s="292" t="s">
        <v>947</v>
      </c>
      <c r="M113" s="288" t="s">
        <v>19</v>
      </c>
      <c r="N113" s="288" t="s">
        <v>19</v>
      </c>
      <c r="O113" s="288" t="s">
        <v>19</v>
      </c>
      <c r="P113" s="1767"/>
      <c r="Q113" s="1768"/>
    </row>
    <row r="114" spans="2:17" ht="180" x14ac:dyDescent="0.25">
      <c r="B114" s="292" t="s">
        <v>942</v>
      </c>
      <c r="C114" s="1252" t="s">
        <v>1693</v>
      </c>
      <c r="D114" s="292" t="s">
        <v>948</v>
      </c>
      <c r="E114" s="1253">
        <v>34996607</v>
      </c>
      <c r="F114" s="292" t="s">
        <v>414</v>
      </c>
      <c r="G114" s="292" t="s">
        <v>949</v>
      </c>
      <c r="H114" s="291">
        <v>36979</v>
      </c>
      <c r="I114" s="292" t="s">
        <v>86</v>
      </c>
      <c r="J114" s="293" t="s">
        <v>950</v>
      </c>
      <c r="K114" s="294" t="s">
        <v>951</v>
      </c>
      <c r="L114" s="292" t="s">
        <v>952</v>
      </c>
      <c r="M114" s="288" t="s">
        <v>19</v>
      </c>
      <c r="N114" s="288" t="s">
        <v>19</v>
      </c>
      <c r="O114" s="288" t="s">
        <v>19</v>
      </c>
      <c r="P114" s="921"/>
      <c r="Q114" s="922"/>
    </row>
    <row r="115" spans="2:17" ht="390" x14ac:dyDescent="0.25">
      <c r="B115" s="292" t="s">
        <v>942</v>
      </c>
      <c r="C115" s="1252" t="s">
        <v>133</v>
      </c>
      <c r="D115" s="292" t="s">
        <v>953</v>
      </c>
      <c r="E115" s="1253">
        <v>78300880</v>
      </c>
      <c r="F115" s="292" t="s">
        <v>954</v>
      </c>
      <c r="G115" s="292" t="s">
        <v>955</v>
      </c>
      <c r="H115" s="291">
        <v>40733</v>
      </c>
      <c r="I115" s="292" t="s">
        <v>86</v>
      </c>
      <c r="J115" s="293" t="s">
        <v>956</v>
      </c>
      <c r="K115" s="295" t="s">
        <v>957</v>
      </c>
      <c r="L115" s="294" t="s">
        <v>958</v>
      </c>
      <c r="M115" s="288" t="s">
        <v>19</v>
      </c>
      <c r="N115" s="288" t="s">
        <v>19</v>
      </c>
      <c r="O115" s="288" t="s">
        <v>19</v>
      </c>
      <c r="P115" s="921"/>
      <c r="Q115" s="922"/>
    </row>
    <row r="116" spans="2:17" ht="60" x14ac:dyDescent="0.25">
      <c r="B116" s="292" t="s">
        <v>942</v>
      </c>
      <c r="C116" s="1252" t="s">
        <v>5575</v>
      </c>
      <c r="D116" s="292" t="s">
        <v>979</v>
      </c>
      <c r="E116" s="1253">
        <v>25990175</v>
      </c>
      <c r="F116" s="292" t="s">
        <v>980</v>
      </c>
      <c r="G116" s="292" t="s">
        <v>264</v>
      </c>
      <c r="H116" s="291">
        <v>41620</v>
      </c>
      <c r="I116" s="292" t="s">
        <v>86</v>
      </c>
      <c r="J116" s="290" t="s">
        <v>981</v>
      </c>
      <c r="K116" s="294" t="s">
        <v>982</v>
      </c>
      <c r="L116" s="294" t="s">
        <v>983</v>
      </c>
      <c r="M116" s="288" t="s">
        <v>19</v>
      </c>
      <c r="N116" s="288" t="s">
        <v>19</v>
      </c>
      <c r="O116" s="288" t="s">
        <v>19</v>
      </c>
      <c r="P116" s="921"/>
      <c r="Q116" s="922"/>
    </row>
    <row r="117" spans="2:17" ht="135" x14ac:dyDescent="0.25">
      <c r="B117" s="292" t="s">
        <v>984</v>
      </c>
      <c r="C117" s="1475" t="s">
        <v>113</v>
      </c>
      <c r="D117" s="292" t="s">
        <v>985</v>
      </c>
      <c r="E117" s="1253">
        <v>50846801</v>
      </c>
      <c r="F117" s="292" t="s">
        <v>986</v>
      </c>
      <c r="G117" s="292" t="s">
        <v>987</v>
      </c>
      <c r="H117" s="291">
        <v>33508</v>
      </c>
      <c r="I117" s="292" t="s">
        <v>86</v>
      </c>
      <c r="J117" s="293" t="s">
        <v>988</v>
      </c>
      <c r="K117" s="294" t="s">
        <v>989</v>
      </c>
      <c r="L117" s="294" t="s">
        <v>990</v>
      </c>
      <c r="M117" s="288" t="s">
        <v>19</v>
      </c>
      <c r="N117" s="288" t="s">
        <v>20</v>
      </c>
      <c r="O117" s="288" t="s">
        <v>19</v>
      </c>
      <c r="P117" s="1767" t="s">
        <v>991</v>
      </c>
      <c r="Q117" s="1768"/>
    </row>
    <row r="118" spans="2:17" ht="405" x14ac:dyDescent="0.25">
      <c r="B118" s="292" t="s">
        <v>992</v>
      </c>
      <c r="C118" s="1253" t="s">
        <v>1693</v>
      </c>
      <c r="D118" s="292" t="s">
        <v>993</v>
      </c>
      <c r="E118" s="1253">
        <v>50942193</v>
      </c>
      <c r="F118" s="292" t="s">
        <v>129</v>
      </c>
      <c r="G118" s="292" t="s">
        <v>597</v>
      </c>
      <c r="H118" s="291">
        <v>39477</v>
      </c>
      <c r="I118" s="292" t="s">
        <v>86</v>
      </c>
      <c r="J118" s="293" t="s">
        <v>994</v>
      </c>
      <c r="K118" s="294" t="s">
        <v>995</v>
      </c>
      <c r="L118" s="294" t="s">
        <v>996</v>
      </c>
      <c r="M118" s="288" t="s">
        <v>19</v>
      </c>
      <c r="N118" s="288" t="s">
        <v>20</v>
      </c>
      <c r="O118" s="288" t="s">
        <v>19</v>
      </c>
      <c r="P118" s="1767" t="s">
        <v>5577</v>
      </c>
      <c r="Q118" s="1768"/>
    </row>
    <row r="119" spans="2:17" ht="45" x14ac:dyDescent="0.25">
      <c r="B119" s="292" t="s">
        <v>997</v>
      </c>
      <c r="C119" s="1253" t="s">
        <v>141</v>
      </c>
      <c r="D119" s="292" t="s">
        <v>998</v>
      </c>
      <c r="E119" s="1253">
        <v>1067285573</v>
      </c>
      <c r="F119" s="292" t="s">
        <v>129</v>
      </c>
      <c r="G119" s="292" t="s">
        <v>130</v>
      </c>
      <c r="H119" s="291">
        <v>41333</v>
      </c>
      <c r="I119" s="292" t="s">
        <v>86</v>
      </c>
      <c r="J119" s="293" t="s">
        <v>999</v>
      </c>
      <c r="K119" s="294" t="s">
        <v>1000</v>
      </c>
      <c r="L119" s="294" t="s">
        <v>1001</v>
      </c>
      <c r="M119" s="288" t="s">
        <v>19</v>
      </c>
      <c r="N119" s="288" t="s">
        <v>19</v>
      </c>
      <c r="O119" s="288" t="s">
        <v>19</v>
      </c>
      <c r="P119" s="921"/>
      <c r="Q119" s="922"/>
    </row>
    <row r="120" spans="2:17" ht="45" x14ac:dyDescent="0.25">
      <c r="B120" s="292" t="s">
        <v>992</v>
      </c>
      <c r="C120" s="1253" t="s">
        <v>141</v>
      </c>
      <c r="D120" s="292" t="s">
        <v>1002</v>
      </c>
      <c r="E120" s="1253">
        <v>1063154149</v>
      </c>
      <c r="F120" s="292" t="s">
        <v>129</v>
      </c>
      <c r="G120" s="292" t="s">
        <v>597</v>
      </c>
      <c r="H120" s="291">
        <v>41789</v>
      </c>
      <c r="I120" s="292" t="s">
        <v>86</v>
      </c>
      <c r="J120" s="293" t="s">
        <v>1003</v>
      </c>
      <c r="K120" s="294" t="s">
        <v>1004</v>
      </c>
      <c r="L120" s="294" t="s">
        <v>1005</v>
      </c>
      <c r="M120" s="288" t="s">
        <v>19</v>
      </c>
      <c r="N120" s="288" t="s">
        <v>19</v>
      </c>
      <c r="O120" s="288" t="s">
        <v>19</v>
      </c>
      <c r="P120" s="921"/>
      <c r="Q120" s="922"/>
    </row>
    <row r="121" spans="2:17" ht="45" x14ac:dyDescent="0.25">
      <c r="B121" s="292" t="s">
        <v>1006</v>
      </c>
      <c r="C121" s="1253" t="s">
        <v>141</v>
      </c>
      <c r="D121" s="106" t="s">
        <v>1007</v>
      </c>
      <c r="E121" s="414">
        <v>25989172</v>
      </c>
      <c r="F121" s="983" t="s">
        <v>596</v>
      </c>
      <c r="G121" s="857" t="s">
        <v>1008</v>
      </c>
      <c r="H121" s="296">
        <v>41263</v>
      </c>
      <c r="I121" s="983" t="s">
        <v>557</v>
      </c>
      <c r="J121" s="297" t="s">
        <v>1009</v>
      </c>
      <c r="K121" s="298" t="s">
        <v>1010</v>
      </c>
      <c r="L121" s="298" t="s">
        <v>600</v>
      </c>
      <c r="M121" s="288" t="s">
        <v>19</v>
      </c>
      <c r="N121" s="288" t="s">
        <v>19</v>
      </c>
      <c r="O121" s="288" t="s">
        <v>19</v>
      </c>
      <c r="P121" s="2079"/>
      <c r="Q121" s="2079"/>
    </row>
    <row r="122" spans="2:17" ht="60" x14ac:dyDescent="0.25">
      <c r="B122" s="292" t="s">
        <v>992</v>
      </c>
      <c r="C122" s="1253" t="s">
        <v>141</v>
      </c>
      <c r="D122" s="301" t="s">
        <v>1011</v>
      </c>
      <c r="E122" s="1223">
        <v>34883623</v>
      </c>
      <c r="F122" s="878" t="s">
        <v>129</v>
      </c>
      <c r="G122" s="302" t="s">
        <v>597</v>
      </c>
      <c r="H122" s="934">
        <v>39903</v>
      </c>
      <c r="I122" s="983" t="s">
        <v>86</v>
      </c>
      <c r="J122" s="303" t="s">
        <v>1012</v>
      </c>
      <c r="K122" s="298" t="s">
        <v>1013</v>
      </c>
      <c r="L122" s="298" t="s">
        <v>1014</v>
      </c>
      <c r="M122" s="288" t="s">
        <v>19</v>
      </c>
      <c r="N122" s="288" t="s">
        <v>19</v>
      </c>
      <c r="O122" s="288" t="s">
        <v>19</v>
      </c>
      <c r="P122" s="1714" t="s">
        <v>1015</v>
      </c>
      <c r="Q122" s="1715"/>
    </row>
    <row r="123" spans="2:17" ht="30" x14ac:dyDescent="0.25">
      <c r="B123" s="292" t="s">
        <v>992</v>
      </c>
      <c r="C123" s="1253" t="s">
        <v>141</v>
      </c>
      <c r="D123" s="51" t="s">
        <v>1035</v>
      </c>
      <c r="E123" s="1223">
        <v>50945898</v>
      </c>
      <c r="F123" s="878" t="s">
        <v>129</v>
      </c>
      <c r="G123" s="932" t="s">
        <v>318</v>
      </c>
      <c r="H123" s="967">
        <v>38701</v>
      </c>
      <c r="I123" s="878" t="s">
        <v>86</v>
      </c>
      <c r="J123" s="308" t="s">
        <v>1036</v>
      </c>
      <c r="K123" s="186" t="s">
        <v>1037</v>
      </c>
      <c r="L123" s="186" t="s">
        <v>1038</v>
      </c>
      <c r="M123" s="51"/>
      <c r="N123" s="51"/>
      <c r="O123" s="51"/>
      <c r="P123" s="1613" t="s">
        <v>1028</v>
      </c>
      <c r="Q123" s="1613"/>
    </row>
    <row r="124" spans="2:17" ht="75" x14ac:dyDescent="0.25">
      <c r="B124" s="292" t="s">
        <v>959</v>
      </c>
      <c r="C124" s="292" t="s">
        <v>113</v>
      </c>
      <c r="D124" s="292" t="s">
        <v>960</v>
      </c>
      <c r="E124" s="1253">
        <v>50942140</v>
      </c>
      <c r="F124" s="292" t="s">
        <v>961</v>
      </c>
      <c r="G124" s="292" t="s">
        <v>962</v>
      </c>
      <c r="H124" s="291">
        <v>41212</v>
      </c>
      <c r="I124" s="292" t="s">
        <v>86</v>
      </c>
      <c r="J124" s="293" t="s">
        <v>963</v>
      </c>
      <c r="K124" s="294" t="s">
        <v>964</v>
      </c>
      <c r="L124" s="294" t="s">
        <v>965</v>
      </c>
      <c r="M124" s="288" t="s">
        <v>19</v>
      </c>
      <c r="N124" s="288" t="s">
        <v>19</v>
      </c>
      <c r="O124" s="288" t="s">
        <v>19</v>
      </c>
      <c r="P124" s="1767" t="s">
        <v>966</v>
      </c>
      <c r="Q124" s="1768"/>
    </row>
    <row r="125" spans="2:17" ht="45" x14ac:dyDescent="0.25">
      <c r="B125" s="292" t="s">
        <v>967</v>
      </c>
      <c r="C125" s="292" t="s">
        <v>113</v>
      </c>
      <c r="D125" s="292" t="s">
        <v>968</v>
      </c>
      <c r="E125" s="1253">
        <v>26000646</v>
      </c>
      <c r="F125" s="292" t="s">
        <v>258</v>
      </c>
      <c r="G125" s="292" t="s">
        <v>577</v>
      </c>
      <c r="H125" s="291">
        <v>39792</v>
      </c>
      <c r="I125" s="292" t="s">
        <v>86</v>
      </c>
      <c r="J125" s="293" t="s">
        <v>969</v>
      </c>
      <c r="K125" s="294" t="s">
        <v>970</v>
      </c>
      <c r="L125" s="294" t="s">
        <v>971</v>
      </c>
      <c r="M125" s="288" t="s">
        <v>19</v>
      </c>
      <c r="N125" s="288" t="s">
        <v>19</v>
      </c>
      <c r="O125" s="288" t="s">
        <v>19</v>
      </c>
      <c r="P125" s="921"/>
      <c r="Q125" s="922"/>
    </row>
    <row r="126" spans="2:17" ht="60" x14ac:dyDescent="0.25">
      <c r="B126" s="292" t="s">
        <v>967</v>
      </c>
      <c r="C126" s="1253" t="s">
        <v>3076</v>
      </c>
      <c r="D126" s="292" t="s">
        <v>972</v>
      </c>
      <c r="E126" s="1253">
        <v>50868943</v>
      </c>
      <c r="F126" s="292" t="s">
        <v>973</v>
      </c>
      <c r="G126" s="292" t="s">
        <v>974</v>
      </c>
      <c r="H126" s="291">
        <v>41622</v>
      </c>
      <c r="I126" s="292" t="s">
        <v>86</v>
      </c>
      <c r="J126" s="293" t="s">
        <v>975</v>
      </c>
      <c r="K126" s="294" t="s">
        <v>976</v>
      </c>
      <c r="L126" s="294" t="s">
        <v>971</v>
      </c>
      <c r="M126" s="288" t="s">
        <v>19</v>
      </c>
      <c r="N126" s="288" t="s">
        <v>19</v>
      </c>
      <c r="O126" s="288" t="s">
        <v>19</v>
      </c>
      <c r="P126" s="1767" t="s">
        <v>977</v>
      </c>
      <c r="Q126" s="1768"/>
    </row>
    <row r="127" spans="2:17" ht="120" x14ac:dyDescent="0.25">
      <c r="B127" s="292" t="s">
        <v>1016</v>
      </c>
      <c r="C127" s="302" t="s">
        <v>978</v>
      </c>
      <c r="D127" s="301" t="s">
        <v>1017</v>
      </c>
      <c r="E127" s="1223">
        <v>34947959</v>
      </c>
      <c r="F127" s="878" t="s">
        <v>129</v>
      </c>
      <c r="G127" s="302" t="s">
        <v>1018</v>
      </c>
      <c r="H127" s="934">
        <v>38331</v>
      </c>
      <c r="I127" s="983" t="s">
        <v>86</v>
      </c>
      <c r="J127" s="303" t="s">
        <v>1019</v>
      </c>
      <c r="K127" s="298" t="s">
        <v>1020</v>
      </c>
      <c r="L127" s="298" t="s">
        <v>1021</v>
      </c>
      <c r="M127" s="288" t="s">
        <v>19</v>
      </c>
      <c r="N127" s="288" t="s">
        <v>20</v>
      </c>
      <c r="O127" s="288" t="s">
        <v>19</v>
      </c>
      <c r="P127" s="1714" t="s">
        <v>1022</v>
      </c>
      <c r="Q127" s="1715"/>
    </row>
    <row r="128" spans="2:17" ht="75" x14ac:dyDescent="0.25">
      <c r="B128" s="292" t="s">
        <v>1023</v>
      </c>
      <c r="C128" s="292" t="s">
        <v>113</v>
      </c>
      <c r="D128" s="301" t="s">
        <v>1024</v>
      </c>
      <c r="E128" s="1223">
        <v>1017130245</v>
      </c>
      <c r="F128" s="878" t="s">
        <v>258</v>
      </c>
      <c r="G128" s="304" t="s">
        <v>318</v>
      </c>
      <c r="H128" s="934">
        <v>40353</v>
      </c>
      <c r="I128" s="983" t="s">
        <v>86</v>
      </c>
      <c r="J128" s="303" t="s">
        <v>1025</v>
      </c>
      <c r="K128" s="298" t="s">
        <v>1026</v>
      </c>
      <c r="L128" s="298" t="s">
        <v>1027</v>
      </c>
      <c r="M128" s="288"/>
      <c r="N128" s="288" t="s">
        <v>20</v>
      </c>
      <c r="O128" s="288"/>
      <c r="P128" s="1613" t="s">
        <v>1028</v>
      </c>
      <c r="Q128" s="1613"/>
    </row>
    <row r="129" spans="2:17" ht="150" x14ac:dyDescent="0.25">
      <c r="B129" s="292" t="s">
        <v>1029</v>
      </c>
      <c r="C129" s="1253" t="s">
        <v>3076</v>
      </c>
      <c r="D129" s="51" t="s">
        <v>1030</v>
      </c>
      <c r="E129" s="1223">
        <v>50902459</v>
      </c>
      <c r="F129" s="878" t="s">
        <v>986</v>
      </c>
      <c r="G129" s="932" t="s">
        <v>1031</v>
      </c>
      <c r="H129" s="967">
        <v>36007</v>
      </c>
      <c r="I129" s="878" t="s">
        <v>86</v>
      </c>
      <c r="J129" s="308" t="s">
        <v>1032</v>
      </c>
      <c r="K129" s="186" t="s">
        <v>1033</v>
      </c>
      <c r="L129" s="937" t="s">
        <v>1034</v>
      </c>
      <c r="M129" s="51"/>
      <c r="N129" s="51" t="s">
        <v>20</v>
      </c>
      <c r="O129" s="51"/>
      <c r="P129" s="1613" t="s">
        <v>1028</v>
      </c>
      <c r="Q129" s="1613"/>
    </row>
    <row r="138" spans="2:17" ht="15.75" thickBot="1" x14ac:dyDescent="0.3"/>
    <row r="139" spans="2:17" ht="27" thickBot="1" x14ac:dyDescent="0.3">
      <c r="B139" s="1584" t="s">
        <v>158</v>
      </c>
      <c r="C139" s="1585"/>
      <c r="D139" s="1585"/>
      <c r="E139" s="1585"/>
      <c r="F139" s="1585"/>
      <c r="G139" s="1585"/>
      <c r="H139" s="1585"/>
      <c r="I139" s="1585"/>
      <c r="J139" s="1585"/>
      <c r="K139" s="1585"/>
      <c r="L139" s="1585"/>
      <c r="M139" s="1585"/>
      <c r="N139" s="1586"/>
    </row>
    <row r="142" spans="2:17" ht="30" x14ac:dyDescent="0.25">
      <c r="B142" s="114" t="s">
        <v>18</v>
      </c>
      <c r="C142" s="114" t="s">
        <v>159</v>
      </c>
      <c r="D142" s="1579" t="s">
        <v>81</v>
      </c>
      <c r="E142" s="1581"/>
    </row>
    <row r="143" spans="2:17" ht="30" x14ac:dyDescent="0.25">
      <c r="B143" s="932" t="s">
        <v>160</v>
      </c>
      <c r="C143" s="878" t="s">
        <v>19</v>
      </c>
      <c r="D143" s="1609"/>
      <c r="E143" s="1609"/>
    </row>
    <row r="146" spans="1:26" ht="26.25" x14ac:dyDescent="0.25">
      <c r="B146" s="1562" t="s">
        <v>161</v>
      </c>
      <c r="C146" s="1563"/>
      <c r="D146" s="1563"/>
      <c r="E146" s="1563"/>
      <c r="F146" s="1563"/>
      <c r="G146" s="1563"/>
      <c r="H146" s="1563"/>
      <c r="I146" s="1563"/>
      <c r="J146" s="1563"/>
      <c r="K146" s="1563"/>
      <c r="L146" s="1563"/>
      <c r="M146" s="1563"/>
      <c r="N146" s="1563"/>
      <c r="O146" s="1563"/>
      <c r="P146" s="1563"/>
    </row>
    <row r="148" spans="1:26" ht="15.75" thickBot="1" x14ac:dyDescent="0.3"/>
    <row r="149" spans="1:26" ht="27" thickBot="1" x14ac:dyDescent="0.3">
      <c r="B149" s="1584" t="s">
        <v>162</v>
      </c>
      <c r="C149" s="1585"/>
      <c r="D149" s="1585"/>
      <c r="E149" s="1585"/>
      <c r="F149" s="1585"/>
      <c r="G149" s="1585"/>
      <c r="H149" s="1585"/>
      <c r="I149" s="1585"/>
      <c r="J149" s="1585"/>
      <c r="K149" s="1585"/>
      <c r="L149" s="1585"/>
      <c r="M149" s="1585"/>
      <c r="N149" s="1586"/>
    </row>
    <row r="151" spans="1:26" ht="15.75" thickBot="1" x14ac:dyDescent="0.3">
      <c r="M151" s="58"/>
      <c r="N151" s="58"/>
    </row>
    <row r="152" spans="1:26" s="925" customFormat="1" ht="60" x14ac:dyDescent="0.25">
      <c r="B152" s="156" t="s">
        <v>34</v>
      </c>
      <c r="C152" s="156" t="s">
        <v>35</v>
      </c>
      <c r="D152" s="156" t="s">
        <v>36</v>
      </c>
      <c r="E152" s="156" t="s">
        <v>37</v>
      </c>
      <c r="F152" s="156" t="s">
        <v>38</v>
      </c>
      <c r="G152" s="156" t="s">
        <v>39</v>
      </c>
      <c r="H152" s="156" t="s">
        <v>40</v>
      </c>
      <c r="I152" s="156" t="s">
        <v>41</v>
      </c>
      <c r="J152" s="156" t="s">
        <v>42</v>
      </c>
      <c r="K152" s="156" t="s">
        <v>43</v>
      </c>
      <c r="L152" s="156" t="s">
        <v>44</v>
      </c>
      <c r="M152" s="158" t="s">
        <v>45</v>
      </c>
      <c r="N152" s="156" t="s">
        <v>46</v>
      </c>
      <c r="O152" s="156" t="s">
        <v>47</v>
      </c>
      <c r="P152" s="860" t="s">
        <v>48</v>
      </c>
      <c r="Q152" s="860" t="s">
        <v>49</v>
      </c>
    </row>
    <row r="153" spans="1:26" s="76" customFormat="1" x14ac:dyDescent="0.25">
      <c r="A153" s="62">
        <v>1</v>
      </c>
      <c r="B153" s="77" t="s">
        <v>1039</v>
      </c>
      <c r="C153" s="79" t="s">
        <v>50</v>
      </c>
      <c r="D153" s="77" t="s">
        <v>50</v>
      </c>
      <c r="E153" s="84">
        <v>95</v>
      </c>
      <c r="F153" s="79" t="s">
        <v>19</v>
      </c>
      <c r="G153" s="160">
        <v>1</v>
      </c>
      <c r="H153" s="80">
        <v>40569</v>
      </c>
      <c r="I153" s="80">
        <v>40908</v>
      </c>
      <c r="J153" s="82" t="s">
        <v>20</v>
      </c>
      <c r="K153" s="1518">
        <v>12</v>
      </c>
      <c r="L153" s="1519"/>
      <c r="M153" s="1518">
        <v>731</v>
      </c>
      <c r="N153" s="1520">
        <v>1</v>
      </c>
      <c r="O153" s="1521">
        <v>365481872</v>
      </c>
      <c r="P153" s="1521">
        <v>462</v>
      </c>
      <c r="Q153" s="1522"/>
      <c r="R153" s="75"/>
      <c r="S153" s="75"/>
      <c r="T153" s="75"/>
      <c r="U153" s="75"/>
      <c r="V153" s="75"/>
      <c r="W153" s="75"/>
      <c r="X153" s="75"/>
      <c r="Y153" s="75"/>
      <c r="Z153" s="75"/>
    </row>
    <row r="154" spans="1:26" s="76" customFormat="1" x14ac:dyDescent="0.25">
      <c r="A154" s="62">
        <f>+A153+1</f>
        <v>2</v>
      </c>
      <c r="B154" s="77" t="s">
        <v>1039</v>
      </c>
      <c r="C154" s="79" t="s">
        <v>50</v>
      </c>
      <c r="D154" s="77" t="s">
        <v>50</v>
      </c>
      <c r="E154" s="84">
        <v>101</v>
      </c>
      <c r="F154" s="79" t="s">
        <v>19</v>
      </c>
      <c r="G154" s="160">
        <v>1</v>
      </c>
      <c r="H154" s="80">
        <v>40928</v>
      </c>
      <c r="I154" s="80">
        <v>41090</v>
      </c>
      <c r="J154" s="82" t="s">
        <v>20</v>
      </c>
      <c r="K154" s="1518" t="s">
        <v>1040</v>
      </c>
      <c r="L154" s="1519"/>
      <c r="M154" s="1518">
        <v>145</v>
      </c>
      <c r="N154" s="1520">
        <v>1</v>
      </c>
      <c r="O154" s="1521">
        <v>109469378</v>
      </c>
      <c r="P154" s="1521">
        <v>463</v>
      </c>
      <c r="Q154" s="1522"/>
      <c r="R154" s="75"/>
      <c r="S154" s="75"/>
      <c r="T154" s="75"/>
      <c r="U154" s="75"/>
      <c r="V154" s="75"/>
      <c r="W154" s="75"/>
      <c r="X154" s="75"/>
      <c r="Y154" s="75"/>
      <c r="Z154" s="75"/>
    </row>
    <row r="155" spans="1:26" s="76" customFormat="1" x14ac:dyDescent="0.25">
      <c r="A155" s="62">
        <f t="shared" ref="A155:A160" si="1">+A154+1</f>
        <v>3</v>
      </c>
      <c r="B155" s="77" t="s">
        <v>1039</v>
      </c>
      <c r="C155" s="79" t="s">
        <v>50</v>
      </c>
      <c r="D155" s="77" t="s">
        <v>50</v>
      </c>
      <c r="E155" s="84">
        <v>243</v>
      </c>
      <c r="F155" s="79" t="s">
        <v>19</v>
      </c>
      <c r="G155" s="160">
        <v>1</v>
      </c>
      <c r="H155" s="80">
        <v>41849</v>
      </c>
      <c r="I155" s="80">
        <v>41943</v>
      </c>
      <c r="J155" s="82" t="s">
        <v>20</v>
      </c>
      <c r="K155" s="1518">
        <v>3</v>
      </c>
      <c r="L155" s="1519"/>
      <c r="M155" s="1518">
        <v>1099</v>
      </c>
      <c r="N155" s="1520">
        <v>1</v>
      </c>
      <c r="O155" s="1521">
        <v>725615338</v>
      </c>
      <c r="P155" s="1521">
        <v>464</v>
      </c>
      <c r="Q155" s="1522"/>
      <c r="R155" s="75"/>
      <c r="S155" s="75"/>
      <c r="T155" s="75"/>
      <c r="U155" s="75"/>
      <c r="V155" s="75"/>
      <c r="W155" s="75"/>
      <c r="X155" s="75"/>
      <c r="Y155" s="75"/>
      <c r="Z155" s="75"/>
    </row>
    <row r="156" spans="1:26" s="76" customFormat="1" x14ac:dyDescent="0.25">
      <c r="A156" s="62">
        <f t="shared" si="1"/>
        <v>4</v>
      </c>
      <c r="B156" s="77"/>
      <c r="C156" s="79"/>
      <c r="D156" s="77"/>
      <c r="E156" s="78"/>
      <c r="F156" s="79"/>
      <c r="G156" s="79"/>
      <c r="H156" s="165"/>
      <c r="I156" s="167"/>
      <c r="J156" s="167"/>
      <c r="K156" s="1519"/>
      <c r="L156" s="1519"/>
      <c r="M156" s="1523"/>
      <c r="N156" s="1523"/>
      <c r="O156" s="1521"/>
      <c r="P156" s="1521"/>
      <c r="Q156" s="1522"/>
      <c r="R156" s="75"/>
      <c r="S156" s="75"/>
      <c r="T156" s="75"/>
      <c r="U156" s="75"/>
      <c r="V156" s="75"/>
      <c r="W156" s="75"/>
      <c r="X156" s="75"/>
      <c r="Y156" s="75"/>
      <c r="Z156" s="75"/>
    </row>
    <row r="157" spans="1:26" s="76" customFormat="1" x14ac:dyDescent="0.25">
      <c r="A157" s="62">
        <f t="shared" si="1"/>
        <v>5</v>
      </c>
      <c r="B157" s="77"/>
      <c r="C157" s="79"/>
      <c r="D157" s="77"/>
      <c r="E157" s="164"/>
      <c r="F157" s="165"/>
      <c r="G157" s="165"/>
      <c r="H157" s="165"/>
      <c r="I157" s="167"/>
      <c r="J157" s="167"/>
      <c r="K157" s="1519"/>
      <c r="L157" s="1519"/>
      <c r="M157" s="1523"/>
      <c r="N157" s="1523"/>
      <c r="O157" s="1521"/>
      <c r="P157" s="1521"/>
      <c r="Q157" s="1522"/>
      <c r="R157" s="75"/>
      <c r="S157" s="75"/>
      <c r="T157" s="75"/>
      <c r="U157" s="75"/>
      <c r="V157" s="75"/>
      <c r="W157" s="75"/>
      <c r="X157" s="75"/>
      <c r="Y157" s="75"/>
      <c r="Z157" s="75"/>
    </row>
    <row r="158" spans="1:26" s="76" customFormat="1" x14ac:dyDescent="0.25">
      <c r="A158" s="62">
        <f t="shared" si="1"/>
        <v>6</v>
      </c>
      <c r="B158" s="77"/>
      <c r="C158" s="79"/>
      <c r="D158" s="77"/>
      <c r="E158" s="164"/>
      <c r="F158" s="165"/>
      <c r="G158" s="165"/>
      <c r="H158" s="165"/>
      <c r="I158" s="167"/>
      <c r="J158" s="167"/>
      <c r="K158" s="1519"/>
      <c r="L158" s="1519"/>
      <c r="M158" s="1523"/>
      <c r="N158" s="1523"/>
      <c r="O158" s="1521"/>
      <c r="P158" s="1521"/>
      <c r="Q158" s="1522"/>
      <c r="R158" s="75"/>
      <c r="S158" s="75"/>
      <c r="T158" s="75"/>
      <c r="U158" s="75"/>
      <c r="V158" s="75"/>
      <c r="W158" s="75"/>
      <c r="X158" s="75"/>
      <c r="Y158" s="75"/>
      <c r="Z158" s="75"/>
    </row>
    <row r="159" spans="1:26" s="76" customFormat="1" x14ac:dyDescent="0.25">
      <c r="A159" s="62">
        <f t="shared" si="1"/>
        <v>7</v>
      </c>
      <c r="B159" s="77"/>
      <c r="C159" s="79"/>
      <c r="D159" s="77"/>
      <c r="E159" s="164"/>
      <c r="F159" s="165"/>
      <c r="G159" s="165"/>
      <c r="H159" s="165"/>
      <c r="I159" s="167"/>
      <c r="J159" s="167"/>
      <c r="K159" s="1519"/>
      <c r="L159" s="1519"/>
      <c r="M159" s="1523"/>
      <c r="N159" s="1523"/>
      <c r="O159" s="1521"/>
      <c r="P159" s="1521"/>
      <c r="Q159" s="1522"/>
      <c r="R159" s="75"/>
      <c r="S159" s="75"/>
      <c r="T159" s="75"/>
      <c r="U159" s="75"/>
      <c r="V159" s="75"/>
      <c r="W159" s="75"/>
      <c r="X159" s="75"/>
      <c r="Y159" s="75"/>
      <c r="Z159" s="75"/>
    </row>
    <row r="160" spans="1:26" s="76" customFormat="1" x14ac:dyDescent="0.25">
      <c r="A160" s="62">
        <f t="shared" si="1"/>
        <v>8</v>
      </c>
      <c r="B160" s="77"/>
      <c r="C160" s="79"/>
      <c r="D160" s="77"/>
      <c r="E160" s="164"/>
      <c r="F160" s="165"/>
      <c r="G160" s="165"/>
      <c r="H160" s="165"/>
      <c r="I160" s="167"/>
      <c r="J160" s="167"/>
      <c r="K160" s="1519"/>
      <c r="L160" s="1519"/>
      <c r="M160" s="1523"/>
      <c r="N160" s="1523"/>
      <c r="O160" s="1521"/>
      <c r="P160" s="1521"/>
      <c r="Q160" s="1522"/>
      <c r="R160" s="75"/>
      <c r="S160" s="75"/>
      <c r="T160" s="75"/>
      <c r="U160" s="75"/>
      <c r="V160" s="75"/>
      <c r="W160" s="75"/>
      <c r="X160" s="75"/>
      <c r="Y160" s="75"/>
      <c r="Z160" s="75"/>
    </row>
    <row r="161" spans="1:17" s="76" customFormat="1" x14ac:dyDescent="0.25">
      <c r="A161" s="62"/>
      <c r="B161" s="163" t="s">
        <v>29</v>
      </c>
      <c r="C161" s="79"/>
      <c r="D161" s="77"/>
      <c r="E161" s="164"/>
      <c r="F161" s="165"/>
      <c r="G161" s="165"/>
      <c r="H161" s="165"/>
      <c r="I161" s="167"/>
      <c r="J161" s="167"/>
      <c r="K161" s="1524" t="s">
        <v>1041</v>
      </c>
      <c r="L161" s="1524">
        <f>SUM(L153:L160)</f>
        <v>0</v>
      </c>
      <c r="M161" s="1525">
        <f>SUM(M153:M160)</f>
        <v>1975</v>
      </c>
      <c r="N161" s="1524"/>
      <c r="O161" s="1521"/>
      <c r="P161" s="1521"/>
      <c r="Q161" s="1526"/>
    </row>
    <row r="162" spans="1:17" x14ac:dyDescent="0.25">
      <c r="B162" s="100"/>
      <c r="C162" s="100"/>
      <c r="D162" s="100"/>
      <c r="E162" s="639"/>
      <c r="F162" s="100"/>
      <c r="G162" s="100"/>
      <c r="H162" s="100"/>
      <c r="I162" s="100"/>
      <c r="J162" s="100"/>
      <c r="K162" s="100"/>
      <c r="L162" s="100"/>
      <c r="M162" s="100"/>
      <c r="N162" s="100"/>
      <c r="O162" s="100"/>
      <c r="P162" s="100"/>
    </row>
    <row r="163" spans="1:17" ht="18.75" x14ac:dyDescent="0.25">
      <c r="B163" s="106" t="s">
        <v>163</v>
      </c>
      <c r="C163" s="172" t="str">
        <f>+K161</f>
        <v>20,3</v>
      </c>
      <c r="H163" s="110"/>
      <c r="I163" s="110"/>
      <c r="J163" s="110"/>
      <c r="K163" s="110"/>
      <c r="L163" s="110"/>
      <c r="M163" s="110"/>
      <c r="N163" s="100"/>
      <c r="O163" s="100"/>
      <c r="P163" s="100"/>
    </row>
    <row r="165" spans="1:17" ht="15.75" thickBot="1" x14ac:dyDescent="0.3">
      <c r="B165" s="1" t="s">
        <v>1042</v>
      </c>
    </row>
    <row r="166" spans="1:17" ht="30.75" thickBot="1" x14ac:dyDescent="0.3">
      <c r="B166" s="237" t="s">
        <v>175</v>
      </c>
      <c r="C166" s="200" t="s">
        <v>176</v>
      </c>
      <c r="D166" s="237" t="s">
        <v>28</v>
      </c>
      <c r="E166" s="200" t="s">
        <v>402</v>
      </c>
    </row>
    <row r="167" spans="1:17" x14ac:dyDescent="0.25">
      <c r="B167" s="239" t="s">
        <v>403</v>
      </c>
      <c r="C167" s="1184">
        <v>20</v>
      </c>
      <c r="D167" s="1184"/>
      <c r="E167" s="1936">
        <f>+D167+D168+D169</f>
        <v>40</v>
      </c>
    </row>
    <row r="168" spans="1:17" x14ac:dyDescent="0.25">
      <c r="B168" s="239" t="s">
        <v>404</v>
      </c>
      <c r="C168" s="414">
        <v>30</v>
      </c>
      <c r="D168" s="1223"/>
      <c r="E168" s="1937"/>
    </row>
    <row r="169" spans="1:17" ht="15.75" thickBot="1" x14ac:dyDescent="0.3">
      <c r="B169" s="239" t="s">
        <v>405</v>
      </c>
      <c r="C169" s="1186">
        <v>40</v>
      </c>
      <c r="D169" s="1186">
        <v>40</v>
      </c>
      <c r="E169" s="1938"/>
    </row>
    <row r="172" spans="1:17" ht="15.75" thickBot="1" x14ac:dyDescent="0.3">
      <c r="B172" s="1" t="s">
        <v>1043</v>
      </c>
    </row>
    <row r="173" spans="1:17" ht="30.75" thickBot="1" x14ac:dyDescent="0.3">
      <c r="B173" s="237" t="s">
        <v>175</v>
      </c>
      <c r="C173" s="200" t="s">
        <v>176</v>
      </c>
      <c r="D173" s="237" t="s">
        <v>28</v>
      </c>
      <c r="E173" s="200" t="s">
        <v>402</v>
      </c>
    </row>
    <row r="174" spans="1:17" x14ac:dyDescent="0.25">
      <c r="B174" s="239" t="s">
        <v>403</v>
      </c>
      <c r="C174" s="1184">
        <v>20</v>
      </c>
      <c r="D174" s="1184">
        <v>0</v>
      </c>
      <c r="E174" s="1936">
        <f>+D174+D175+D176</f>
        <v>0</v>
      </c>
    </row>
    <row r="175" spans="1:17" x14ac:dyDescent="0.25">
      <c r="B175" s="239" t="s">
        <v>404</v>
      </c>
      <c r="C175" s="414">
        <v>30</v>
      </c>
      <c r="D175" s="1223">
        <v>0</v>
      </c>
      <c r="E175" s="1937"/>
    </row>
    <row r="176" spans="1:17" ht="15.75" thickBot="1" x14ac:dyDescent="0.3">
      <c r="B176" s="239" t="s">
        <v>405</v>
      </c>
      <c r="C176" s="1186">
        <v>40</v>
      </c>
      <c r="D176" s="1186">
        <v>0</v>
      </c>
      <c r="E176" s="1938"/>
    </row>
    <row r="178" spans="2:17" ht="15.75" thickBot="1" x14ac:dyDescent="0.3"/>
    <row r="179" spans="2:17" ht="27" thickBot="1" x14ac:dyDescent="0.3">
      <c r="B179" s="1584" t="s">
        <v>164</v>
      </c>
      <c r="C179" s="1585"/>
      <c r="D179" s="1585"/>
      <c r="E179" s="1585"/>
      <c r="F179" s="1585"/>
      <c r="G179" s="1585"/>
      <c r="H179" s="1585"/>
      <c r="I179" s="1585"/>
      <c r="J179" s="1585"/>
      <c r="K179" s="1585"/>
      <c r="L179" s="1585"/>
      <c r="M179" s="1585"/>
      <c r="N179" s="1586"/>
    </row>
    <row r="181" spans="2:17" ht="75" x14ac:dyDescent="0.25">
      <c r="B181" s="860" t="s">
        <v>97</v>
      </c>
      <c r="C181" s="1577" t="s">
        <v>98</v>
      </c>
      <c r="D181" s="1577" t="s">
        <v>99</v>
      </c>
      <c r="E181" s="1577" t="s">
        <v>100</v>
      </c>
      <c r="F181" s="1577" t="s">
        <v>101</v>
      </c>
      <c r="G181" s="1577" t="s">
        <v>102</v>
      </c>
      <c r="H181" s="1577" t="s">
        <v>103</v>
      </c>
      <c r="I181" s="1577" t="s">
        <v>104</v>
      </c>
      <c r="J181" s="1579" t="s">
        <v>105</v>
      </c>
      <c r="K181" s="1776"/>
      <c r="L181" s="1777"/>
      <c r="M181" s="923" t="s">
        <v>106</v>
      </c>
      <c r="N181" s="923" t="s">
        <v>107</v>
      </c>
      <c r="O181" s="923" t="s">
        <v>108</v>
      </c>
      <c r="P181" s="1579" t="s">
        <v>81</v>
      </c>
      <c r="Q181" s="1581"/>
    </row>
    <row r="182" spans="2:17" ht="30" x14ac:dyDescent="0.25">
      <c r="B182" s="314" t="s">
        <v>1044</v>
      </c>
      <c r="C182" s="1578"/>
      <c r="D182" s="1578"/>
      <c r="E182" s="1578"/>
      <c r="F182" s="1578"/>
      <c r="G182" s="1578"/>
      <c r="H182" s="1578"/>
      <c r="I182" s="1578"/>
      <c r="J182" s="191" t="s">
        <v>109</v>
      </c>
      <c r="K182" s="938" t="s">
        <v>110</v>
      </c>
      <c r="L182" s="935" t="s">
        <v>111</v>
      </c>
      <c r="M182" s="923"/>
      <c r="N182" s="923"/>
      <c r="O182" s="923"/>
      <c r="P182" s="862"/>
      <c r="Q182" s="863"/>
    </row>
    <row r="183" spans="2:17" ht="72.75" customHeight="1" x14ac:dyDescent="0.25">
      <c r="B183" s="1529" t="s">
        <v>1045</v>
      </c>
      <c r="C183" s="182" t="s">
        <v>1046</v>
      </c>
      <c r="D183" s="281" t="s">
        <v>1047</v>
      </c>
      <c r="E183" s="281">
        <v>30652527</v>
      </c>
      <c r="F183" s="281" t="s">
        <v>1048</v>
      </c>
      <c r="G183" s="51" t="s">
        <v>949</v>
      </c>
      <c r="H183" s="315">
        <v>36050</v>
      </c>
      <c r="I183" s="282" t="s">
        <v>86</v>
      </c>
      <c r="J183" s="308" t="s">
        <v>1049</v>
      </c>
      <c r="K183" s="308" t="s">
        <v>1050</v>
      </c>
      <c r="L183" s="308" t="s">
        <v>1051</v>
      </c>
      <c r="M183" s="51" t="s">
        <v>19</v>
      </c>
      <c r="N183" s="109" t="s">
        <v>19</v>
      </c>
      <c r="O183" s="51" t="s">
        <v>19</v>
      </c>
      <c r="P183" s="1613" t="s">
        <v>5579</v>
      </c>
      <c r="Q183" s="1613"/>
    </row>
    <row r="184" spans="2:17" ht="30" x14ac:dyDescent="0.25">
      <c r="B184" s="1529" t="s">
        <v>1052</v>
      </c>
      <c r="C184" s="182" t="s">
        <v>1046</v>
      </c>
      <c r="D184" s="283" t="s">
        <v>1053</v>
      </c>
      <c r="E184" s="283">
        <v>50872439</v>
      </c>
      <c r="F184" s="283" t="s">
        <v>129</v>
      </c>
      <c r="G184" s="109" t="s">
        <v>1054</v>
      </c>
      <c r="H184" s="322">
        <v>35265</v>
      </c>
      <c r="I184" s="282" t="s">
        <v>3313</v>
      </c>
      <c r="J184" s="308" t="s">
        <v>1055</v>
      </c>
      <c r="K184" s="308" t="s">
        <v>1056</v>
      </c>
      <c r="L184" s="308" t="s">
        <v>1038</v>
      </c>
      <c r="M184" s="51" t="s">
        <v>19</v>
      </c>
      <c r="N184" s="109" t="s">
        <v>20</v>
      </c>
      <c r="O184" s="51" t="s">
        <v>19</v>
      </c>
      <c r="P184" s="1714" t="s">
        <v>5580</v>
      </c>
      <c r="Q184" s="1715"/>
    </row>
    <row r="185" spans="2:17" ht="87.75" customHeight="1" x14ac:dyDescent="0.25">
      <c r="B185" s="1529" t="s">
        <v>1057</v>
      </c>
      <c r="C185" s="182" t="s">
        <v>1046</v>
      </c>
      <c r="D185" s="283" t="s">
        <v>1058</v>
      </c>
      <c r="E185" s="283">
        <v>25991832</v>
      </c>
      <c r="F185" s="283" t="s">
        <v>1059</v>
      </c>
      <c r="G185" s="924" t="s">
        <v>1060</v>
      </c>
      <c r="H185" s="322">
        <v>36140</v>
      </c>
      <c r="I185" s="282" t="s">
        <v>86</v>
      </c>
      <c r="J185" s="308" t="s">
        <v>1061</v>
      </c>
      <c r="K185" s="316" t="s">
        <v>1062</v>
      </c>
      <c r="L185" s="316" t="s">
        <v>1063</v>
      </c>
      <c r="M185" s="51" t="s">
        <v>19</v>
      </c>
      <c r="N185" s="109" t="s">
        <v>19</v>
      </c>
      <c r="O185" s="51" t="s">
        <v>19</v>
      </c>
      <c r="P185" s="1714" t="s">
        <v>1064</v>
      </c>
      <c r="Q185" s="1715"/>
    </row>
    <row r="186" spans="2:17" ht="30" x14ac:dyDescent="0.25">
      <c r="B186" s="1529" t="s">
        <v>1065</v>
      </c>
      <c r="C186" s="182" t="s">
        <v>1046</v>
      </c>
      <c r="D186" s="283" t="s">
        <v>1066</v>
      </c>
      <c r="E186" s="283">
        <v>50899585</v>
      </c>
      <c r="F186" s="924" t="s">
        <v>1067</v>
      </c>
      <c r="G186" s="666" t="s">
        <v>1068</v>
      </c>
      <c r="H186" s="322">
        <v>36119</v>
      </c>
      <c r="I186" s="282" t="s">
        <v>86</v>
      </c>
      <c r="J186" s="308" t="s">
        <v>1069</v>
      </c>
      <c r="K186" s="316" t="s">
        <v>1070</v>
      </c>
      <c r="L186" s="316" t="s">
        <v>1071</v>
      </c>
      <c r="M186" s="51" t="s">
        <v>19</v>
      </c>
      <c r="N186" s="109" t="s">
        <v>19</v>
      </c>
      <c r="O186" s="51" t="s">
        <v>19</v>
      </c>
      <c r="P186" s="1613" t="s">
        <v>5579</v>
      </c>
      <c r="Q186" s="1613"/>
    </row>
    <row r="187" spans="2:17" ht="93.75" customHeight="1" x14ac:dyDescent="0.25">
      <c r="B187" s="182" t="s">
        <v>1072</v>
      </c>
      <c r="C187" s="182" t="s">
        <v>5581</v>
      </c>
      <c r="D187" s="283" t="s">
        <v>1073</v>
      </c>
      <c r="E187" s="283">
        <v>78320379</v>
      </c>
      <c r="F187" s="283" t="s">
        <v>129</v>
      </c>
      <c r="G187" s="924" t="s">
        <v>1054</v>
      </c>
      <c r="H187" s="322">
        <v>35327</v>
      </c>
      <c r="I187" s="282">
        <v>3778104</v>
      </c>
      <c r="J187" s="308" t="s">
        <v>1074</v>
      </c>
      <c r="K187" s="319" t="s">
        <v>1075</v>
      </c>
      <c r="L187" s="316" t="s">
        <v>1076</v>
      </c>
      <c r="M187" s="51" t="s">
        <v>19</v>
      </c>
      <c r="N187" s="109" t="s">
        <v>19</v>
      </c>
      <c r="O187" s="51" t="s">
        <v>19</v>
      </c>
      <c r="P187" s="1714" t="s">
        <v>5582</v>
      </c>
      <c r="Q187" s="1715"/>
    </row>
    <row r="188" spans="2:17" x14ac:dyDescent="0.25">
      <c r="B188" s="182" t="s">
        <v>1077</v>
      </c>
      <c r="C188" s="182" t="s">
        <v>5581</v>
      </c>
      <c r="D188" s="283" t="s">
        <v>1078</v>
      </c>
      <c r="E188" s="1528">
        <v>50981438</v>
      </c>
      <c r="F188" s="283" t="s">
        <v>1079</v>
      </c>
      <c r="G188" s="924" t="s">
        <v>1080</v>
      </c>
      <c r="H188" s="322">
        <v>40064</v>
      </c>
      <c r="I188" s="282" t="s">
        <v>86</v>
      </c>
      <c r="J188" s="308" t="s">
        <v>1069</v>
      </c>
      <c r="K188" s="316" t="s">
        <v>1081</v>
      </c>
      <c r="L188" s="316" t="s">
        <v>1082</v>
      </c>
      <c r="M188" s="51" t="s">
        <v>19</v>
      </c>
      <c r="N188" s="51" t="s">
        <v>19</v>
      </c>
      <c r="O188" s="51" t="s">
        <v>19</v>
      </c>
      <c r="P188" s="906"/>
      <c r="Q188" s="907"/>
    </row>
    <row r="189" spans="2:17" ht="90" customHeight="1" x14ac:dyDescent="0.25">
      <c r="B189" s="182" t="s">
        <v>1083</v>
      </c>
      <c r="C189" s="182" t="s">
        <v>5581</v>
      </c>
      <c r="D189" s="284" t="s">
        <v>1084</v>
      </c>
      <c r="E189" s="283">
        <v>25991272</v>
      </c>
      <c r="F189" s="283" t="s">
        <v>1085</v>
      </c>
      <c r="G189" s="924" t="s">
        <v>1086</v>
      </c>
      <c r="H189" s="322">
        <v>35874</v>
      </c>
      <c r="I189" s="282" t="s">
        <v>86</v>
      </c>
      <c r="J189" s="308" t="s">
        <v>1087</v>
      </c>
      <c r="K189" s="316" t="s">
        <v>1088</v>
      </c>
      <c r="L189" s="316" t="s">
        <v>1089</v>
      </c>
      <c r="M189" s="51" t="s">
        <v>19</v>
      </c>
      <c r="N189" s="51" t="s">
        <v>20</v>
      </c>
      <c r="O189" s="51" t="s">
        <v>19</v>
      </c>
      <c r="P189" s="1714" t="s">
        <v>5578</v>
      </c>
      <c r="Q189" s="1715"/>
    </row>
    <row r="190" spans="2:17" x14ac:dyDescent="0.25">
      <c r="B190" s="182" t="s">
        <v>1090</v>
      </c>
      <c r="C190" s="182" t="s">
        <v>5581</v>
      </c>
      <c r="D190" s="281" t="s">
        <v>1091</v>
      </c>
      <c r="E190" s="281">
        <v>50886170</v>
      </c>
      <c r="F190" s="281" t="s">
        <v>446</v>
      </c>
      <c r="G190" s="281" t="s">
        <v>540</v>
      </c>
      <c r="H190" s="315">
        <v>38652</v>
      </c>
      <c r="I190" s="282" t="s">
        <v>86</v>
      </c>
      <c r="J190" s="321" t="s">
        <v>903</v>
      </c>
      <c r="K190" s="322" t="s">
        <v>1092</v>
      </c>
      <c r="L190" s="283" t="s">
        <v>1093</v>
      </c>
      <c r="M190" s="51" t="s">
        <v>19</v>
      </c>
      <c r="N190" s="51" t="s">
        <v>19</v>
      </c>
      <c r="O190" s="51" t="s">
        <v>19</v>
      </c>
      <c r="P190" s="1609"/>
      <c r="Q190" s="1609"/>
    </row>
    <row r="193" spans="2:7" ht="15.75" thickBot="1" x14ac:dyDescent="0.3">
      <c r="B193" s="1" t="s">
        <v>627</v>
      </c>
    </row>
    <row r="194" spans="2:7" ht="30" x14ac:dyDescent="0.25">
      <c r="B194" s="55" t="s">
        <v>18</v>
      </c>
      <c r="C194" s="55" t="s">
        <v>175</v>
      </c>
      <c r="D194" s="923" t="s">
        <v>176</v>
      </c>
      <c r="E194" s="55" t="s">
        <v>28</v>
      </c>
      <c r="F194" s="200" t="s">
        <v>177</v>
      </c>
    </row>
    <row r="195" spans="2:7" ht="132" x14ac:dyDescent="0.2">
      <c r="B195" s="1734" t="s">
        <v>178</v>
      </c>
      <c r="C195" s="202" t="s">
        <v>179</v>
      </c>
      <c r="D195" s="1527">
        <v>25</v>
      </c>
      <c r="E195" s="1527"/>
      <c r="F195" s="1735">
        <f>+E195+E196+E197</f>
        <v>10</v>
      </c>
    </row>
    <row r="196" spans="2:7" ht="96" x14ac:dyDescent="0.2">
      <c r="B196" s="1734"/>
      <c r="C196" s="202" t="s">
        <v>180</v>
      </c>
      <c r="D196" s="828">
        <v>25</v>
      </c>
      <c r="E196" s="1527"/>
      <c r="F196" s="1736"/>
    </row>
    <row r="197" spans="2:7" ht="84" x14ac:dyDescent="0.2">
      <c r="B197" s="1734"/>
      <c r="C197" s="202" t="s">
        <v>181</v>
      </c>
      <c r="D197" s="1527">
        <v>10</v>
      </c>
      <c r="E197" s="1527">
        <v>10</v>
      </c>
      <c r="F197" s="1737"/>
    </row>
    <row r="200" spans="2:7" ht="15.75" thickBot="1" x14ac:dyDescent="0.3">
      <c r="B200" s="1" t="s">
        <v>628</v>
      </c>
    </row>
    <row r="201" spans="2:7" ht="30" x14ac:dyDescent="0.25">
      <c r="B201" s="55" t="s">
        <v>18</v>
      </c>
      <c r="C201" s="55" t="s">
        <v>175</v>
      </c>
      <c r="D201" s="923" t="s">
        <v>176</v>
      </c>
      <c r="E201" s="55" t="s">
        <v>28</v>
      </c>
      <c r="F201" s="200" t="s">
        <v>177</v>
      </c>
      <c r="G201" s="201"/>
    </row>
    <row r="202" spans="2:7" ht="132" x14ac:dyDescent="0.2">
      <c r="B202" s="1734" t="s">
        <v>178</v>
      </c>
      <c r="C202" s="202" t="s">
        <v>179</v>
      </c>
      <c r="D202" s="1527">
        <v>25</v>
      </c>
      <c r="E202" s="1527">
        <v>25</v>
      </c>
      <c r="F202" s="2149">
        <f>+E202+E203+E204</f>
        <v>35</v>
      </c>
      <c r="G202" s="203"/>
    </row>
    <row r="203" spans="2:7" ht="96" x14ac:dyDescent="0.2">
      <c r="B203" s="1734"/>
      <c r="C203" s="202" t="s">
        <v>180</v>
      </c>
      <c r="D203" s="828">
        <v>25</v>
      </c>
      <c r="E203" s="1527">
        <v>0</v>
      </c>
      <c r="F203" s="2150"/>
      <c r="G203" s="203"/>
    </row>
    <row r="204" spans="2:7" ht="84" x14ac:dyDescent="0.2">
      <c r="B204" s="1734"/>
      <c r="C204" s="202" t="s">
        <v>181</v>
      </c>
      <c r="D204" s="1527">
        <v>10</v>
      </c>
      <c r="E204" s="1527">
        <v>10</v>
      </c>
      <c r="F204" s="2151"/>
      <c r="G204" s="203"/>
    </row>
    <row r="205" spans="2:7" x14ac:dyDescent="0.25">
      <c r="C205"/>
    </row>
    <row r="208" spans="2:7" x14ac:dyDescent="0.25">
      <c r="B208" s="47" t="s">
        <v>182</v>
      </c>
    </row>
    <row r="211" spans="2:5" x14ac:dyDescent="0.25">
      <c r="B211" s="49" t="s">
        <v>18</v>
      </c>
      <c r="C211" s="49" t="s">
        <v>27</v>
      </c>
      <c r="D211" s="55" t="s">
        <v>28</v>
      </c>
      <c r="E211" s="55" t="s">
        <v>29</v>
      </c>
    </row>
    <row r="212" spans="2:5" ht="28.5" x14ac:dyDescent="0.25">
      <c r="B212" s="56" t="s">
        <v>183</v>
      </c>
      <c r="C212" s="1237">
        <v>40</v>
      </c>
      <c r="D212" s="1527">
        <v>40</v>
      </c>
      <c r="E212" s="2147">
        <f>+D212+D213</f>
        <v>100</v>
      </c>
    </row>
    <row r="213" spans="2:5" ht="57" x14ac:dyDescent="0.25">
      <c r="B213" s="56" t="s">
        <v>184</v>
      </c>
      <c r="C213" s="1237">
        <v>60</v>
      </c>
      <c r="D213" s="1527">
        <v>60</v>
      </c>
      <c r="E213" s="2148"/>
    </row>
    <row r="216" spans="2:5" x14ac:dyDescent="0.25">
      <c r="E216" s="323"/>
    </row>
  </sheetData>
  <sheetProtection sheet="1" objects="1" scenarios="1" formatCells="0" formatColumns="0" formatRows="0" insertColumns="0" insertRows="0" insertHyperlinks="0" deleteColumns="0" deleteRows="0"/>
  <autoFilter ref="B111:Q129">
    <filterColumn colId="8" showButton="0"/>
    <filterColumn colId="9" showButton="0"/>
    <filterColumn colId="14" showButton="0"/>
  </autoFilter>
  <mergeCells count="83">
    <mergeCell ref="B202:B204"/>
    <mergeCell ref="F202:F204"/>
    <mergeCell ref="F195:F197"/>
    <mergeCell ref="P181:Q181"/>
    <mergeCell ref="P184:Q184"/>
    <mergeCell ref="P185:Q185"/>
    <mergeCell ref="P187:Q187"/>
    <mergeCell ref="P190:Q190"/>
    <mergeCell ref="B139:N139"/>
    <mergeCell ref="D142:E142"/>
    <mergeCell ref="D143:E143"/>
    <mergeCell ref="B146:P146"/>
    <mergeCell ref="P183:Q183"/>
    <mergeCell ref="P121:Q121"/>
    <mergeCell ref="H111:H112"/>
    <mergeCell ref="I111:I112"/>
    <mergeCell ref="J111:L111"/>
    <mergeCell ref="M111:M112"/>
    <mergeCell ref="N111:N112"/>
    <mergeCell ref="O111:O112"/>
    <mergeCell ref="P111:Q112"/>
    <mergeCell ref="P113:Q113"/>
    <mergeCell ref="P118:Q118"/>
    <mergeCell ref="P117:Q117"/>
    <mergeCell ref="O83:P83"/>
    <mergeCell ref="O84:P84"/>
    <mergeCell ref="O85:P85"/>
    <mergeCell ref="B106:N106"/>
    <mergeCell ref="B111:B112"/>
    <mergeCell ref="C111:C112"/>
    <mergeCell ref="D111:D112"/>
    <mergeCell ref="E111:E112"/>
    <mergeCell ref="F111:F112"/>
    <mergeCell ref="G111:G112"/>
    <mergeCell ref="O82:P82"/>
    <mergeCell ref="E38:F41"/>
    <mergeCell ref="E47:E48"/>
    <mergeCell ref="E53:E54"/>
    <mergeCell ref="M56:N56"/>
    <mergeCell ref="C74:N74"/>
    <mergeCell ref="B76:N76"/>
    <mergeCell ref="O79:P79"/>
    <mergeCell ref="O80:P80"/>
    <mergeCell ref="O81:P81"/>
    <mergeCell ref="B70:B71"/>
    <mergeCell ref="C70:C71"/>
    <mergeCell ref="D70:E70"/>
    <mergeCell ref="F71:F73"/>
    <mergeCell ref="E37:F37"/>
    <mergeCell ref="C9:N9"/>
    <mergeCell ref="B2:P2"/>
    <mergeCell ref="B4:P4"/>
    <mergeCell ref="C6:N6"/>
    <mergeCell ref="C7:N7"/>
    <mergeCell ref="C8:N8"/>
    <mergeCell ref="C10:E10"/>
    <mergeCell ref="B14:C21"/>
    <mergeCell ref="B22:C22"/>
    <mergeCell ref="E29:F29"/>
    <mergeCell ref="E30:F33"/>
    <mergeCell ref="P122:Q122"/>
    <mergeCell ref="P123:Q123"/>
    <mergeCell ref="P127:Q127"/>
    <mergeCell ref="P128:Q128"/>
    <mergeCell ref="P129:Q129"/>
    <mergeCell ref="P124:Q124"/>
    <mergeCell ref="P126:Q126"/>
    <mergeCell ref="E212:E213"/>
    <mergeCell ref="P189:Q189"/>
    <mergeCell ref="P186:Q186"/>
    <mergeCell ref="B149:N149"/>
    <mergeCell ref="E174:E176"/>
    <mergeCell ref="B179:N179"/>
    <mergeCell ref="C181:C182"/>
    <mergeCell ref="D181:D182"/>
    <mergeCell ref="E181:E182"/>
    <mergeCell ref="F181:F182"/>
    <mergeCell ref="G181:G182"/>
    <mergeCell ref="H181:H182"/>
    <mergeCell ref="I181:I182"/>
    <mergeCell ref="J181:L181"/>
    <mergeCell ref="E167:E169"/>
    <mergeCell ref="B195:B197"/>
  </mergeCells>
  <dataValidations count="2">
    <dataValidation type="list" allowBlank="1" showInputMessage="1" showErrorMessage="1" sqref="WVE983129 WLI983129 WBM983129 VRQ983129 VHU983129 UXY983129 UOC983129 UEG983129 TUK983129 TKO983129 TAS983129 SQW983129 SHA983129 RXE983129 RNI983129 RDM983129 QTQ983129 QJU983129 PZY983129 PQC983129 PGG983129 OWK983129 OMO983129 OCS983129 NSW983129 NJA983129 MZE983129 MPI983129 MFM983129 LVQ983129 LLU983129 LBY983129 KSC983129 KIG983129 JYK983129 JOO983129 JES983129 IUW983129 ILA983129 IBE983129 HRI983129 HHM983129 GXQ983129 GNU983129 GDY983129 FUC983129 FKG983129 FAK983129 EQO983129 EGS983129 DWW983129 DNA983129 DDE983129 CTI983129 CJM983129 BZQ983129 BPU983129 BFY983129 AWC983129 AMG983129 ACK983129 SO983129 IS983129 A983129 WVE917593 WLI917593 WBM917593 VRQ917593 VHU917593 UXY917593 UOC917593 UEG917593 TUK917593 TKO917593 TAS917593 SQW917593 SHA917593 RXE917593 RNI917593 RDM917593 QTQ917593 QJU917593 PZY917593 PQC917593 PGG917593 OWK917593 OMO917593 OCS917593 NSW917593 NJA917593 MZE917593 MPI917593 MFM917593 LVQ917593 LLU917593 LBY917593 KSC917593 KIG917593 JYK917593 JOO917593 JES917593 IUW917593 ILA917593 IBE917593 HRI917593 HHM917593 GXQ917593 GNU917593 GDY917593 FUC917593 FKG917593 FAK917593 EQO917593 EGS917593 DWW917593 DNA917593 DDE917593 CTI917593 CJM917593 BZQ917593 BPU917593 BFY917593 AWC917593 AMG917593 ACK917593 SO917593 IS917593 A917593 WVE852057 WLI852057 WBM852057 VRQ852057 VHU852057 UXY852057 UOC852057 UEG852057 TUK852057 TKO852057 TAS852057 SQW852057 SHA852057 RXE852057 RNI852057 RDM852057 QTQ852057 QJU852057 PZY852057 PQC852057 PGG852057 OWK852057 OMO852057 OCS852057 NSW852057 NJA852057 MZE852057 MPI852057 MFM852057 LVQ852057 LLU852057 LBY852057 KSC852057 KIG852057 JYK852057 JOO852057 JES852057 IUW852057 ILA852057 IBE852057 HRI852057 HHM852057 GXQ852057 GNU852057 GDY852057 FUC852057 FKG852057 FAK852057 EQO852057 EGS852057 DWW852057 DNA852057 DDE852057 CTI852057 CJM852057 BZQ852057 BPU852057 BFY852057 AWC852057 AMG852057 ACK852057 SO852057 IS852057 A852057 WVE786521 WLI786521 WBM786521 VRQ786521 VHU786521 UXY786521 UOC786521 UEG786521 TUK786521 TKO786521 TAS786521 SQW786521 SHA786521 RXE786521 RNI786521 RDM786521 QTQ786521 QJU786521 PZY786521 PQC786521 PGG786521 OWK786521 OMO786521 OCS786521 NSW786521 NJA786521 MZE786521 MPI786521 MFM786521 LVQ786521 LLU786521 LBY786521 KSC786521 KIG786521 JYK786521 JOO786521 JES786521 IUW786521 ILA786521 IBE786521 HRI786521 HHM786521 GXQ786521 GNU786521 GDY786521 FUC786521 FKG786521 FAK786521 EQO786521 EGS786521 DWW786521 DNA786521 DDE786521 CTI786521 CJM786521 BZQ786521 BPU786521 BFY786521 AWC786521 AMG786521 ACK786521 SO786521 IS786521 A786521 WVE720985 WLI720985 WBM720985 VRQ720985 VHU720985 UXY720985 UOC720985 UEG720985 TUK720985 TKO720985 TAS720985 SQW720985 SHA720985 RXE720985 RNI720985 RDM720985 QTQ720985 QJU720985 PZY720985 PQC720985 PGG720985 OWK720985 OMO720985 OCS720985 NSW720985 NJA720985 MZE720985 MPI720985 MFM720985 LVQ720985 LLU720985 LBY720985 KSC720985 KIG720985 JYK720985 JOO720985 JES720985 IUW720985 ILA720985 IBE720985 HRI720985 HHM720985 GXQ720985 GNU720985 GDY720985 FUC720985 FKG720985 FAK720985 EQO720985 EGS720985 DWW720985 DNA720985 DDE720985 CTI720985 CJM720985 BZQ720985 BPU720985 BFY720985 AWC720985 AMG720985 ACK720985 SO720985 IS720985 A720985 WVE655449 WLI655449 WBM655449 VRQ655449 VHU655449 UXY655449 UOC655449 UEG655449 TUK655449 TKO655449 TAS655449 SQW655449 SHA655449 RXE655449 RNI655449 RDM655449 QTQ655449 QJU655449 PZY655449 PQC655449 PGG655449 OWK655449 OMO655449 OCS655449 NSW655449 NJA655449 MZE655449 MPI655449 MFM655449 LVQ655449 LLU655449 LBY655449 KSC655449 KIG655449 JYK655449 JOO655449 JES655449 IUW655449 ILA655449 IBE655449 HRI655449 HHM655449 GXQ655449 GNU655449 GDY655449 FUC655449 FKG655449 FAK655449 EQO655449 EGS655449 DWW655449 DNA655449 DDE655449 CTI655449 CJM655449 BZQ655449 BPU655449 BFY655449 AWC655449 AMG655449 ACK655449 SO655449 IS655449 A655449 WVE589913 WLI589913 WBM589913 VRQ589913 VHU589913 UXY589913 UOC589913 UEG589913 TUK589913 TKO589913 TAS589913 SQW589913 SHA589913 RXE589913 RNI589913 RDM589913 QTQ589913 QJU589913 PZY589913 PQC589913 PGG589913 OWK589913 OMO589913 OCS589913 NSW589913 NJA589913 MZE589913 MPI589913 MFM589913 LVQ589913 LLU589913 LBY589913 KSC589913 KIG589913 JYK589913 JOO589913 JES589913 IUW589913 ILA589913 IBE589913 HRI589913 HHM589913 GXQ589913 GNU589913 GDY589913 FUC589913 FKG589913 FAK589913 EQO589913 EGS589913 DWW589913 DNA589913 DDE589913 CTI589913 CJM589913 BZQ589913 BPU589913 BFY589913 AWC589913 AMG589913 ACK589913 SO589913 IS589913 A589913 WVE524377 WLI524377 WBM524377 VRQ524377 VHU524377 UXY524377 UOC524377 UEG524377 TUK524377 TKO524377 TAS524377 SQW524377 SHA524377 RXE524377 RNI524377 RDM524377 QTQ524377 QJU524377 PZY524377 PQC524377 PGG524377 OWK524377 OMO524377 OCS524377 NSW524377 NJA524377 MZE524377 MPI524377 MFM524377 LVQ524377 LLU524377 LBY524377 KSC524377 KIG524377 JYK524377 JOO524377 JES524377 IUW524377 ILA524377 IBE524377 HRI524377 HHM524377 GXQ524377 GNU524377 GDY524377 FUC524377 FKG524377 FAK524377 EQO524377 EGS524377 DWW524377 DNA524377 DDE524377 CTI524377 CJM524377 BZQ524377 BPU524377 BFY524377 AWC524377 AMG524377 ACK524377 SO524377 IS524377 A524377 WVE458841 WLI458841 WBM458841 VRQ458841 VHU458841 UXY458841 UOC458841 UEG458841 TUK458841 TKO458841 TAS458841 SQW458841 SHA458841 RXE458841 RNI458841 RDM458841 QTQ458841 QJU458841 PZY458841 PQC458841 PGG458841 OWK458841 OMO458841 OCS458841 NSW458841 NJA458841 MZE458841 MPI458841 MFM458841 LVQ458841 LLU458841 LBY458841 KSC458841 KIG458841 JYK458841 JOO458841 JES458841 IUW458841 ILA458841 IBE458841 HRI458841 HHM458841 GXQ458841 GNU458841 GDY458841 FUC458841 FKG458841 FAK458841 EQO458841 EGS458841 DWW458841 DNA458841 DDE458841 CTI458841 CJM458841 BZQ458841 BPU458841 BFY458841 AWC458841 AMG458841 ACK458841 SO458841 IS458841 A458841 WVE393305 WLI393305 WBM393305 VRQ393305 VHU393305 UXY393305 UOC393305 UEG393305 TUK393305 TKO393305 TAS393305 SQW393305 SHA393305 RXE393305 RNI393305 RDM393305 QTQ393305 QJU393305 PZY393305 PQC393305 PGG393305 OWK393305 OMO393305 OCS393305 NSW393305 NJA393305 MZE393305 MPI393305 MFM393305 LVQ393305 LLU393305 LBY393305 KSC393305 KIG393305 JYK393305 JOO393305 JES393305 IUW393305 ILA393305 IBE393305 HRI393305 HHM393305 GXQ393305 GNU393305 GDY393305 FUC393305 FKG393305 FAK393305 EQO393305 EGS393305 DWW393305 DNA393305 DDE393305 CTI393305 CJM393305 BZQ393305 BPU393305 BFY393305 AWC393305 AMG393305 ACK393305 SO393305 IS393305 A393305 WVE327769 WLI327769 WBM327769 VRQ327769 VHU327769 UXY327769 UOC327769 UEG327769 TUK327769 TKO327769 TAS327769 SQW327769 SHA327769 RXE327769 RNI327769 RDM327769 QTQ327769 QJU327769 PZY327769 PQC327769 PGG327769 OWK327769 OMO327769 OCS327769 NSW327769 NJA327769 MZE327769 MPI327769 MFM327769 LVQ327769 LLU327769 LBY327769 KSC327769 KIG327769 JYK327769 JOO327769 JES327769 IUW327769 ILA327769 IBE327769 HRI327769 HHM327769 GXQ327769 GNU327769 GDY327769 FUC327769 FKG327769 FAK327769 EQO327769 EGS327769 DWW327769 DNA327769 DDE327769 CTI327769 CJM327769 BZQ327769 BPU327769 BFY327769 AWC327769 AMG327769 ACK327769 SO327769 IS327769 A327769 WVE262233 WLI262233 WBM262233 VRQ262233 VHU262233 UXY262233 UOC262233 UEG262233 TUK262233 TKO262233 TAS262233 SQW262233 SHA262233 RXE262233 RNI262233 RDM262233 QTQ262233 QJU262233 PZY262233 PQC262233 PGG262233 OWK262233 OMO262233 OCS262233 NSW262233 NJA262233 MZE262233 MPI262233 MFM262233 LVQ262233 LLU262233 LBY262233 KSC262233 KIG262233 JYK262233 JOO262233 JES262233 IUW262233 ILA262233 IBE262233 HRI262233 HHM262233 GXQ262233 GNU262233 GDY262233 FUC262233 FKG262233 FAK262233 EQO262233 EGS262233 DWW262233 DNA262233 DDE262233 CTI262233 CJM262233 BZQ262233 BPU262233 BFY262233 AWC262233 AMG262233 ACK262233 SO262233 IS262233 A262233 WVE196697 WLI196697 WBM196697 VRQ196697 VHU196697 UXY196697 UOC196697 UEG196697 TUK196697 TKO196697 TAS196697 SQW196697 SHA196697 RXE196697 RNI196697 RDM196697 QTQ196697 QJU196697 PZY196697 PQC196697 PGG196697 OWK196697 OMO196697 OCS196697 NSW196697 NJA196697 MZE196697 MPI196697 MFM196697 LVQ196697 LLU196697 LBY196697 KSC196697 KIG196697 JYK196697 JOO196697 JES196697 IUW196697 ILA196697 IBE196697 HRI196697 HHM196697 GXQ196697 GNU196697 GDY196697 FUC196697 FKG196697 FAK196697 EQO196697 EGS196697 DWW196697 DNA196697 DDE196697 CTI196697 CJM196697 BZQ196697 BPU196697 BFY196697 AWC196697 AMG196697 ACK196697 SO196697 IS196697 A196697 WVE131161 WLI131161 WBM131161 VRQ131161 VHU131161 UXY131161 UOC131161 UEG131161 TUK131161 TKO131161 TAS131161 SQW131161 SHA131161 RXE131161 RNI131161 RDM131161 QTQ131161 QJU131161 PZY131161 PQC131161 PGG131161 OWK131161 OMO131161 OCS131161 NSW131161 NJA131161 MZE131161 MPI131161 MFM131161 LVQ131161 LLU131161 LBY131161 KSC131161 KIG131161 JYK131161 JOO131161 JES131161 IUW131161 ILA131161 IBE131161 HRI131161 HHM131161 GXQ131161 GNU131161 GDY131161 FUC131161 FKG131161 FAK131161 EQO131161 EGS131161 DWW131161 DNA131161 DDE131161 CTI131161 CJM131161 BZQ131161 BPU131161 BFY131161 AWC131161 AMG131161 ACK131161 SO131161 IS131161 A131161 WVE65625 WLI65625 WBM65625 VRQ65625 VHU65625 UXY65625 UOC65625 UEG65625 TUK65625 TKO65625 TAS65625 SQW65625 SHA65625 RXE65625 RNI65625 RDM65625 QTQ65625 QJU65625 PZY65625 PQC65625 PGG65625 OWK65625 OMO65625 OCS65625 NSW65625 NJA65625 MZE65625 MPI65625 MFM65625 LVQ65625 LLU65625 LBY65625 KSC65625 KIG65625 JYK65625 JOO65625 JES65625 IUW65625 ILA65625 IBE65625 HRI65625 HHM65625 GXQ65625 GNU65625 GDY65625 FUC65625 FKG65625 FAK65625 EQO65625 EGS65625 DWW65625 DNA65625 DDE65625 CTI65625 CJM65625 BZQ65625 BPU65625 BFY65625 AWC65625 AMG65625 ACK65625 SO65625 IS65625 A65625 WVE24:WVE55 WLI24:WLI55 WBM24:WBM55 VRQ24:VRQ55 VHU24:VHU55 UXY24:UXY55 UOC24:UOC55 UEG24:UEG55 TUK24:TUK55 TKO24:TKO55 TAS24:TAS55 SQW24:SQW55 SHA24:SHA55 RXE24:RXE55 RNI24:RNI55 RDM24:RDM55 QTQ24:QTQ55 QJU24:QJU55 PZY24:PZY55 PQC24:PQC55 PGG24:PGG55 OWK24:OWK55 OMO24:OMO55 OCS24:OCS55 NSW24:NSW55 NJA24:NJA55 MZE24:MZE55 MPI24:MPI55 MFM24:MFM55 LVQ24:LVQ55 LLU24:LLU55 LBY24:LBY55 KSC24:KSC55 KIG24:KIG55 JYK24:JYK55 JOO24:JOO55 JES24:JES55 IUW24:IUW55 ILA24:ILA55 IBE24:IBE55 HRI24:HRI55 HHM24:HHM55 GXQ24:GXQ55 GNU24:GNU55 GDY24:GDY55 FUC24:FUC55 FKG24:FKG55 FAK24:FAK55 EQO24:EQO55 EGS24:EGS55 DWW24:DWW55 DNA24:DNA55 DDE24:DDE55 CTI24:CTI55 CJM24:CJM55 BZQ24:BZQ55 BPU24:BPU55 BFY24:BFY55 AWC24:AWC55 AMG24:AMG55 ACK24:ACK55 SO24:SO55 IS24:IS55 A24:A55">
      <formula1>"1,2,3,4,5"</formula1>
    </dataValidation>
    <dataValidation type="decimal" allowBlank="1" showInputMessage="1" showErrorMessage="1" sqref="WVH983129 WBP983129 VRT983129 VHX983129 UYB983129 UOF983129 UEJ983129 TUN983129 TKR983129 TAV983129 SQZ983129 SHD983129 RXH983129 RNL983129 RDP983129 QTT983129 QJX983129 QAB983129 PQF983129 PGJ983129 OWN983129 OMR983129 OCV983129 NSZ983129 NJD983129 MZH983129 MPL983129 MFP983129 LVT983129 LLX983129 LCB983129 KSF983129 KIJ983129 JYN983129 JOR983129 JEV983129 IUZ983129 ILD983129 IBH983129 HRL983129 HHP983129 GXT983129 GNX983129 GEB983129 FUF983129 FKJ983129 FAN983129 EQR983129 EGV983129 DWZ983129 DND983129 DDH983129 CTL983129 CJP983129 BZT983129 BPX983129 BGB983129 AWF983129 AMJ983129 ACN983129 SR983129 IV983129 C983129 WVH917593 WLL917593 WBP917593 VRT917593 VHX917593 UYB917593 UOF917593 UEJ917593 TUN917593 TKR917593 TAV917593 SQZ917593 SHD917593 RXH917593 RNL917593 RDP917593 QTT917593 QJX917593 QAB917593 PQF917593 PGJ917593 OWN917593 OMR917593 OCV917593 NSZ917593 NJD917593 MZH917593 MPL917593 MFP917593 LVT917593 LLX917593 LCB917593 KSF917593 KIJ917593 JYN917593 JOR917593 JEV917593 IUZ917593 ILD917593 IBH917593 HRL917593 HHP917593 GXT917593 GNX917593 GEB917593 FUF917593 FKJ917593 FAN917593 EQR917593 EGV917593 DWZ917593 DND917593 DDH917593 CTL917593 CJP917593 BZT917593 BPX917593 BGB917593 AWF917593 AMJ917593 ACN917593 SR917593 IV917593 C917593 WVH852057 WLL852057 WBP852057 VRT852057 VHX852057 UYB852057 UOF852057 UEJ852057 TUN852057 TKR852057 TAV852057 SQZ852057 SHD852057 RXH852057 RNL852057 RDP852057 QTT852057 QJX852057 QAB852057 PQF852057 PGJ852057 OWN852057 OMR852057 OCV852057 NSZ852057 NJD852057 MZH852057 MPL852057 MFP852057 LVT852057 LLX852057 LCB852057 KSF852057 KIJ852057 JYN852057 JOR852057 JEV852057 IUZ852057 ILD852057 IBH852057 HRL852057 HHP852057 GXT852057 GNX852057 GEB852057 FUF852057 FKJ852057 FAN852057 EQR852057 EGV852057 DWZ852057 DND852057 DDH852057 CTL852057 CJP852057 BZT852057 BPX852057 BGB852057 AWF852057 AMJ852057 ACN852057 SR852057 IV852057 C852057 WVH786521 WLL786521 WBP786521 VRT786521 VHX786521 UYB786521 UOF786521 UEJ786521 TUN786521 TKR786521 TAV786521 SQZ786521 SHD786521 RXH786521 RNL786521 RDP786521 QTT786521 QJX786521 QAB786521 PQF786521 PGJ786521 OWN786521 OMR786521 OCV786521 NSZ786521 NJD786521 MZH786521 MPL786521 MFP786521 LVT786521 LLX786521 LCB786521 KSF786521 KIJ786521 JYN786521 JOR786521 JEV786521 IUZ786521 ILD786521 IBH786521 HRL786521 HHP786521 GXT786521 GNX786521 GEB786521 FUF786521 FKJ786521 FAN786521 EQR786521 EGV786521 DWZ786521 DND786521 DDH786521 CTL786521 CJP786521 BZT786521 BPX786521 BGB786521 AWF786521 AMJ786521 ACN786521 SR786521 IV786521 C786521 WVH720985 WLL720985 WBP720985 VRT720985 VHX720985 UYB720985 UOF720985 UEJ720985 TUN720985 TKR720985 TAV720985 SQZ720985 SHD720985 RXH720985 RNL720985 RDP720985 QTT720985 QJX720985 QAB720985 PQF720985 PGJ720985 OWN720985 OMR720985 OCV720985 NSZ720985 NJD720985 MZH720985 MPL720985 MFP720985 LVT720985 LLX720985 LCB720985 KSF720985 KIJ720985 JYN720985 JOR720985 JEV720985 IUZ720985 ILD720985 IBH720985 HRL720985 HHP720985 GXT720985 GNX720985 GEB720985 FUF720985 FKJ720985 FAN720985 EQR720985 EGV720985 DWZ720985 DND720985 DDH720985 CTL720985 CJP720985 BZT720985 BPX720985 BGB720985 AWF720985 AMJ720985 ACN720985 SR720985 IV720985 C720985 WVH655449 WLL655449 WBP655449 VRT655449 VHX655449 UYB655449 UOF655449 UEJ655449 TUN655449 TKR655449 TAV655449 SQZ655449 SHD655449 RXH655449 RNL655449 RDP655449 QTT655449 QJX655449 QAB655449 PQF655449 PGJ655449 OWN655449 OMR655449 OCV655449 NSZ655449 NJD655449 MZH655449 MPL655449 MFP655449 LVT655449 LLX655449 LCB655449 KSF655449 KIJ655449 JYN655449 JOR655449 JEV655449 IUZ655449 ILD655449 IBH655449 HRL655449 HHP655449 GXT655449 GNX655449 GEB655449 FUF655449 FKJ655449 FAN655449 EQR655449 EGV655449 DWZ655449 DND655449 DDH655449 CTL655449 CJP655449 BZT655449 BPX655449 BGB655449 AWF655449 AMJ655449 ACN655449 SR655449 IV655449 C655449 WVH589913 WLL589913 WBP589913 VRT589913 VHX589913 UYB589913 UOF589913 UEJ589913 TUN589913 TKR589913 TAV589913 SQZ589913 SHD589913 RXH589913 RNL589913 RDP589913 QTT589913 QJX589913 QAB589913 PQF589913 PGJ589913 OWN589913 OMR589913 OCV589913 NSZ589913 NJD589913 MZH589913 MPL589913 MFP589913 LVT589913 LLX589913 LCB589913 KSF589913 KIJ589913 JYN589913 JOR589913 JEV589913 IUZ589913 ILD589913 IBH589913 HRL589913 HHP589913 GXT589913 GNX589913 GEB589913 FUF589913 FKJ589913 FAN589913 EQR589913 EGV589913 DWZ589913 DND589913 DDH589913 CTL589913 CJP589913 BZT589913 BPX589913 BGB589913 AWF589913 AMJ589913 ACN589913 SR589913 IV589913 C589913 WVH524377 WLL524377 WBP524377 VRT524377 VHX524377 UYB524377 UOF524377 UEJ524377 TUN524377 TKR524377 TAV524377 SQZ524377 SHD524377 RXH524377 RNL524377 RDP524377 QTT524377 QJX524377 QAB524377 PQF524377 PGJ524377 OWN524377 OMR524377 OCV524377 NSZ524377 NJD524377 MZH524377 MPL524377 MFP524377 LVT524377 LLX524377 LCB524377 KSF524377 KIJ524377 JYN524377 JOR524377 JEV524377 IUZ524377 ILD524377 IBH524377 HRL524377 HHP524377 GXT524377 GNX524377 GEB524377 FUF524377 FKJ524377 FAN524377 EQR524377 EGV524377 DWZ524377 DND524377 DDH524377 CTL524377 CJP524377 BZT524377 BPX524377 BGB524377 AWF524377 AMJ524377 ACN524377 SR524377 IV524377 C524377 WVH458841 WLL458841 WBP458841 VRT458841 VHX458841 UYB458841 UOF458841 UEJ458841 TUN458841 TKR458841 TAV458841 SQZ458841 SHD458841 RXH458841 RNL458841 RDP458841 QTT458841 QJX458841 QAB458841 PQF458841 PGJ458841 OWN458841 OMR458841 OCV458841 NSZ458841 NJD458841 MZH458841 MPL458841 MFP458841 LVT458841 LLX458841 LCB458841 KSF458841 KIJ458841 JYN458841 JOR458841 JEV458841 IUZ458841 ILD458841 IBH458841 HRL458841 HHP458841 GXT458841 GNX458841 GEB458841 FUF458841 FKJ458841 FAN458841 EQR458841 EGV458841 DWZ458841 DND458841 DDH458841 CTL458841 CJP458841 BZT458841 BPX458841 BGB458841 AWF458841 AMJ458841 ACN458841 SR458841 IV458841 C458841 WVH393305 WLL393305 WBP393305 VRT393305 VHX393305 UYB393305 UOF393305 UEJ393305 TUN393305 TKR393305 TAV393305 SQZ393305 SHD393305 RXH393305 RNL393305 RDP393305 QTT393305 QJX393305 QAB393305 PQF393305 PGJ393305 OWN393305 OMR393305 OCV393305 NSZ393305 NJD393305 MZH393305 MPL393305 MFP393305 LVT393305 LLX393305 LCB393305 KSF393305 KIJ393305 JYN393305 JOR393305 JEV393305 IUZ393305 ILD393305 IBH393305 HRL393305 HHP393305 GXT393305 GNX393305 GEB393305 FUF393305 FKJ393305 FAN393305 EQR393305 EGV393305 DWZ393305 DND393305 DDH393305 CTL393305 CJP393305 BZT393305 BPX393305 BGB393305 AWF393305 AMJ393305 ACN393305 SR393305 IV393305 C393305 WVH327769 WLL327769 WBP327769 VRT327769 VHX327769 UYB327769 UOF327769 UEJ327769 TUN327769 TKR327769 TAV327769 SQZ327769 SHD327769 RXH327769 RNL327769 RDP327769 QTT327769 QJX327769 QAB327769 PQF327769 PGJ327769 OWN327769 OMR327769 OCV327769 NSZ327769 NJD327769 MZH327769 MPL327769 MFP327769 LVT327769 LLX327769 LCB327769 KSF327769 KIJ327769 JYN327769 JOR327769 JEV327769 IUZ327769 ILD327769 IBH327769 HRL327769 HHP327769 GXT327769 GNX327769 GEB327769 FUF327769 FKJ327769 FAN327769 EQR327769 EGV327769 DWZ327769 DND327769 DDH327769 CTL327769 CJP327769 BZT327769 BPX327769 BGB327769 AWF327769 AMJ327769 ACN327769 SR327769 IV327769 C327769 WVH262233 WLL262233 WBP262233 VRT262233 VHX262233 UYB262233 UOF262233 UEJ262233 TUN262233 TKR262233 TAV262233 SQZ262233 SHD262233 RXH262233 RNL262233 RDP262233 QTT262233 QJX262233 QAB262233 PQF262233 PGJ262233 OWN262233 OMR262233 OCV262233 NSZ262233 NJD262233 MZH262233 MPL262233 MFP262233 LVT262233 LLX262233 LCB262233 KSF262233 KIJ262233 JYN262233 JOR262233 JEV262233 IUZ262233 ILD262233 IBH262233 HRL262233 HHP262233 GXT262233 GNX262233 GEB262233 FUF262233 FKJ262233 FAN262233 EQR262233 EGV262233 DWZ262233 DND262233 DDH262233 CTL262233 CJP262233 BZT262233 BPX262233 BGB262233 AWF262233 AMJ262233 ACN262233 SR262233 IV262233 C262233 WVH196697 WLL196697 WBP196697 VRT196697 VHX196697 UYB196697 UOF196697 UEJ196697 TUN196697 TKR196697 TAV196697 SQZ196697 SHD196697 RXH196697 RNL196697 RDP196697 QTT196697 QJX196697 QAB196697 PQF196697 PGJ196697 OWN196697 OMR196697 OCV196697 NSZ196697 NJD196697 MZH196697 MPL196697 MFP196697 LVT196697 LLX196697 LCB196697 KSF196697 KIJ196697 JYN196697 JOR196697 JEV196697 IUZ196697 ILD196697 IBH196697 HRL196697 HHP196697 GXT196697 GNX196697 GEB196697 FUF196697 FKJ196697 FAN196697 EQR196697 EGV196697 DWZ196697 DND196697 DDH196697 CTL196697 CJP196697 BZT196697 BPX196697 BGB196697 AWF196697 AMJ196697 ACN196697 SR196697 IV196697 C196697 WVH131161 WLL131161 WBP131161 VRT131161 VHX131161 UYB131161 UOF131161 UEJ131161 TUN131161 TKR131161 TAV131161 SQZ131161 SHD131161 RXH131161 RNL131161 RDP131161 QTT131161 QJX131161 QAB131161 PQF131161 PGJ131161 OWN131161 OMR131161 OCV131161 NSZ131161 NJD131161 MZH131161 MPL131161 MFP131161 LVT131161 LLX131161 LCB131161 KSF131161 KIJ131161 JYN131161 JOR131161 JEV131161 IUZ131161 ILD131161 IBH131161 HRL131161 HHP131161 GXT131161 GNX131161 GEB131161 FUF131161 FKJ131161 FAN131161 EQR131161 EGV131161 DWZ131161 DND131161 DDH131161 CTL131161 CJP131161 BZT131161 BPX131161 BGB131161 AWF131161 AMJ131161 ACN131161 SR131161 IV131161 C131161 WVH65625 WLL65625 WBP65625 VRT65625 VHX65625 UYB65625 UOF65625 UEJ65625 TUN65625 TKR65625 TAV65625 SQZ65625 SHD65625 RXH65625 RNL65625 RDP65625 QTT65625 QJX65625 QAB65625 PQF65625 PGJ65625 OWN65625 OMR65625 OCV65625 NSZ65625 NJD65625 MZH65625 MPL65625 MFP65625 LVT65625 LLX65625 LCB65625 KSF65625 KIJ65625 JYN65625 JOR65625 JEV65625 IUZ65625 ILD65625 IBH65625 HRL65625 HHP65625 GXT65625 GNX65625 GEB65625 FUF65625 FKJ65625 FAN65625 EQR65625 EGV65625 DWZ65625 DND65625 DDH65625 CTL65625 CJP65625 BZT65625 BPX65625 BGB65625 AWF65625 AMJ65625 ACN65625 SR65625 IV65625 C65625 WLL983129 WVH24:WVH55 WLL24:WLL55 WBP24:WBP55 VRT24:VRT55 VHX24:VHX55 UYB24:UYB55 UOF24:UOF55 UEJ24:UEJ55 TUN24:TUN55 TKR24:TKR55 TAV24:TAV55 SQZ24:SQZ55 SHD24:SHD55 RXH24:RXH55 RNL24:RNL55 RDP24:RDP55 QTT24:QTT55 QJX24:QJX55 QAB24:QAB55 PQF24:PQF55 PGJ24:PGJ55 OWN24:OWN55 OMR24:OMR55 OCV24:OCV55 NSZ24:NSZ55 NJD24:NJD55 MZH24:MZH55 MPL24:MPL55 MFP24:MFP55 LVT24:LVT55 LLX24:LLX55 LCB24:LCB55 KSF24:KSF55 KIJ24:KIJ55 JYN24:JYN55 JOR24:JOR55 JEV24:JEV55 IUZ24:IUZ55 ILD24:ILD55 IBH24:IBH55 HRL24:HRL55 HHP24:HHP55 GXT24:GXT55 GNX24:GNX55 GEB24:GEB55 FUF24:FUF55 FKJ24:FKJ55 FAN24:FAN55 EQR24:EQR55 EGV24:EGV55 DWZ24:DWZ55 DND24:DND55 DDH24:DDH55 CTL24:CTL55 CJP24:CJP55 BZT24:BZT55 BPX24:BPX55 BGB24:BGB55 AWF24:AWF55 AMJ24:AMJ55 ACN24:ACN55 SR24:SR55 IV24:IV55">
      <formula1>0</formula1>
      <formula2>1</formula2>
    </dataValidation>
  </dataValidation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53"/>
  <sheetViews>
    <sheetView zoomScale="57" workbookViewId="0">
      <selection activeCell="D43" sqref="D43"/>
    </sheetView>
  </sheetViews>
  <sheetFormatPr baseColWidth="10" defaultRowHeight="15" x14ac:dyDescent="0.25"/>
  <cols>
    <col min="1" max="1" width="3.140625" style="1" bestFit="1" customWidth="1"/>
    <col min="2" max="2" width="102.7109375" style="1" bestFit="1" customWidth="1"/>
    <col min="3" max="3" width="47" style="1" customWidth="1"/>
    <col min="4" max="4" width="51.7109375" style="1" customWidth="1"/>
    <col min="5" max="5" width="40.42578125" style="1" customWidth="1"/>
    <col min="6" max="7" width="29.7109375" style="1" customWidth="1"/>
    <col min="8" max="8" width="24.5703125" style="1" customWidth="1"/>
    <col min="9" max="9" width="24" style="1" customWidth="1"/>
    <col min="10" max="10" width="22" style="1" customWidth="1"/>
    <col min="11" max="11" width="24" style="1" customWidth="1"/>
    <col min="12" max="12" width="25.85546875" style="1" customWidth="1"/>
    <col min="13" max="13" width="18.7109375" style="1" customWidth="1"/>
    <col min="14" max="14" width="22.140625" style="1" customWidth="1"/>
    <col min="15" max="15" width="26.140625" style="1" customWidth="1"/>
    <col min="16" max="16" width="23.7109375" style="1" customWidth="1"/>
    <col min="17" max="17" width="51.28515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562" t="s">
        <v>0</v>
      </c>
      <c r="C2" s="1563"/>
      <c r="D2" s="1563"/>
      <c r="E2" s="1563"/>
      <c r="F2" s="1563"/>
      <c r="G2" s="1563"/>
      <c r="H2" s="1563"/>
      <c r="I2" s="1563"/>
      <c r="J2" s="1563"/>
      <c r="K2" s="1563"/>
      <c r="L2" s="1563"/>
      <c r="M2" s="1563"/>
      <c r="N2" s="1563"/>
      <c r="O2" s="1563"/>
      <c r="P2" s="1563"/>
    </row>
    <row r="4" spans="2:16" ht="26.25" x14ac:dyDescent="0.25">
      <c r="B4" s="1562" t="s">
        <v>1</v>
      </c>
      <c r="C4" s="1563"/>
      <c r="D4" s="1563"/>
      <c r="E4" s="1563"/>
      <c r="F4" s="1563"/>
      <c r="G4" s="1563"/>
      <c r="H4" s="1563"/>
      <c r="I4" s="1563"/>
      <c r="J4" s="1563"/>
      <c r="K4" s="1563"/>
      <c r="L4" s="1563"/>
      <c r="M4" s="1563"/>
      <c r="N4" s="1563"/>
      <c r="O4" s="1563"/>
      <c r="P4" s="1563"/>
    </row>
    <row r="5" spans="2:16" ht="15.75" thickBot="1" x14ac:dyDescent="0.3"/>
    <row r="6" spans="2:16" ht="21.75" thickBot="1" x14ac:dyDescent="0.3">
      <c r="B6" s="4" t="s">
        <v>2</v>
      </c>
      <c r="C6" s="1564" t="s">
        <v>4837</v>
      </c>
      <c r="D6" s="1564"/>
      <c r="E6" s="1564"/>
      <c r="F6" s="1564"/>
      <c r="G6" s="1564"/>
      <c r="H6" s="1564"/>
      <c r="I6" s="1564"/>
      <c r="J6" s="1564"/>
      <c r="K6" s="1564"/>
      <c r="L6" s="1564"/>
      <c r="M6" s="1564"/>
      <c r="N6" s="1565"/>
    </row>
    <row r="7" spans="2:16" ht="16.5" thickBot="1" x14ac:dyDescent="0.3">
      <c r="B7" s="5" t="s">
        <v>4</v>
      </c>
      <c r="C7" s="1564"/>
      <c r="D7" s="1564"/>
      <c r="E7" s="1564"/>
      <c r="F7" s="1564"/>
      <c r="G7" s="1564"/>
      <c r="H7" s="1564"/>
      <c r="I7" s="1564"/>
      <c r="J7" s="1564"/>
      <c r="K7" s="1564"/>
      <c r="L7" s="1564"/>
      <c r="M7" s="1564"/>
      <c r="N7" s="1565"/>
    </row>
    <row r="8" spans="2:16" ht="16.5" thickBot="1" x14ac:dyDescent="0.3">
      <c r="B8" s="5" t="s">
        <v>5</v>
      </c>
      <c r="C8" s="1564"/>
      <c r="D8" s="1564"/>
      <c r="E8" s="1564"/>
      <c r="F8" s="1564"/>
      <c r="G8" s="1564"/>
      <c r="H8" s="1564"/>
      <c r="I8" s="1564"/>
      <c r="J8" s="1564"/>
      <c r="K8" s="1564"/>
      <c r="L8" s="1564"/>
      <c r="M8" s="1564"/>
      <c r="N8" s="1565"/>
    </row>
    <row r="9" spans="2:16" ht="16.5" thickBot="1" x14ac:dyDescent="0.3">
      <c r="B9" s="5" t="s">
        <v>6</v>
      </c>
      <c r="C9" s="1564"/>
      <c r="D9" s="1564"/>
      <c r="E9" s="1564"/>
      <c r="F9" s="1564"/>
      <c r="G9" s="1564"/>
      <c r="H9" s="1564"/>
      <c r="I9" s="1564"/>
      <c r="J9" s="1564"/>
      <c r="K9" s="1564"/>
      <c r="L9" s="1564"/>
      <c r="M9" s="1564"/>
      <c r="N9" s="1565"/>
    </row>
    <row r="10" spans="2:16" ht="16.5" thickBot="1" x14ac:dyDescent="0.3">
      <c r="B10" s="5" t="s">
        <v>7</v>
      </c>
      <c r="C10" s="1572" t="s">
        <v>3096</v>
      </c>
      <c r="D10" s="1572"/>
      <c r="E10" s="1573"/>
      <c r="F10" s="6"/>
      <c r="G10" s="6"/>
      <c r="H10" s="6"/>
      <c r="I10" s="6"/>
      <c r="J10" s="6"/>
      <c r="K10" s="6"/>
      <c r="L10" s="6"/>
      <c r="M10" s="6"/>
      <c r="N10" s="8"/>
    </row>
    <row r="11" spans="2:16" ht="16.5" thickBot="1" x14ac:dyDescent="0.3">
      <c r="B11" s="9" t="s">
        <v>8</v>
      </c>
      <c r="C11" s="324">
        <v>41974</v>
      </c>
      <c r="D11" s="11"/>
      <c r="E11" s="11"/>
      <c r="F11" s="11"/>
      <c r="G11" s="11"/>
      <c r="H11" s="11"/>
      <c r="I11" s="11"/>
      <c r="J11" s="11"/>
      <c r="K11" s="11"/>
      <c r="L11" s="11"/>
      <c r="M11" s="11"/>
      <c r="N11" s="13"/>
    </row>
    <row r="12" spans="2:16" ht="15.75" x14ac:dyDescent="0.25">
      <c r="B12" s="14"/>
      <c r="C12" s="249"/>
      <c r="D12" s="16"/>
      <c r="E12" s="16"/>
      <c r="F12" s="16"/>
      <c r="G12" s="16"/>
      <c r="H12" s="16"/>
      <c r="I12" s="925"/>
      <c r="J12" s="925"/>
      <c r="K12" s="925"/>
      <c r="L12" s="925"/>
      <c r="M12" s="925"/>
      <c r="N12" s="16"/>
    </row>
    <row r="13" spans="2:16" x14ac:dyDescent="0.25">
      <c r="I13" s="925"/>
      <c r="J13" s="925"/>
      <c r="K13" s="925"/>
      <c r="L13" s="925"/>
      <c r="M13" s="925"/>
      <c r="N13" s="17"/>
    </row>
    <row r="14" spans="2:16" x14ac:dyDescent="0.25">
      <c r="B14" s="1574"/>
      <c r="C14" s="1574"/>
      <c r="D14" s="859" t="s">
        <v>11</v>
      </c>
      <c r="E14" s="859" t="s">
        <v>12</v>
      </c>
      <c r="F14" s="859" t="s">
        <v>13</v>
      </c>
      <c r="G14" s="19"/>
      <c r="I14" s="20"/>
      <c r="J14" s="20"/>
      <c r="K14" s="20"/>
      <c r="L14" s="20"/>
      <c r="M14" s="20"/>
      <c r="N14" s="17"/>
    </row>
    <row r="15" spans="2:16" x14ac:dyDescent="0.25">
      <c r="B15" s="1574"/>
      <c r="C15" s="1574"/>
      <c r="D15" s="859" t="s">
        <v>3096</v>
      </c>
      <c r="E15" s="692">
        <v>2177029420</v>
      </c>
      <c r="F15" s="325">
        <v>746</v>
      </c>
      <c r="G15" s="24"/>
      <c r="I15" s="25"/>
      <c r="J15" s="25"/>
      <c r="K15" s="25"/>
      <c r="L15" s="25"/>
      <c r="M15" s="25"/>
      <c r="N15" s="17"/>
    </row>
    <row r="16" spans="2:16" x14ac:dyDescent="0.25">
      <c r="B16" s="1574"/>
      <c r="C16" s="1574"/>
      <c r="D16" s="859"/>
      <c r="E16" s="250"/>
      <c r="F16" s="325"/>
      <c r="G16" s="24"/>
      <c r="I16" s="25"/>
      <c r="J16" s="25"/>
      <c r="K16" s="25"/>
      <c r="L16" s="25"/>
      <c r="M16" s="25"/>
      <c r="N16" s="17"/>
    </row>
    <row r="17" spans="1:14" x14ac:dyDescent="0.25">
      <c r="B17" s="1574"/>
      <c r="C17" s="1574"/>
      <c r="D17" s="859"/>
      <c r="E17" s="250"/>
      <c r="F17" s="325"/>
      <c r="G17" s="24"/>
      <c r="I17" s="25"/>
      <c r="J17" s="25"/>
      <c r="K17" s="25"/>
      <c r="L17" s="25"/>
      <c r="M17" s="25"/>
      <c r="N17" s="17"/>
    </row>
    <row r="18" spans="1:14" x14ac:dyDescent="0.25">
      <c r="B18" s="1574"/>
      <c r="C18" s="1574"/>
      <c r="D18" s="859"/>
      <c r="E18" s="831"/>
      <c r="F18" s="325"/>
      <c r="G18" s="24"/>
      <c r="H18" s="28"/>
      <c r="I18" s="25"/>
      <c r="J18" s="25"/>
      <c r="K18" s="25"/>
      <c r="L18" s="25"/>
      <c r="M18" s="25"/>
      <c r="N18" s="29"/>
    </row>
    <row r="19" spans="1:14" x14ac:dyDescent="0.25">
      <c r="B19" s="1574"/>
      <c r="C19" s="1574"/>
      <c r="D19" s="859"/>
      <c r="E19" s="30"/>
      <c r="F19" s="250"/>
      <c r="G19" s="24"/>
      <c r="H19" s="28"/>
      <c r="I19" s="969"/>
      <c r="J19" s="969"/>
      <c r="K19" s="969"/>
      <c r="L19" s="969"/>
      <c r="M19" s="969"/>
      <c r="N19" s="29"/>
    </row>
    <row r="20" spans="1:14" x14ac:dyDescent="0.25">
      <c r="B20" s="1574"/>
      <c r="C20" s="1574"/>
      <c r="D20" s="859"/>
      <c r="E20" s="30"/>
      <c r="F20" s="250"/>
      <c r="G20" s="24"/>
      <c r="H20" s="28"/>
      <c r="I20" s="925"/>
      <c r="J20" s="925"/>
      <c r="K20" s="925"/>
      <c r="L20" s="925"/>
      <c r="M20" s="925"/>
      <c r="N20" s="29"/>
    </row>
    <row r="21" spans="1:14" x14ac:dyDescent="0.25">
      <c r="B21" s="1574"/>
      <c r="C21" s="1574"/>
      <c r="D21" s="859"/>
      <c r="E21" s="30"/>
      <c r="F21" s="250"/>
      <c r="G21" s="24"/>
      <c r="H21" s="28"/>
      <c r="I21" s="925"/>
      <c r="J21" s="925"/>
      <c r="K21" s="925"/>
      <c r="L21" s="925"/>
      <c r="M21" s="925"/>
      <c r="N21" s="29"/>
    </row>
    <row r="22" spans="1:14" ht="15.75" thickBot="1" x14ac:dyDescent="0.3">
      <c r="B22" s="1575" t="s">
        <v>14</v>
      </c>
      <c r="C22" s="1576"/>
      <c r="D22" s="859"/>
      <c r="E22" s="31">
        <f>SUM(E15:E21)</f>
        <v>2177029420</v>
      </c>
      <c r="F22" s="325">
        <f>SUM(F15:F21)</f>
        <v>746</v>
      </c>
      <c r="G22" s="24"/>
      <c r="H22" s="28"/>
      <c r="I22" s="925"/>
      <c r="J22" s="925"/>
      <c r="K22" s="925"/>
      <c r="L22" s="925"/>
      <c r="M22" s="925"/>
      <c r="N22" s="29"/>
    </row>
    <row r="23" spans="1:14" ht="30.75" thickBot="1" x14ac:dyDescent="0.3">
      <c r="A23" s="32"/>
      <c r="B23" s="33" t="s">
        <v>15</v>
      </c>
      <c r="C23" s="33" t="s">
        <v>16</v>
      </c>
      <c r="E23" s="20"/>
      <c r="F23" s="20"/>
      <c r="G23" s="20"/>
      <c r="H23" s="20"/>
      <c r="I23" s="35"/>
      <c r="J23" s="35"/>
      <c r="K23" s="35"/>
      <c r="L23" s="35"/>
      <c r="M23" s="35"/>
    </row>
    <row r="24" spans="1:14" ht="15.75" thickBot="1" x14ac:dyDescent="0.3">
      <c r="A24" s="37">
        <v>1</v>
      </c>
      <c r="C24" s="253">
        <f>F22*80/100</f>
        <v>596.79999999999995</v>
      </c>
      <c r="D24" s="39"/>
      <c r="E24" s="326"/>
      <c r="F24" s="41"/>
      <c r="G24" s="41"/>
      <c r="H24" s="41"/>
      <c r="I24" s="42"/>
      <c r="J24" s="42"/>
      <c r="K24" s="42"/>
      <c r="L24" s="42"/>
      <c r="M24" s="42"/>
    </row>
    <row r="25" spans="1:14" x14ac:dyDescent="0.25">
      <c r="A25" s="44"/>
      <c r="C25" s="255"/>
      <c r="D25" s="25"/>
      <c r="E25" s="46"/>
      <c r="F25" s="41"/>
      <c r="G25" s="41"/>
      <c r="H25" s="41"/>
      <c r="I25" s="42"/>
      <c r="J25" s="42"/>
      <c r="K25" s="42"/>
      <c r="L25" s="42"/>
      <c r="M25" s="42"/>
    </row>
    <row r="26" spans="1:14" x14ac:dyDescent="0.25">
      <c r="A26" s="44"/>
      <c r="B26" s="47" t="s">
        <v>4700</v>
      </c>
      <c r="C26"/>
      <c r="D26"/>
      <c r="E26"/>
      <c r="F26"/>
      <c r="G26"/>
      <c r="H26"/>
      <c r="I26" s="925"/>
      <c r="J26" s="925"/>
      <c r="K26" s="925"/>
      <c r="L26" s="925"/>
      <c r="M26" s="925"/>
      <c r="N26" s="17"/>
    </row>
    <row r="27" spans="1:14" x14ac:dyDescent="0.25">
      <c r="A27" s="44"/>
      <c r="B27"/>
      <c r="C27"/>
      <c r="D27"/>
      <c r="E27"/>
      <c r="F27"/>
      <c r="G27"/>
      <c r="H27"/>
      <c r="I27" s="925"/>
      <c r="J27" s="925"/>
      <c r="K27" s="925"/>
      <c r="L27" s="925"/>
      <c r="M27" s="925"/>
      <c r="N27" s="17"/>
    </row>
    <row r="28" spans="1:14" x14ac:dyDescent="0.25">
      <c r="A28" s="44"/>
      <c r="B28" s="49" t="s">
        <v>18</v>
      </c>
      <c r="C28" s="49" t="s">
        <v>19</v>
      </c>
      <c r="D28" s="49" t="s">
        <v>20</v>
      </c>
      <c r="E28" s="926"/>
      <c r="F28"/>
      <c r="G28"/>
      <c r="H28"/>
      <c r="I28" s="925"/>
      <c r="J28" s="925"/>
      <c r="K28" s="925"/>
      <c r="L28" s="925"/>
      <c r="M28" s="925"/>
      <c r="N28" s="17"/>
    </row>
    <row r="29" spans="1:14" x14ac:dyDescent="0.25">
      <c r="A29" s="44"/>
      <c r="B29" s="51" t="s">
        <v>21</v>
      </c>
      <c r="C29" s="878"/>
      <c r="D29" s="880" t="s">
        <v>22</v>
      </c>
      <c r="E29" s="411"/>
      <c r="F29"/>
      <c r="G29"/>
      <c r="H29"/>
      <c r="I29" s="925"/>
      <c r="J29" s="925"/>
      <c r="K29" s="925"/>
      <c r="L29" s="925"/>
      <c r="M29" s="925"/>
      <c r="N29" s="17"/>
    </row>
    <row r="30" spans="1:14" x14ac:dyDescent="0.25">
      <c r="A30" s="44"/>
      <c r="B30" s="51" t="s">
        <v>23</v>
      </c>
      <c r="C30" s="878" t="s">
        <v>4838</v>
      </c>
      <c r="D30" s="932"/>
      <c r="E30" s="196"/>
      <c r="F30"/>
      <c r="G30"/>
      <c r="H30"/>
      <c r="I30" s="925"/>
      <c r="J30" s="925"/>
      <c r="K30" s="925"/>
      <c r="L30" s="925"/>
      <c r="M30" s="925"/>
      <c r="N30" s="17"/>
    </row>
    <row r="31" spans="1:14" x14ac:dyDescent="0.25">
      <c r="A31" s="44"/>
      <c r="B31" s="51" t="s">
        <v>24</v>
      </c>
      <c r="C31" s="878" t="s">
        <v>4838</v>
      </c>
      <c r="D31" s="878"/>
      <c r="E31" s="196"/>
      <c r="F31"/>
      <c r="G31"/>
      <c r="H31"/>
      <c r="I31" s="925"/>
      <c r="J31" s="925"/>
      <c r="K31" s="925"/>
      <c r="L31" s="925"/>
      <c r="M31" s="925"/>
      <c r="N31" s="17"/>
    </row>
    <row r="32" spans="1:14" x14ac:dyDescent="0.25">
      <c r="A32" s="44"/>
      <c r="B32" s="51" t="s">
        <v>25</v>
      </c>
      <c r="C32" s="878"/>
      <c r="D32" s="878" t="s">
        <v>22</v>
      </c>
      <c r="E32" s="196"/>
      <c r="F32"/>
      <c r="G32"/>
      <c r="H32"/>
      <c r="I32" s="925"/>
      <c r="J32" s="925"/>
      <c r="K32" s="925"/>
      <c r="L32" s="925"/>
      <c r="M32" s="925"/>
      <c r="N32" s="17"/>
    </row>
    <row r="33" spans="1:26" x14ac:dyDescent="0.25">
      <c r="A33" s="44"/>
      <c r="C33" s="255"/>
      <c r="D33" s="25"/>
      <c r="E33" s="46"/>
      <c r="F33" s="41"/>
      <c r="G33" s="41"/>
      <c r="H33" s="41"/>
      <c r="I33" s="42"/>
      <c r="J33" s="42"/>
      <c r="K33" s="42"/>
      <c r="L33" s="42"/>
      <c r="M33" s="42"/>
    </row>
    <row r="34" spans="1:26" x14ac:dyDescent="0.25">
      <c r="A34" s="44"/>
      <c r="B34" s="47" t="s">
        <v>4839</v>
      </c>
      <c r="C34"/>
      <c r="D34"/>
      <c r="E34"/>
      <c r="F34"/>
      <c r="G34"/>
      <c r="H34"/>
      <c r="I34" s="925"/>
      <c r="J34" s="925"/>
      <c r="K34" s="925"/>
      <c r="L34" s="925"/>
      <c r="M34" s="925"/>
      <c r="N34" s="17"/>
    </row>
    <row r="35" spans="1:26" x14ac:dyDescent="0.25">
      <c r="A35" s="44"/>
      <c r="B35"/>
      <c r="C35"/>
      <c r="D35"/>
      <c r="E35"/>
      <c r="F35"/>
      <c r="G35"/>
      <c r="H35"/>
      <c r="I35" s="925"/>
      <c r="J35" s="925"/>
      <c r="K35" s="925"/>
      <c r="L35" s="925"/>
      <c r="M35" s="925"/>
      <c r="N35" s="17"/>
    </row>
    <row r="36" spans="1:26" x14ac:dyDescent="0.25">
      <c r="A36" s="44"/>
      <c r="B36"/>
      <c r="C36"/>
      <c r="D36"/>
      <c r="E36"/>
      <c r="F36"/>
      <c r="G36"/>
      <c r="H36"/>
      <c r="I36" s="925"/>
      <c r="J36" s="925"/>
      <c r="K36" s="925"/>
      <c r="L36" s="925"/>
      <c r="M36" s="925"/>
      <c r="N36" s="17"/>
    </row>
    <row r="37" spans="1:26" x14ac:dyDescent="0.25">
      <c r="A37" s="44"/>
      <c r="B37" s="49" t="s">
        <v>18</v>
      </c>
      <c r="C37" s="49" t="s">
        <v>27</v>
      </c>
      <c r="D37" s="55" t="s">
        <v>28</v>
      </c>
      <c r="E37" s="55" t="s">
        <v>29</v>
      </c>
      <c r="F37"/>
      <c r="G37"/>
      <c r="H37"/>
      <c r="I37" s="925"/>
      <c r="J37" s="925"/>
      <c r="K37" s="925"/>
      <c r="L37" s="925"/>
      <c r="M37" s="925"/>
      <c r="N37" s="17"/>
    </row>
    <row r="38" spans="1:26" ht="28.5" x14ac:dyDescent="0.25">
      <c r="A38" s="44"/>
      <c r="B38" s="56" t="s">
        <v>30</v>
      </c>
      <c r="C38" s="257">
        <v>40</v>
      </c>
      <c r="D38" s="878">
        <v>40</v>
      </c>
      <c r="E38" s="1566">
        <f>D38+D39</f>
        <v>100</v>
      </c>
      <c r="F38"/>
      <c r="G38"/>
      <c r="H38"/>
      <c r="I38" s="925"/>
      <c r="J38" s="925"/>
      <c r="K38" s="925"/>
      <c r="L38" s="925"/>
      <c r="M38" s="925"/>
      <c r="N38" s="17"/>
    </row>
    <row r="39" spans="1:26" ht="42.75" x14ac:dyDescent="0.25">
      <c r="A39" s="44"/>
      <c r="B39" s="56" t="s">
        <v>31</v>
      </c>
      <c r="C39" s="257">
        <v>60</v>
      </c>
      <c r="D39" s="878">
        <v>60</v>
      </c>
      <c r="E39" s="1567"/>
      <c r="F39"/>
      <c r="G39"/>
      <c r="H39"/>
      <c r="I39" s="925"/>
      <c r="J39" s="925"/>
      <c r="K39" s="925"/>
      <c r="L39" s="925"/>
      <c r="M39" s="925"/>
      <c r="N39" s="17"/>
    </row>
    <row r="40" spans="1:26" x14ac:dyDescent="0.25">
      <c r="A40" s="44"/>
      <c r="B40" s="208"/>
      <c r="C40" s="258"/>
      <c r="D40" s="826"/>
      <c r="E40" s="826"/>
      <c r="F40"/>
      <c r="G40"/>
      <c r="H40"/>
      <c r="I40" s="925"/>
      <c r="J40" s="925"/>
      <c r="K40" s="925"/>
      <c r="L40" s="925"/>
      <c r="M40" s="925"/>
      <c r="N40" s="17"/>
    </row>
    <row r="41" spans="1:26" x14ac:dyDescent="0.25">
      <c r="A41" s="44"/>
      <c r="C41" s="255"/>
      <c r="D41" s="25"/>
      <c r="E41" s="46"/>
      <c r="F41" s="41"/>
      <c r="G41" s="41"/>
      <c r="H41" s="41"/>
      <c r="I41" s="42"/>
      <c r="J41" s="42"/>
      <c r="K41" s="39"/>
      <c r="L41" s="42"/>
      <c r="M41" s="42"/>
    </row>
    <row r="42" spans="1:26" x14ac:dyDescent="0.25">
      <c r="A42" s="44"/>
      <c r="C42" s="255"/>
      <c r="D42" s="25"/>
      <c r="E42" s="46"/>
      <c r="F42" s="41"/>
      <c r="G42" s="41"/>
      <c r="H42" s="41"/>
      <c r="I42" s="42"/>
      <c r="J42" s="42"/>
      <c r="K42" s="39"/>
      <c r="L42" s="42"/>
      <c r="M42" s="42"/>
    </row>
    <row r="43" spans="1:26" ht="15.75" thickBot="1" x14ac:dyDescent="0.3">
      <c r="J43" s="1">
        <f>8/30</f>
        <v>0.26666666666666666</v>
      </c>
      <c r="K43" s="1413"/>
      <c r="M43" s="1568" t="s">
        <v>32</v>
      </c>
      <c r="N43" s="1568"/>
    </row>
    <row r="44" spans="1:26" x14ac:dyDescent="0.25">
      <c r="B44" s="47" t="s">
        <v>2953</v>
      </c>
      <c r="M44" s="58"/>
      <c r="N44" s="58"/>
    </row>
    <row r="45" spans="1:26" ht="15.75" thickBot="1" x14ac:dyDescent="0.3">
      <c r="M45" s="58"/>
      <c r="N45" s="58"/>
    </row>
    <row r="46" spans="1:26" s="925" customFormat="1" ht="60" x14ac:dyDescent="0.25">
      <c r="B46" s="156" t="s">
        <v>34</v>
      </c>
      <c r="C46" s="156" t="s">
        <v>35</v>
      </c>
      <c r="D46" s="156" t="s">
        <v>36</v>
      </c>
      <c r="E46" s="156" t="s">
        <v>37</v>
      </c>
      <c r="F46" s="156" t="s">
        <v>38</v>
      </c>
      <c r="G46" s="156" t="s">
        <v>39</v>
      </c>
      <c r="H46" s="156" t="s">
        <v>40</v>
      </c>
      <c r="I46" s="156" t="s">
        <v>41</v>
      </c>
      <c r="J46" s="156" t="s">
        <v>42</v>
      </c>
      <c r="K46" s="156" t="s">
        <v>43</v>
      </c>
      <c r="L46" s="156" t="s">
        <v>44</v>
      </c>
      <c r="M46" s="158" t="s">
        <v>45</v>
      </c>
      <c r="N46" s="156" t="s">
        <v>46</v>
      </c>
      <c r="O46" s="156" t="s">
        <v>47</v>
      </c>
      <c r="P46" s="860" t="s">
        <v>48</v>
      </c>
      <c r="Q46" s="860" t="s">
        <v>49</v>
      </c>
    </row>
    <row r="47" spans="1:26" s="76" customFormat="1" ht="94.5" customHeight="1" x14ac:dyDescent="0.25">
      <c r="A47" s="62">
        <v>1</v>
      </c>
      <c r="B47" s="77" t="s">
        <v>4837</v>
      </c>
      <c r="C47" s="79" t="s">
        <v>4837</v>
      </c>
      <c r="D47" s="77" t="s">
        <v>50</v>
      </c>
      <c r="E47" s="164" t="s">
        <v>4840</v>
      </c>
      <c r="F47" s="165" t="s">
        <v>19</v>
      </c>
      <c r="G47" s="311">
        <v>1</v>
      </c>
      <c r="H47" s="312">
        <v>41551</v>
      </c>
      <c r="I47" s="167">
        <v>41988</v>
      </c>
      <c r="J47" s="167" t="s">
        <v>20</v>
      </c>
      <c r="K47" s="313">
        <v>9</v>
      </c>
      <c r="L47" s="582">
        <v>2.87</v>
      </c>
      <c r="M47" s="313">
        <v>539</v>
      </c>
      <c r="N47" s="313">
        <v>539</v>
      </c>
      <c r="O47" s="171" t="s">
        <v>4841</v>
      </c>
      <c r="P47" s="691" t="s">
        <v>4842</v>
      </c>
      <c r="Q47" s="88"/>
      <c r="R47" s="75"/>
      <c r="S47" s="75"/>
      <c r="T47" s="75"/>
      <c r="U47" s="75"/>
      <c r="V47" s="75"/>
      <c r="W47" s="75"/>
      <c r="X47" s="75"/>
      <c r="Y47" s="75"/>
      <c r="Z47" s="75"/>
    </row>
    <row r="48" spans="1:26" s="76" customFormat="1" ht="123" customHeight="1" x14ac:dyDescent="0.25">
      <c r="A48" s="62">
        <f>+A47+1</f>
        <v>2</v>
      </c>
      <c r="B48" s="77" t="s">
        <v>4837</v>
      </c>
      <c r="C48" s="79" t="s">
        <v>4837</v>
      </c>
      <c r="D48" s="77" t="s">
        <v>50</v>
      </c>
      <c r="E48" s="164" t="s">
        <v>4843</v>
      </c>
      <c r="F48" s="165" t="s">
        <v>19</v>
      </c>
      <c r="G48" s="164">
        <v>1</v>
      </c>
      <c r="H48" s="312">
        <v>41296</v>
      </c>
      <c r="I48" s="167">
        <v>41639</v>
      </c>
      <c r="J48" s="167" t="s">
        <v>20</v>
      </c>
      <c r="K48" s="313">
        <v>11.26</v>
      </c>
      <c r="L48" s="330"/>
      <c r="M48" s="313">
        <v>810</v>
      </c>
      <c r="N48" s="313">
        <v>810</v>
      </c>
      <c r="O48" s="171" t="s">
        <v>4844</v>
      </c>
      <c r="P48" s="171"/>
      <c r="Q48" s="88"/>
      <c r="R48" s="75"/>
      <c r="S48" s="75"/>
      <c r="T48" s="75"/>
      <c r="U48" s="75"/>
      <c r="V48" s="75"/>
      <c r="W48" s="75"/>
      <c r="X48" s="75"/>
      <c r="Y48" s="75"/>
      <c r="Z48" s="75"/>
    </row>
    <row r="49" spans="1:26" s="76" customFormat="1" ht="68.25" customHeight="1" x14ac:dyDescent="0.25">
      <c r="A49" s="62"/>
      <c r="B49" s="77" t="s">
        <v>4837</v>
      </c>
      <c r="C49" s="79" t="s">
        <v>4837</v>
      </c>
      <c r="D49" s="77" t="s">
        <v>50</v>
      </c>
      <c r="E49" s="1412" t="s">
        <v>4845</v>
      </c>
      <c r="F49" s="165" t="s">
        <v>19</v>
      </c>
      <c r="G49" s="164">
        <v>1</v>
      </c>
      <c r="H49" s="312">
        <v>40927</v>
      </c>
      <c r="I49" s="167">
        <v>41274</v>
      </c>
      <c r="J49" s="167" t="s">
        <v>20</v>
      </c>
      <c r="K49" s="582">
        <f>11.37</f>
        <v>11.37</v>
      </c>
      <c r="L49" s="330">
        <v>0</v>
      </c>
      <c r="M49" s="313">
        <v>741</v>
      </c>
      <c r="N49" s="313">
        <v>741</v>
      </c>
      <c r="O49" s="171" t="s">
        <v>4846</v>
      </c>
      <c r="P49" s="171"/>
      <c r="Q49" s="76" t="s">
        <v>4847</v>
      </c>
      <c r="R49" s="75"/>
      <c r="S49" s="75"/>
      <c r="T49" s="75"/>
      <c r="U49" s="75"/>
      <c r="V49" s="75"/>
      <c r="W49" s="75"/>
      <c r="X49" s="75"/>
      <c r="Y49" s="75"/>
      <c r="Z49" s="75"/>
    </row>
    <row r="50" spans="1:26" s="76" customFormat="1" x14ac:dyDescent="0.25">
      <c r="A50" s="62"/>
      <c r="B50" s="77"/>
      <c r="C50" s="79"/>
      <c r="D50" s="77"/>
      <c r="E50" s="164"/>
      <c r="F50" s="165"/>
      <c r="G50" s="164"/>
      <c r="H50" s="312"/>
      <c r="I50" s="167"/>
      <c r="J50" s="167"/>
      <c r="K50" s="310"/>
      <c r="L50" s="330"/>
      <c r="M50" s="313"/>
      <c r="N50" s="313"/>
      <c r="O50" s="171"/>
      <c r="P50" s="171"/>
      <c r="Q50" s="1809"/>
      <c r="R50" s="75"/>
      <c r="S50" s="75"/>
      <c r="T50" s="75"/>
      <c r="U50" s="75"/>
      <c r="V50" s="75"/>
      <c r="W50" s="75"/>
      <c r="X50" s="75"/>
      <c r="Y50" s="75"/>
      <c r="Z50" s="75"/>
    </row>
    <row r="51" spans="1:26" s="76" customFormat="1" x14ac:dyDescent="0.25">
      <c r="A51" s="62"/>
      <c r="B51" s="77" t="s">
        <v>29</v>
      </c>
      <c r="C51" s="79"/>
      <c r="D51" s="77"/>
      <c r="E51" s="164"/>
      <c r="F51" s="165"/>
      <c r="G51" s="164"/>
      <c r="H51" s="312"/>
      <c r="I51" s="167"/>
      <c r="J51" s="167"/>
      <c r="K51" s="310"/>
      <c r="L51" s="330"/>
      <c r="M51" s="313"/>
      <c r="N51" s="313"/>
      <c r="O51" s="171"/>
      <c r="P51" s="171"/>
      <c r="Q51" s="1810"/>
      <c r="R51" s="75"/>
      <c r="S51" s="75"/>
      <c r="T51" s="75"/>
      <c r="U51" s="75"/>
      <c r="V51" s="75"/>
      <c r="W51" s="75"/>
      <c r="X51" s="75"/>
      <c r="Y51" s="75"/>
      <c r="Z51" s="75"/>
    </row>
    <row r="52" spans="1:26" s="76" customFormat="1" x14ac:dyDescent="0.25">
      <c r="A52" s="62"/>
      <c r="B52" s="47"/>
      <c r="C52" s="79"/>
      <c r="D52" s="77"/>
      <c r="E52" s="164"/>
      <c r="F52" s="165"/>
      <c r="G52" s="164"/>
      <c r="H52" s="312"/>
      <c r="I52" s="167"/>
      <c r="J52" s="167"/>
      <c r="K52" s="313">
        <v>23.4</v>
      </c>
      <c r="L52" s="313">
        <f>SUM(L47:L50)</f>
        <v>2.87</v>
      </c>
      <c r="M52" s="313"/>
      <c r="N52" s="313"/>
      <c r="O52" s="171"/>
      <c r="P52" s="171"/>
      <c r="Q52" s="74"/>
      <c r="R52" s="75"/>
      <c r="S52" s="75"/>
      <c r="T52" s="75"/>
      <c r="U52" s="75"/>
      <c r="V52" s="75"/>
      <c r="W52" s="75"/>
      <c r="X52" s="75"/>
      <c r="Y52" s="75"/>
      <c r="Z52" s="75"/>
    </row>
    <row r="53" spans="1:26" s="100" customFormat="1" x14ac:dyDescent="0.25">
      <c r="B53" s="1569" t="s">
        <v>60</v>
      </c>
      <c r="C53" s="1569" t="s">
        <v>61</v>
      </c>
      <c r="D53" s="1571" t="s">
        <v>62</v>
      </c>
      <c r="E53" s="1571"/>
    </row>
    <row r="54" spans="1:26" s="100" customFormat="1" x14ac:dyDescent="0.25">
      <c r="B54" s="1570"/>
      <c r="C54" s="1570"/>
      <c r="D54" s="857" t="s">
        <v>63</v>
      </c>
      <c r="E54" s="105" t="s">
        <v>64</v>
      </c>
    </row>
    <row r="55" spans="1:26" s="100" customFormat="1" ht="18.75" x14ac:dyDescent="0.25">
      <c r="B55" s="106" t="s">
        <v>65</v>
      </c>
      <c r="C55" s="107" t="s">
        <v>4848</v>
      </c>
      <c r="D55" s="1276" t="s">
        <v>631</v>
      </c>
      <c r="E55" s="983" t="s">
        <v>22</v>
      </c>
      <c r="F55" s="110"/>
    </row>
    <row r="56" spans="1:26" s="100" customFormat="1" x14ac:dyDescent="0.25">
      <c r="B56" s="106" t="s">
        <v>66</v>
      </c>
      <c r="C56" s="107" t="s">
        <v>4891</v>
      </c>
      <c r="D56" s="983" t="s">
        <v>22</v>
      </c>
      <c r="E56" s="109"/>
    </row>
    <row r="57" spans="1:26" x14ac:dyDescent="0.25">
      <c r="B57" s="112"/>
      <c r="C57" s="1582"/>
      <c r="D57" s="1582"/>
      <c r="E57" s="1582"/>
      <c r="F57" s="1582"/>
      <c r="G57" s="1582"/>
      <c r="H57" s="1582"/>
      <c r="I57" s="1582"/>
      <c r="J57" s="1582"/>
      <c r="K57" s="1582"/>
      <c r="L57" s="1582"/>
      <c r="M57" s="1582"/>
      <c r="N57" s="1582"/>
      <c r="O57" s="100"/>
      <c r="P57" s="100"/>
      <c r="Q57" s="100"/>
    </row>
    <row r="58" spans="1:26" ht="15.75" thickBot="1" x14ac:dyDescent="0.3"/>
    <row r="59" spans="1:26" ht="27" thickBot="1" x14ac:dyDescent="0.3">
      <c r="B59" s="1583" t="s">
        <v>67</v>
      </c>
      <c r="C59" s="1583"/>
      <c r="D59" s="1583"/>
      <c r="E59" s="1583"/>
      <c r="F59" s="1583"/>
      <c r="G59" s="1583"/>
      <c r="H59" s="1583"/>
      <c r="I59" s="1583"/>
      <c r="J59" s="1583"/>
      <c r="K59" s="1583"/>
      <c r="L59" s="1583"/>
      <c r="M59" s="1583"/>
      <c r="N59" s="1583"/>
    </row>
    <row r="62" spans="1:26" ht="90" x14ac:dyDescent="0.25">
      <c r="B62" s="923" t="s">
        <v>68</v>
      </c>
      <c r="C62" s="114" t="s">
        <v>69</v>
      </c>
      <c r="D62" s="114" t="s">
        <v>70</v>
      </c>
      <c r="E62" s="114" t="s">
        <v>71</v>
      </c>
      <c r="F62" s="114" t="s">
        <v>72</v>
      </c>
      <c r="G62" s="114" t="s">
        <v>73</v>
      </c>
      <c r="H62" s="114" t="s">
        <v>74</v>
      </c>
      <c r="I62" s="114" t="s">
        <v>75</v>
      </c>
      <c r="J62" s="114" t="s">
        <v>76</v>
      </c>
      <c r="K62" s="114" t="s">
        <v>77</v>
      </c>
      <c r="L62" s="114" t="s">
        <v>78</v>
      </c>
      <c r="M62" s="115" t="s">
        <v>79</v>
      </c>
      <c r="N62" s="115" t="s">
        <v>80</v>
      </c>
      <c r="O62" s="1579" t="s">
        <v>81</v>
      </c>
      <c r="P62" s="1581"/>
      <c r="Q62" s="114" t="s">
        <v>82</v>
      </c>
    </row>
    <row r="63" spans="1:26" ht="30" x14ac:dyDescent="0.25">
      <c r="B63" s="281" t="s">
        <v>1970</v>
      </c>
      <c r="C63" s="281" t="s">
        <v>84</v>
      </c>
      <c r="D63" s="284" t="s">
        <v>4849</v>
      </c>
      <c r="E63" s="282">
        <v>80</v>
      </c>
      <c r="F63" s="935"/>
      <c r="G63" s="935" t="s">
        <v>19</v>
      </c>
      <c r="H63" s="935"/>
      <c r="I63" s="283"/>
      <c r="J63" s="283" t="s">
        <v>19</v>
      </c>
      <c r="K63" s="51" t="s">
        <v>19</v>
      </c>
      <c r="L63" s="51" t="s">
        <v>19</v>
      </c>
      <c r="M63" s="51" t="s">
        <v>19</v>
      </c>
      <c r="N63" s="51" t="s">
        <v>19</v>
      </c>
      <c r="O63" s="1616"/>
      <c r="P63" s="1617"/>
      <c r="Q63" s="51"/>
    </row>
    <row r="64" spans="1:26" ht="30" x14ac:dyDescent="0.25">
      <c r="B64" s="281" t="s">
        <v>1970</v>
      </c>
      <c r="C64" s="281" t="s">
        <v>84</v>
      </c>
      <c r="D64" s="284" t="s">
        <v>4850</v>
      </c>
      <c r="E64" s="282">
        <v>71</v>
      </c>
      <c r="F64" s="935"/>
      <c r="G64" s="935" t="s">
        <v>19</v>
      </c>
      <c r="H64" s="935"/>
      <c r="I64" s="283"/>
      <c r="J64" s="283" t="s">
        <v>19</v>
      </c>
      <c r="K64" s="51" t="s">
        <v>19</v>
      </c>
      <c r="L64" s="51" t="s">
        <v>19</v>
      </c>
      <c r="M64" s="51" t="s">
        <v>19</v>
      </c>
      <c r="N64" s="51" t="s">
        <v>19</v>
      </c>
      <c r="O64" s="1616"/>
      <c r="P64" s="1617"/>
      <c r="Q64" s="51"/>
    </row>
    <row r="65" spans="2:17" x14ac:dyDescent="0.25">
      <c r="B65" s="281" t="s">
        <v>1970</v>
      </c>
      <c r="C65" s="281" t="s">
        <v>84</v>
      </c>
      <c r="D65" s="284" t="s">
        <v>4851</v>
      </c>
      <c r="E65" s="282">
        <v>50</v>
      </c>
      <c r="F65" s="935"/>
      <c r="G65" s="935" t="s">
        <v>19</v>
      </c>
      <c r="H65" s="935"/>
      <c r="I65" s="283"/>
      <c r="J65" s="283" t="s">
        <v>19</v>
      </c>
      <c r="K65" s="51" t="s">
        <v>19</v>
      </c>
      <c r="L65" s="51" t="s">
        <v>19</v>
      </c>
      <c r="M65" s="51" t="s">
        <v>19</v>
      </c>
      <c r="N65" s="51" t="s">
        <v>19</v>
      </c>
      <c r="O65" s="1616"/>
      <c r="P65" s="1617"/>
      <c r="Q65" s="51"/>
    </row>
    <row r="66" spans="2:17" x14ac:dyDescent="0.25">
      <c r="B66" s="281" t="s">
        <v>1970</v>
      </c>
      <c r="C66" s="281" t="s">
        <v>84</v>
      </c>
      <c r="D66" s="284" t="s">
        <v>4852</v>
      </c>
      <c r="E66" s="282">
        <v>65</v>
      </c>
      <c r="F66" s="935"/>
      <c r="G66" s="935" t="s">
        <v>19</v>
      </c>
      <c r="H66" s="935"/>
      <c r="I66" s="283"/>
      <c r="J66" s="283" t="s">
        <v>19</v>
      </c>
      <c r="K66" s="51" t="s">
        <v>19</v>
      </c>
      <c r="L66" s="51" t="s">
        <v>19</v>
      </c>
      <c r="M66" s="51" t="s">
        <v>19</v>
      </c>
      <c r="N66" s="51" t="s">
        <v>19</v>
      </c>
      <c r="O66" s="1616"/>
      <c r="P66" s="1617"/>
      <c r="Q66" s="51"/>
    </row>
    <row r="67" spans="2:17" ht="30" x14ac:dyDescent="0.25">
      <c r="B67" s="281" t="s">
        <v>1970</v>
      </c>
      <c r="C67" s="281" t="s">
        <v>84</v>
      </c>
      <c r="D67" s="284" t="s">
        <v>4853</v>
      </c>
      <c r="E67" s="282">
        <v>100</v>
      </c>
      <c r="F67" s="935"/>
      <c r="G67" s="935" t="s">
        <v>19</v>
      </c>
      <c r="H67" s="935"/>
      <c r="I67" s="283"/>
      <c r="J67" s="283" t="s">
        <v>19</v>
      </c>
      <c r="K67" s="51" t="s">
        <v>19</v>
      </c>
      <c r="L67" s="51" t="s">
        <v>19</v>
      </c>
      <c r="M67" s="51" t="s">
        <v>19</v>
      </c>
      <c r="N67" s="51" t="s">
        <v>19</v>
      </c>
      <c r="O67" s="1616"/>
      <c r="P67" s="1617"/>
      <c r="Q67" s="51"/>
    </row>
    <row r="68" spans="2:17" x14ac:dyDescent="0.25">
      <c r="B68" s="281" t="s">
        <v>1970</v>
      </c>
      <c r="C68" s="281" t="s">
        <v>84</v>
      </c>
      <c r="D68" s="282" t="s">
        <v>4854</v>
      </c>
      <c r="E68" s="282">
        <v>100</v>
      </c>
      <c r="F68" s="935"/>
      <c r="G68" s="935" t="s">
        <v>19</v>
      </c>
      <c r="H68" s="935"/>
      <c r="I68" s="283"/>
      <c r="J68" s="283" t="s">
        <v>19</v>
      </c>
      <c r="K68" s="51" t="s">
        <v>19</v>
      </c>
      <c r="L68" s="51" t="s">
        <v>19</v>
      </c>
      <c r="M68" s="51" t="s">
        <v>19</v>
      </c>
      <c r="N68" s="51" t="s">
        <v>19</v>
      </c>
      <c r="O68" s="1616"/>
      <c r="P68" s="1617"/>
      <c r="Q68" s="51"/>
    </row>
    <row r="69" spans="2:17" x14ac:dyDescent="0.25">
      <c r="B69" s="281" t="s">
        <v>1970</v>
      </c>
      <c r="C69" s="281" t="s">
        <v>84</v>
      </c>
      <c r="D69" s="282" t="s">
        <v>4855</v>
      </c>
      <c r="E69" s="282">
        <v>100</v>
      </c>
      <c r="F69" s="935"/>
      <c r="G69" s="935" t="s">
        <v>19</v>
      </c>
      <c r="H69" s="935"/>
      <c r="I69" s="283"/>
      <c r="J69" s="283" t="s">
        <v>19</v>
      </c>
      <c r="K69" s="51" t="s">
        <v>19</v>
      </c>
      <c r="L69" s="51" t="s">
        <v>19</v>
      </c>
      <c r="M69" s="51" t="s">
        <v>19</v>
      </c>
      <c r="N69" s="51" t="s">
        <v>19</v>
      </c>
      <c r="O69" s="1616"/>
      <c r="P69" s="1617"/>
      <c r="Q69" s="51"/>
    </row>
    <row r="70" spans="2:17" ht="30" x14ac:dyDescent="0.25">
      <c r="B70" s="281" t="s">
        <v>1970</v>
      </c>
      <c r="C70" s="281" t="s">
        <v>84</v>
      </c>
      <c r="D70" s="284" t="s">
        <v>4856</v>
      </c>
      <c r="E70" s="282">
        <v>100</v>
      </c>
      <c r="F70" s="935"/>
      <c r="G70" s="935" t="s">
        <v>19</v>
      </c>
      <c r="H70" s="935"/>
      <c r="I70" s="283"/>
      <c r="J70" s="283" t="s">
        <v>19</v>
      </c>
      <c r="K70" s="51" t="s">
        <v>19</v>
      </c>
      <c r="L70" s="51" t="s">
        <v>19</v>
      </c>
      <c r="M70" s="51" t="s">
        <v>19</v>
      </c>
      <c r="N70" s="51" t="s">
        <v>19</v>
      </c>
      <c r="O70" s="1616"/>
      <c r="P70" s="1617"/>
      <c r="Q70" s="51"/>
    </row>
    <row r="71" spans="2:17" x14ac:dyDescent="0.25">
      <c r="B71" s="281" t="s">
        <v>1970</v>
      </c>
      <c r="C71" s="281" t="s">
        <v>84</v>
      </c>
      <c r="D71" s="282" t="s">
        <v>4857</v>
      </c>
      <c r="E71" s="282">
        <v>80</v>
      </c>
      <c r="F71" s="935"/>
      <c r="G71" s="935" t="s">
        <v>19</v>
      </c>
      <c r="H71" s="935"/>
      <c r="I71" s="283"/>
      <c r="J71" s="283" t="s">
        <v>19</v>
      </c>
      <c r="K71" s="51" t="s">
        <v>19</v>
      </c>
      <c r="L71" s="51" t="s">
        <v>19</v>
      </c>
      <c r="M71" s="51" t="s">
        <v>19</v>
      </c>
      <c r="N71" s="51" t="s">
        <v>19</v>
      </c>
      <c r="O71" s="1616"/>
      <c r="P71" s="1617"/>
      <c r="Q71" s="51"/>
    </row>
    <row r="72" spans="2:17" x14ac:dyDescent="0.25">
      <c r="B72" s="1" t="s">
        <v>94</v>
      </c>
    </row>
    <row r="73" spans="2:17" x14ac:dyDescent="0.25">
      <c r="B73" s="1" t="s">
        <v>95</v>
      </c>
    </row>
    <row r="76" spans="2:17" ht="26.25" x14ac:dyDescent="0.25">
      <c r="B76" s="1911" t="s">
        <v>2985</v>
      </c>
      <c r="C76" s="1911"/>
      <c r="D76" s="1911"/>
      <c r="E76" s="587"/>
      <c r="F76" s="587"/>
      <c r="G76" s="587"/>
      <c r="H76" s="587"/>
      <c r="I76" s="587"/>
      <c r="J76" s="587"/>
      <c r="K76" s="587"/>
      <c r="L76" s="587"/>
      <c r="M76" s="587"/>
      <c r="N76" s="587"/>
      <c r="O76" s="587"/>
      <c r="P76" s="587"/>
      <c r="Q76" s="587"/>
    </row>
    <row r="77" spans="2:17" ht="75" x14ac:dyDescent="0.25">
      <c r="B77" s="923" t="s">
        <v>97</v>
      </c>
      <c r="C77" s="923" t="s">
        <v>98</v>
      </c>
      <c r="D77" s="923" t="s">
        <v>99</v>
      </c>
      <c r="E77" s="923" t="s">
        <v>100</v>
      </c>
      <c r="F77" s="923" t="s">
        <v>101</v>
      </c>
      <c r="G77" s="923" t="s">
        <v>102</v>
      </c>
      <c r="H77" s="923" t="s">
        <v>103</v>
      </c>
      <c r="I77" s="923" t="s">
        <v>104</v>
      </c>
      <c r="J77" s="1579" t="s">
        <v>699</v>
      </c>
      <c r="K77" s="1580"/>
      <c r="L77" s="1581"/>
      <c r="M77" s="923" t="s">
        <v>106</v>
      </c>
      <c r="N77" s="923" t="s">
        <v>107</v>
      </c>
      <c r="O77" s="923" t="s">
        <v>108</v>
      </c>
      <c r="P77" s="1579" t="s">
        <v>81</v>
      </c>
      <c r="Q77" s="1581"/>
    </row>
    <row r="78" spans="2:17" x14ac:dyDescent="0.25">
      <c r="B78" s="1566" t="s">
        <v>132</v>
      </c>
      <c r="C78" s="1566" t="s">
        <v>113</v>
      </c>
      <c r="D78" s="1566" t="s">
        <v>4858</v>
      </c>
      <c r="E78" s="1566">
        <v>26212782</v>
      </c>
      <c r="F78" s="1599" t="s">
        <v>835</v>
      </c>
      <c r="G78" s="1599" t="s">
        <v>1690</v>
      </c>
      <c r="H78" s="1637">
        <v>37148</v>
      </c>
      <c r="I78" s="1566"/>
      <c r="J78" s="1599" t="s">
        <v>4837</v>
      </c>
      <c r="K78" s="1566" t="s">
        <v>4859</v>
      </c>
      <c r="L78" s="1566"/>
      <c r="M78" s="1566" t="s">
        <v>19</v>
      </c>
      <c r="N78" s="1566" t="s">
        <v>19</v>
      </c>
      <c r="O78" s="1566" t="s">
        <v>19</v>
      </c>
      <c r="P78" s="1629"/>
      <c r="Q78" s="1630"/>
    </row>
    <row r="79" spans="2:17" x14ac:dyDescent="0.25">
      <c r="B79" s="1567"/>
      <c r="C79" s="1567"/>
      <c r="D79" s="1567"/>
      <c r="E79" s="1567"/>
      <c r="F79" s="1601"/>
      <c r="G79" s="1601"/>
      <c r="H79" s="1638"/>
      <c r="I79" s="1567"/>
      <c r="J79" s="1601"/>
      <c r="K79" s="1567"/>
      <c r="L79" s="1567"/>
      <c r="M79" s="1567"/>
      <c r="N79" s="1567"/>
      <c r="O79" s="1567"/>
      <c r="P79" s="1631"/>
      <c r="Q79" s="1632"/>
    </row>
    <row r="80" spans="2:17" ht="30" x14ac:dyDescent="0.25">
      <c r="B80" s="878" t="s">
        <v>132</v>
      </c>
      <c r="C80" s="856" t="s">
        <v>113</v>
      </c>
      <c r="D80" s="816" t="s">
        <v>4860</v>
      </c>
      <c r="E80" s="816">
        <v>26213934</v>
      </c>
      <c r="F80" s="816" t="s">
        <v>4861</v>
      </c>
      <c r="G80" s="961" t="s">
        <v>4862</v>
      </c>
      <c r="H80" s="897">
        <v>37512</v>
      </c>
      <c r="I80" s="587"/>
      <c r="J80" s="932" t="s">
        <v>4837</v>
      </c>
      <c r="K80" s="51" t="s">
        <v>4863</v>
      </c>
      <c r="L80" s="594"/>
      <c r="M80" s="856" t="s">
        <v>19</v>
      </c>
      <c r="N80" s="856" t="s">
        <v>19</v>
      </c>
      <c r="O80" s="856" t="s">
        <v>19</v>
      </c>
      <c r="P80" s="1618"/>
      <c r="Q80" s="1619"/>
    </row>
    <row r="81" spans="2:17" x14ac:dyDescent="0.25">
      <c r="B81" s="1566" t="s">
        <v>132</v>
      </c>
      <c r="C81" s="1566" t="s">
        <v>113</v>
      </c>
      <c r="D81" s="1566" t="s">
        <v>4864</v>
      </c>
      <c r="E81" s="1566">
        <v>26230962</v>
      </c>
      <c r="F81" s="1599" t="s">
        <v>1577</v>
      </c>
      <c r="G81" s="1599" t="s">
        <v>130</v>
      </c>
      <c r="H81" s="1637">
        <v>35551</v>
      </c>
      <c r="I81" s="1566"/>
      <c r="J81" s="1599" t="s">
        <v>4865</v>
      </c>
      <c r="K81" s="1566" t="s">
        <v>4866</v>
      </c>
      <c r="L81" s="1566"/>
      <c r="M81" s="1566" t="s">
        <v>19</v>
      </c>
      <c r="N81" s="1566" t="s">
        <v>19</v>
      </c>
      <c r="O81" s="1566" t="s">
        <v>19</v>
      </c>
      <c r="P81" s="1629"/>
      <c r="Q81" s="1630"/>
    </row>
    <row r="82" spans="2:17" x14ac:dyDescent="0.25">
      <c r="B82" s="1567"/>
      <c r="C82" s="1567"/>
      <c r="D82" s="1567"/>
      <c r="E82" s="1567"/>
      <c r="F82" s="1601"/>
      <c r="G82" s="1601"/>
      <c r="H82" s="1638"/>
      <c r="I82" s="1567"/>
      <c r="J82" s="1601"/>
      <c r="K82" s="1567"/>
      <c r="L82" s="1567"/>
      <c r="M82" s="1567"/>
      <c r="N82" s="1567"/>
      <c r="O82" s="1567"/>
      <c r="P82" s="1631"/>
      <c r="Q82" s="1632"/>
    </row>
    <row r="83" spans="2:17" x14ac:dyDescent="0.25">
      <c r="B83" s="1566" t="s">
        <v>132</v>
      </c>
      <c r="C83" s="1566" t="s">
        <v>113</v>
      </c>
      <c r="D83" s="1566" t="s">
        <v>4867</v>
      </c>
      <c r="E83" s="1566">
        <v>1102821131</v>
      </c>
      <c r="F83" s="1599" t="s">
        <v>3691</v>
      </c>
      <c r="G83" s="1599" t="s">
        <v>136</v>
      </c>
      <c r="H83" s="1637">
        <v>41838</v>
      </c>
      <c r="I83" s="1566"/>
      <c r="J83" s="1599" t="s">
        <v>4837</v>
      </c>
      <c r="K83" s="1566" t="s">
        <v>4868</v>
      </c>
      <c r="L83" s="1630"/>
      <c r="M83" s="1566" t="s">
        <v>19</v>
      </c>
      <c r="N83" s="1566" t="s">
        <v>19</v>
      </c>
      <c r="O83" s="1566" t="s">
        <v>19</v>
      </c>
      <c r="P83" s="1629"/>
      <c r="Q83" s="1630"/>
    </row>
    <row r="84" spans="2:17" x14ac:dyDescent="0.25">
      <c r="B84" s="1602"/>
      <c r="C84" s="1602"/>
      <c r="D84" s="1602"/>
      <c r="E84" s="1602"/>
      <c r="F84" s="1600"/>
      <c r="G84" s="1600"/>
      <c r="H84" s="1732"/>
      <c r="I84" s="1602"/>
      <c r="J84" s="1600"/>
      <c r="K84" s="1602"/>
      <c r="L84" s="1765"/>
      <c r="M84" s="1602"/>
      <c r="N84" s="1602"/>
      <c r="O84" s="1602"/>
      <c r="P84" s="1724"/>
      <c r="Q84" s="1765"/>
    </row>
    <row r="85" spans="2:17" x14ac:dyDescent="0.25">
      <c r="B85" s="1602"/>
      <c r="C85" s="1602"/>
      <c r="D85" s="1602"/>
      <c r="E85" s="1602"/>
      <c r="F85" s="1600"/>
      <c r="G85" s="1600"/>
      <c r="H85" s="1732"/>
      <c r="I85" s="1602"/>
      <c r="J85" s="1600"/>
      <c r="K85" s="1602"/>
      <c r="L85" s="1765"/>
      <c r="M85" s="1602"/>
      <c r="N85" s="1602"/>
      <c r="O85" s="1602"/>
      <c r="P85" s="1724"/>
      <c r="Q85" s="1765"/>
    </row>
    <row r="86" spans="2:17" x14ac:dyDescent="0.25">
      <c r="B86" s="1567"/>
      <c r="C86" s="1567"/>
      <c r="D86" s="1567"/>
      <c r="E86" s="1567"/>
      <c r="F86" s="1601"/>
      <c r="G86" s="1601"/>
      <c r="H86" s="1638"/>
      <c r="I86" s="1567"/>
      <c r="J86" s="1601"/>
      <c r="K86" s="1567"/>
      <c r="L86" s="1632"/>
      <c r="M86" s="1567"/>
      <c r="N86" s="1567"/>
      <c r="O86" s="1567"/>
      <c r="P86" s="1631"/>
      <c r="Q86" s="1632"/>
    </row>
    <row r="87" spans="2:17" x14ac:dyDescent="0.25">
      <c r="B87" s="1566" t="s">
        <v>3029</v>
      </c>
      <c r="C87" s="1566" t="s">
        <v>113</v>
      </c>
      <c r="D87" s="1566" t="s">
        <v>3742</v>
      </c>
      <c r="E87" s="1566">
        <v>30667311</v>
      </c>
      <c r="F87" s="1566" t="s">
        <v>129</v>
      </c>
      <c r="G87" s="1599" t="s">
        <v>130</v>
      </c>
      <c r="H87" s="1637">
        <v>40724</v>
      </c>
      <c r="I87" s="1566"/>
      <c r="J87" s="1599" t="s">
        <v>4837</v>
      </c>
      <c r="K87" s="1599" t="s">
        <v>4869</v>
      </c>
      <c r="L87" s="1566"/>
      <c r="M87" s="1566" t="s">
        <v>19</v>
      </c>
      <c r="N87" s="1566" t="s">
        <v>19</v>
      </c>
      <c r="O87" s="1566" t="s">
        <v>20</v>
      </c>
      <c r="P87" s="1725" t="s">
        <v>4870</v>
      </c>
      <c r="Q87" s="1726"/>
    </row>
    <row r="88" spans="2:17" x14ac:dyDescent="0.25">
      <c r="B88" s="1602"/>
      <c r="C88" s="1602"/>
      <c r="D88" s="1602"/>
      <c r="E88" s="1602"/>
      <c r="F88" s="1602"/>
      <c r="G88" s="1600"/>
      <c r="H88" s="1732"/>
      <c r="I88" s="1602"/>
      <c r="J88" s="1600"/>
      <c r="K88" s="1600"/>
      <c r="L88" s="1602"/>
      <c r="M88" s="1602"/>
      <c r="N88" s="1602"/>
      <c r="O88" s="1602"/>
      <c r="P88" s="1727"/>
      <c r="Q88" s="1728"/>
    </row>
    <row r="89" spans="2:17" x14ac:dyDescent="0.25">
      <c r="B89" s="1567"/>
      <c r="C89" s="1567"/>
      <c r="D89" s="1567"/>
      <c r="E89" s="1567"/>
      <c r="F89" s="1567"/>
      <c r="G89" s="1601"/>
      <c r="H89" s="1638"/>
      <c r="I89" s="1567"/>
      <c r="J89" s="1601"/>
      <c r="K89" s="1601"/>
      <c r="L89" s="1567"/>
      <c r="M89" s="1567"/>
      <c r="N89" s="1567"/>
      <c r="O89" s="1567"/>
      <c r="P89" s="1729"/>
      <c r="Q89" s="1730"/>
    </row>
    <row r="90" spans="2:17" ht="30" x14ac:dyDescent="0.25">
      <c r="B90" s="811" t="s">
        <v>4871</v>
      </c>
      <c r="C90" s="878" t="s">
        <v>113</v>
      </c>
      <c r="D90" s="816" t="s">
        <v>4872</v>
      </c>
      <c r="E90" s="816">
        <v>50984460</v>
      </c>
      <c r="F90" s="816" t="s">
        <v>129</v>
      </c>
      <c r="G90" s="932" t="s">
        <v>1018</v>
      </c>
      <c r="H90" s="967">
        <v>41082</v>
      </c>
      <c r="I90" s="51"/>
      <c r="J90" s="932" t="s">
        <v>4837</v>
      </c>
      <c r="K90" s="51" t="s">
        <v>4873</v>
      </c>
      <c r="L90" s="51"/>
      <c r="M90" s="878" t="s">
        <v>19</v>
      </c>
      <c r="N90" s="878" t="s">
        <v>19</v>
      </c>
      <c r="O90" s="878" t="s">
        <v>19</v>
      </c>
      <c r="P90" s="1618"/>
      <c r="Q90" s="1619"/>
    </row>
    <row r="91" spans="2:17" x14ac:dyDescent="0.25">
      <c r="B91" s="1719" t="s">
        <v>3029</v>
      </c>
      <c r="C91" s="1566" t="s">
        <v>113</v>
      </c>
      <c r="D91" s="1566" t="s">
        <v>4874</v>
      </c>
      <c r="E91" s="1566">
        <v>26228530</v>
      </c>
      <c r="F91" s="1599" t="s">
        <v>129</v>
      </c>
      <c r="G91" s="1599" t="s">
        <v>1018</v>
      </c>
      <c r="H91" s="1637" t="s">
        <v>4875</v>
      </c>
      <c r="I91" s="1566">
        <v>140036</v>
      </c>
      <c r="J91" s="1599" t="s">
        <v>4837</v>
      </c>
      <c r="K91" s="1566" t="s">
        <v>4876</v>
      </c>
      <c r="L91" s="1566"/>
      <c r="M91" s="1566" t="s">
        <v>19</v>
      </c>
      <c r="N91" s="1566" t="s">
        <v>19</v>
      </c>
      <c r="O91" s="1566" t="s">
        <v>19</v>
      </c>
      <c r="P91" s="1618"/>
      <c r="Q91" s="1619"/>
    </row>
    <row r="92" spans="2:17" x14ac:dyDescent="0.25">
      <c r="B92" s="1721"/>
      <c r="C92" s="1567"/>
      <c r="D92" s="1567"/>
      <c r="E92" s="1567"/>
      <c r="F92" s="1601"/>
      <c r="G92" s="1601"/>
      <c r="H92" s="1638"/>
      <c r="I92" s="1567"/>
      <c r="J92" s="1601"/>
      <c r="K92" s="1567"/>
      <c r="L92" s="1567"/>
      <c r="M92" s="1567"/>
      <c r="N92" s="1567"/>
      <c r="O92" s="1567"/>
      <c r="P92" s="1618"/>
      <c r="Q92" s="1619"/>
    </row>
    <row r="93" spans="2:17" ht="30" x14ac:dyDescent="0.25">
      <c r="B93" s="856" t="s">
        <v>3029</v>
      </c>
      <c r="C93" s="856"/>
      <c r="D93" s="816" t="s">
        <v>4877</v>
      </c>
      <c r="E93" s="816">
        <v>26228375</v>
      </c>
      <c r="F93" s="871" t="s">
        <v>129</v>
      </c>
      <c r="G93" s="871" t="s">
        <v>1018</v>
      </c>
      <c r="H93" s="897" t="s">
        <v>4878</v>
      </c>
      <c r="I93" s="856">
        <v>137430</v>
      </c>
      <c r="J93" s="871" t="s">
        <v>4837</v>
      </c>
      <c r="K93" s="51" t="s">
        <v>4879</v>
      </c>
      <c r="L93" s="51"/>
      <c r="M93" s="878" t="s">
        <v>19</v>
      </c>
      <c r="N93" s="878" t="s">
        <v>19</v>
      </c>
      <c r="O93" s="878" t="s">
        <v>19</v>
      </c>
      <c r="P93" s="51"/>
      <c r="Q93" s="51"/>
    </row>
    <row r="94" spans="2:17" ht="15.75" thickBot="1" x14ac:dyDescent="0.3">
      <c r="B94" s="983"/>
      <c r="C94" s="51"/>
      <c r="D94" s="51"/>
      <c r="E94" s="51"/>
      <c r="F94" s="51"/>
      <c r="G94" s="51"/>
      <c r="H94" s="51"/>
      <c r="I94" s="51"/>
      <c r="J94" s="51"/>
      <c r="K94" s="51"/>
      <c r="L94" s="51"/>
      <c r="M94" s="51"/>
      <c r="N94" s="51"/>
      <c r="O94" s="51"/>
      <c r="P94" s="51"/>
      <c r="Q94" s="51"/>
    </row>
    <row r="95" spans="2:17" ht="27" thickBot="1" x14ac:dyDescent="0.3">
      <c r="B95" s="1584" t="s">
        <v>158</v>
      </c>
      <c r="C95" s="1784"/>
      <c r="D95" s="1784"/>
      <c r="E95" s="1784"/>
      <c r="F95" s="1784"/>
      <c r="G95" s="1784"/>
      <c r="H95" s="1784"/>
      <c r="I95" s="1784"/>
      <c r="J95" s="1784"/>
      <c r="K95" s="1784"/>
      <c r="L95" s="1784"/>
      <c r="M95" s="1784"/>
      <c r="N95" s="1785"/>
    </row>
    <row r="98" spans="1:26" ht="30" x14ac:dyDescent="0.25">
      <c r="B98" s="114" t="s">
        <v>18</v>
      </c>
      <c r="C98" s="114" t="s">
        <v>159</v>
      </c>
      <c r="D98" s="1579" t="s">
        <v>81</v>
      </c>
      <c r="E98" s="1581"/>
    </row>
    <row r="99" spans="1:26" x14ac:dyDescent="0.25">
      <c r="B99" s="932" t="s">
        <v>160</v>
      </c>
      <c r="C99" s="878" t="s">
        <v>19</v>
      </c>
      <c r="D99" s="1613"/>
      <c r="E99" s="1613"/>
    </row>
    <row r="102" spans="1:26" ht="26.25" x14ac:dyDescent="0.25">
      <c r="B102" s="1562" t="s">
        <v>161</v>
      </c>
      <c r="C102" s="1563"/>
      <c r="D102" s="1563"/>
      <c r="E102" s="1563"/>
      <c r="F102" s="1563"/>
      <c r="G102" s="1563"/>
      <c r="H102" s="1563"/>
      <c r="I102" s="1563"/>
      <c r="J102" s="1563"/>
      <c r="K102" s="1563"/>
      <c r="L102" s="1563"/>
      <c r="M102" s="1563"/>
      <c r="N102" s="1563"/>
      <c r="O102" s="1563"/>
      <c r="P102" s="1563"/>
    </row>
    <row r="104" spans="1:26" ht="15.75" thickBot="1" x14ac:dyDescent="0.3"/>
    <row r="105" spans="1:26" ht="27" thickBot="1" x14ac:dyDescent="0.3">
      <c r="B105" s="1584" t="s">
        <v>162</v>
      </c>
      <c r="C105" s="1585"/>
      <c r="D105" s="1585"/>
      <c r="E105" s="1585"/>
      <c r="F105" s="1585"/>
      <c r="G105" s="1585"/>
      <c r="H105" s="1585"/>
      <c r="I105" s="1585"/>
      <c r="J105" s="1585"/>
      <c r="K105" s="1585"/>
      <c r="L105" s="1585"/>
      <c r="M105" s="1585"/>
      <c r="N105" s="1586"/>
    </row>
    <row r="107" spans="1:26" s="925" customFormat="1" ht="15.75" thickBot="1" x14ac:dyDescent="0.3">
      <c r="B107" s="1"/>
      <c r="C107" s="1"/>
      <c r="D107" s="1"/>
      <c r="E107" s="1"/>
      <c r="F107" s="1"/>
      <c r="G107" s="1"/>
      <c r="H107" s="1"/>
      <c r="I107" s="1"/>
      <c r="J107" s="1"/>
      <c r="K107" s="1"/>
      <c r="L107" s="1"/>
      <c r="M107" s="58"/>
      <c r="N107" s="58"/>
      <c r="O107" s="1"/>
      <c r="P107" s="1"/>
      <c r="Q107" s="1"/>
    </row>
    <row r="108" spans="1:26" s="76" customFormat="1" ht="60" x14ac:dyDescent="0.25">
      <c r="A108" s="62">
        <v>1</v>
      </c>
      <c r="B108" s="156" t="s">
        <v>34</v>
      </c>
      <c r="C108" s="156" t="s">
        <v>35</v>
      </c>
      <c r="D108" s="156" t="s">
        <v>36</v>
      </c>
      <c r="E108" s="156" t="s">
        <v>37</v>
      </c>
      <c r="F108" s="156" t="s">
        <v>38</v>
      </c>
      <c r="G108" s="156" t="s">
        <v>39</v>
      </c>
      <c r="H108" s="156" t="s">
        <v>40</v>
      </c>
      <c r="I108" s="156" t="s">
        <v>41</v>
      </c>
      <c r="J108" s="156" t="s">
        <v>42</v>
      </c>
      <c r="K108" s="156" t="s">
        <v>43</v>
      </c>
      <c r="L108" s="156" t="s">
        <v>44</v>
      </c>
      <c r="M108" s="158" t="s">
        <v>45</v>
      </c>
      <c r="N108" s="156" t="s">
        <v>46</v>
      </c>
      <c r="O108" s="156" t="s">
        <v>47</v>
      </c>
      <c r="P108" s="860" t="s">
        <v>48</v>
      </c>
      <c r="Q108" s="860" t="s">
        <v>49</v>
      </c>
      <c r="R108" s="75"/>
      <c r="S108" s="75"/>
      <c r="T108" s="75"/>
      <c r="U108" s="75"/>
      <c r="V108" s="75"/>
      <c r="W108" s="75"/>
      <c r="X108" s="75"/>
      <c r="Y108" s="75"/>
      <c r="Z108" s="75"/>
    </row>
    <row r="109" spans="1:26" s="76" customFormat="1" x14ac:dyDescent="0.25">
      <c r="A109" s="62">
        <f>+A108+1</f>
        <v>2</v>
      </c>
      <c r="B109" s="1837" t="s">
        <v>4837</v>
      </c>
      <c r="C109" s="1839" t="s">
        <v>4837</v>
      </c>
      <c r="D109" s="1837" t="s">
        <v>50</v>
      </c>
      <c r="E109" s="1841" t="s">
        <v>4845</v>
      </c>
      <c r="F109" s="1839" t="s">
        <v>19</v>
      </c>
      <c r="G109" s="1843">
        <v>1</v>
      </c>
      <c r="H109" s="1827">
        <v>40927</v>
      </c>
      <c r="I109" s="1827">
        <v>41274</v>
      </c>
      <c r="J109" s="1829" t="s">
        <v>20</v>
      </c>
      <c r="K109" s="1831">
        <v>0</v>
      </c>
      <c r="L109" s="1833">
        <v>11.4</v>
      </c>
      <c r="M109" s="1833"/>
      <c r="N109" s="1835">
        <v>741</v>
      </c>
      <c r="O109" s="1845" t="s">
        <v>4846</v>
      </c>
      <c r="P109" s="1847"/>
      <c r="Q109" s="1809" t="s">
        <v>4880</v>
      </c>
      <c r="R109" s="75"/>
      <c r="S109" s="75"/>
      <c r="T109" s="75"/>
      <c r="U109" s="75"/>
      <c r="V109" s="75"/>
      <c r="W109" s="75"/>
      <c r="X109" s="75"/>
      <c r="Y109" s="75"/>
      <c r="Z109" s="75"/>
    </row>
    <row r="110" spans="1:26" s="76" customFormat="1" x14ac:dyDescent="0.25">
      <c r="A110" s="62">
        <f t="shared" ref="A110:A114" si="0">+A109+1</f>
        <v>3</v>
      </c>
      <c r="B110" s="1838"/>
      <c r="C110" s="1840"/>
      <c r="D110" s="1838"/>
      <c r="E110" s="1842"/>
      <c r="F110" s="1840"/>
      <c r="G110" s="1844"/>
      <c r="H110" s="1828"/>
      <c r="I110" s="1828"/>
      <c r="J110" s="1830"/>
      <c r="K110" s="1832"/>
      <c r="L110" s="1834"/>
      <c r="M110" s="1834"/>
      <c r="N110" s="1836"/>
      <c r="O110" s="1846"/>
      <c r="P110" s="1848"/>
      <c r="Q110" s="1810"/>
      <c r="R110" s="75"/>
      <c r="S110" s="75"/>
      <c r="T110" s="75"/>
      <c r="U110" s="75"/>
      <c r="V110" s="75"/>
      <c r="W110" s="75"/>
      <c r="X110" s="75"/>
      <c r="Y110" s="75"/>
      <c r="Z110" s="75"/>
    </row>
    <row r="111" spans="1:26" s="76" customFormat="1" x14ac:dyDescent="0.25">
      <c r="A111" s="62">
        <f t="shared" si="0"/>
        <v>4</v>
      </c>
      <c r="B111" s="77" t="s">
        <v>4837</v>
      </c>
      <c r="C111" s="79" t="s">
        <v>4837</v>
      </c>
      <c r="D111" s="77" t="s">
        <v>50</v>
      </c>
      <c r="E111" s="78" t="s">
        <v>4881</v>
      </c>
      <c r="F111" s="79" t="s">
        <v>19</v>
      </c>
      <c r="G111" s="78">
        <v>1</v>
      </c>
      <c r="H111" s="80">
        <v>40564</v>
      </c>
      <c r="I111" s="80">
        <v>40908</v>
      </c>
      <c r="J111" s="82" t="s">
        <v>20</v>
      </c>
      <c r="K111" s="222">
        <v>11.33</v>
      </c>
      <c r="L111" s="445">
        <v>0</v>
      </c>
      <c r="M111" s="162"/>
      <c r="N111" s="162">
        <v>1584</v>
      </c>
      <c r="O111" s="85" t="s">
        <v>4882</v>
      </c>
      <c r="P111" s="85"/>
      <c r="Q111" s="74"/>
      <c r="R111" s="75"/>
      <c r="S111" s="75"/>
      <c r="T111" s="75"/>
      <c r="U111" s="75"/>
      <c r="V111" s="75"/>
      <c r="W111" s="75"/>
      <c r="X111" s="75"/>
      <c r="Y111" s="75"/>
      <c r="Z111" s="75"/>
    </row>
    <row r="112" spans="1:26" s="76" customFormat="1" x14ac:dyDescent="0.25">
      <c r="A112" s="62">
        <f t="shared" si="0"/>
        <v>5</v>
      </c>
      <c r="B112" s="77" t="s">
        <v>4837</v>
      </c>
      <c r="C112" s="79" t="s">
        <v>4837</v>
      </c>
      <c r="D112" s="77" t="s">
        <v>50</v>
      </c>
      <c r="E112" s="78" t="s">
        <v>4883</v>
      </c>
      <c r="F112" s="79" t="s">
        <v>19</v>
      </c>
      <c r="G112" s="78">
        <v>1</v>
      </c>
      <c r="H112" s="80">
        <v>40182</v>
      </c>
      <c r="I112" s="82">
        <v>40543</v>
      </c>
      <c r="J112" s="82" t="s">
        <v>20</v>
      </c>
      <c r="K112" s="222">
        <v>11.9</v>
      </c>
      <c r="L112" s="84">
        <v>0</v>
      </c>
      <c r="M112" s="84"/>
      <c r="N112" s="162">
        <v>1597</v>
      </c>
      <c r="O112" s="85" t="s">
        <v>4884</v>
      </c>
      <c r="P112" s="85"/>
      <c r="Q112" s="74"/>
      <c r="R112" s="75"/>
      <c r="S112" s="75"/>
      <c r="T112" s="75"/>
      <c r="U112" s="75"/>
      <c r="V112" s="75"/>
      <c r="W112" s="75"/>
      <c r="X112" s="75"/>
      <c r="Y112" s="75"/>
      <c r="Z112" s="75"/>
    </row>
    <row r="113" spans="1:26" s="76" customFormat="1" x14ac:dyDescent="0.25">
      <c r="A113" s="62">
        <f t="shared" si="0"/>
        <v>6</v>
      </c>
      <c r="B113" s="77"/>
      <c r="C113" s="79"/>
      <c r="D113" s="77"/>
      <c r="E113" s="78"/>
      <c r="F113" s="79"/>
      <c r="G113" s="78"/>
      <c r="H113" s="80"/>
      <c r="I113" s="82"/>
      <c r="J113" s="82"/>
      <c r="K113" s="82"/>
      <c r="L113" s="84"/>
      <c r="M113" s="84"/>
      <c r="N113" s="84"/>
      <c r="O113" s="85"/>
      <c r="P113" s="85"/>
      <c r="Q113" s="74"/>
      <c r="R113" s="75"/>
      <c r="S113" s="75"/>
      <c r="T113" s="75"/>
      <c r="U113" s="75"/>
      <c r="V113" s="75"/>
      <c r="W113" s="75"/>
      <c r="X113" s="75"/>
      <c r="Y113" s="75"/>
      <c r="Z113" s="75"/>
    </row>
    <row r="114" spans="1:26" s="76" customFormat="1" x14ac:dyDescent="0.25">
      <c r="A114" s="62">
        <f t="shared" si="0"/>
        <v>7</v>
      </c>
      <c r="B114" s="77"/>
      <c r="C114" s="79"/>
      <c r="D114" s="77"/>
      <c r="E114" s="78"/>
      <c r="F114" s="79"/>
      <c r="G114" s="78"/>
      <c r="H114" s="80"/>
      <c r="I114" s="82"/>
      <c r="J114" s="82"/>
      <c r="K114" s="84"/>
      <c r="L114" s="222"/>
      <c r="M114" s="161"/>
      <c r="N114" s="161"/>
      <c r="O114" s="85"/>
      <c r="P114" s="85"/>
      <c r="Q114" s="74"/>
      <c r="R114" s="75"/>
      <c r="S114" s="75"/>
      <c r="T114" s="75"/>
      <c r="U114" s="75"/>
      <c r="V114" s="75"/>
      <c r="W114" s="75"/>
      <c r="X114" s="75"/>
      <c r="Y114" s="75"/>
      <c r="Z114" s="75"/>
    </row>
    <row r="115" spans="1:26" x14ac:dyDescent="0.25">
      <c r="B115" s="163" t="s">
        <v>29</v>
      </c>
      <c r="C115" s="79"/>
      <c r="D115" s="77"/>
      <c r="E115" s="164"/>
      <c r="F115" s="165"/>
      <c r="G115" s="165"/>
      <c r="H115" s="165"/>
      <c r="I115" s="167"/>
      <c r="J115" s="167"/>
      <c r="K115" s="169">
        <f>SUM(K109:K114)</f>
        <v>23.23</v>
      </c>
      <c r="L115" s="169" t="s">
        <v>4664</v>
      </c>
      <c r="M115" s="168">
        <f>SUM(M109:M114)</f>
        <v>0</v>
      </c>
      <c r="N115" s="169">
        <f>SUM(N109:N114)</f>
        <v>3922</v>
      </c>
      <c r="O115" s="351">
        <f>SUM(O109:O114)</f>
        <v>0</v>
      </c>
      <c r="P115" s="171"/>
      <c r="Q115" s="88"/>
    </row>
    <row r="116" spans="1:26" x14ac:dyDescent="0.25">
      <c r="B116" s="100"/>
      <c r="C116" s="100"/>
      <c r="D116" s="100"/>
      <c r="E116" s="102"/>
      <c r="F116" s="100"/>
      <c r="G116" s="100"/>
      <c r="H116" s="100"/>
      <c r="I116" s="100"/>
      <c r="J116" s="100"/>
      <c r="K116" s="100"/>
      <c r="L116" s="100"/>
      <c r="M116" s="100"/>
      <c r="N116" s="100"/>
      <c r="O116" s="100"/>
      <c r="P116" s="100"/>
    </row>
    <row r="117" spans="1:26" ht="18.75" x14ac:dyDescent="0.25">
      <c r="B117" s="106" t="s">
        <v>163</v>
      </c>
      <c r="C117" s="172">
        <f>+K115</f>
        <v>23.23</v>
      </c>
      <c r="H117" s="110"/>
      <c r="I117" s="110"/>
      <c r="J117" s="110"/>
      <c r="K117" s="110"/>
      <c r="L117" s="110"/>
      <c r="M117" s="110"/>
      <c r="N117" s="100"/>
      <c r="O117" s="100"/>
      <c r="P117" s="100"/>
    </row>
    <row r="119" spans="1:26" ht="15.75" thickBot="1" x14ac:dyDescent="0.3">
      <c r="B119" s="352"/>
    </row>
    <row r="120" spans="1:26" ht="30.75" thickBot="1" x14ac:dyDescent="0.3">
      <c r="B120" s="237" t="s">
        <v>175</v>
      </c>
      <c r="C120" s="200" t="s">
        <v>176</v>
      </c>
      <c r="D120" s="237" t="s">
        <v>28</v>
      </c>
      <c r="E120" s="200" t="s">
        <v>402</v>
      </c>
    </row>
    <row r="121" spans="1:26" x14ac:dyDescent="0.25">
      <c r="B121" s="239" t="s">
        <v>403</v>
      </c>
      <c r="C121" s="241">
        <v>20</v>
      </c>
      <c r="D121" s="241">
        <v>0</v>
      </c>
      <c r="E121" s="1610">
        <f>+D121+D122+D123</f>
        <v>40</v>
      </c>
    </row>
    <row r="122" spans="1:26" x14ac:dyDescent="0.25">
      <c r="B122" s="239" t="s">
        <v>404</v>
      </c>
      <c r="C122" s="983">
        <v>30</v>
      </c>
      <c r="D122" s="878">
        <v>0</v>
      </c>
      <c r="E122" s="1602"/>
    </row>
    <row r="123" spans="1:26" ht="15.75" thickBot="1" x14ac:dyDescent="0.3">
      <c r="B123" s="239" t="s">
        <v>405</v>
      </c>
      <c r="C123" s="243">
        <v>40</v>
      </c>
      <c r="D123" s="243">
        <v>40</v>
      </c>
      <c r="E123" s="1611"/>
    </row>
    <row r="125" spans="1:26" ht="15.75" thickBot="1" x14ac:dyDescent="0.3"/>
    <row r="126" spans="1:26" ht="27" thickBot="1" x14ac:dyDescent="0.3">
      <c r="B126" s="1584" t="s">
        <v>164</v>
      </c>
      <c r="C126" s="1585"/>
      <c r="D126" s="1585"/>
      <c r="E126" s="1585"/>
      <c r="F126" s="1585"/>
      <c r="G126" s="1585"/>
      <c r="H126" s="1585"/>
      <c r="I126" s="1585"/>
      <c r="J126" s="1585"/>
      <c r="K126" s="1585"/>
      <c r="L126" s="1585"/>
      <c r="M126" s="1585"/>
      <c r="N126" s="1586"/>
    </row>
    <row r="128" spans="1:26" ht="75" x14ac:dyDescent="0.25">
      <c r="B128" s="923" t="s">
        <v>97</v>
      </c>
      <c r="C128" s="923" t="s">
        <v>98</v>
      </c>
      <c r="D128" s="923" t="s">
        <v>99</v>
      </c>
      <c r="E128" s="923" t="s">
        <v>100</v>
      </c>
      <c r="F128" s="923" t="s">
        <v>101</v>
      </c>
      <c r="G128" s="923" t="s">
        <v>102</v>
      </c>
      <c r="H128" s="923" t="s">
        <v>103</v>
      </c>
      <c r="I128" s="923" t="s">
        <v>104</v>
      </c>
      <c r="J128" s="1579" t="s">
        <v>105</v>
      </c>
      <c r="K128" s="1580"/>
      <c r="L128" s="1581"/>
      <c r="M128" s="923" t="s">
        <v>106</v>
      </c>
      <c r="N128" s="923" t="s">
        <v>107</v>
      </c>
      <c r="O128" s="923" t="s">
        <v>108</v>
      </c>
      <c r="P128" s="1579" t="s">
        <v>81</v>
      </c>
      <c r="Q128" s="1581"/>
    </row>
    <row r="129" spans="2:17" x14ac:dyDescent="0.25">
      <c r="B129" s="1659" t="s">
        <v>3693</v>
      </c>
      <c r="C129" s="1823" t="s">
        <v>867</v>
      </c>
      <c r="D129" s="1824" t="s">
        <v>4885</v>
      </c>
      <c r="E129" s="1719">
        <v>15612663</v>
      </c>
      <c r="F129" s="1659" t="s">
        <v>358</v>
      </c>
      <c r="G129" s="1659" t="s">
        <v>275</v>
      </c>
      <c r="H129" s="1712">
        <v>37421</v>
      </c>
      <c r="I129" s="1665"/>
      <c r="J129" s="1719" t="s">
        <v>4837</v>
      </c>
      <c r="K129" s="1662" t="s">
        <v>4886</v>
      </c>
      <c r="L129" s="1665"/>
      <c r="M129" s="1566" t="s">
        <v>19</v>
      </c>
      <c r="N129" s="1566" t="s">
        <v>19</v>
      </c>
      <c r="O129" s="1566" t="s">
        <v>19</v>
      </c>
      <c r="P129" s="1609"/>
      <c r="Q129" s="1609"/>
    </row>
    <row r="130" spans="2:17" x14ac:dyDescent="0.25">
      <c r="B130" s="1661"/>
      <c r="C130" s="1817"/>
      <c r="D130" s="1825"/>
      <c r="E130" s="1721"/>
      <c r="F130" s="1661"/>
      <c r="G130" s="1661"/>
      <c r="H130" s="1713"/>
      <c r="I130" s="1667"/>
      <c r="J130" s="1721"/>
      <c r="K130" s="1664"/>
      <c r="L130" s="1667"/>
      <c r="M130" s="1567"/>
      <c r="N130" s="1567"/>
      <c r="O130" s="1567"/>
      <c r="P130" s="1714"/>
      <c r="Q130" s="1715"/>
    </row>
    <row r="131" spans="2:17" x14ac:dyDescent="0.25">
      <c r="B131" s="2035" t="s">
        <v>3058</v>
      </c>
      <c r="C131" s="2031" t="s">
        <v>715</v>
      </c>
      <c r="D131" s="2007" t="s">
        <v>4887</v>
      </c>
      <c r="E131" s="2008">
        <v>26229523</v>
      </c>
      <c r="F131" s="1826" t="s">
        <v>874</v>
      </c>
      <c r="G131" s="2000" t="s">
        <v>136</v>
      </c>
      <c r="H131" s="2001">
        <v>35784</v>
      </c>
      <c r="I131" s="1818"/>
      <c r="J131" s="1826" t="s">
        <v>4888</v>
      </c>
      <c r="K131" s="1849" t="s">
        <v>4889</v>
      </c>
      <c r="L131" s="1818"/>
      <c r="M131" s="1566" t="s">
        <v>19</v>
      </c>
      <c r="N131" s="1609" t="s">
        <v>19</v>
      </c>
      <c r="O131" s="1609" t="s">
        <v>19</v>
      </c>
      <c r="P131" s="1725"/>
      <c r="Q131" s="1726"/>
    </row>
    <row r="132" spans="2:17" x14ac:dyDescent="0.25">
      <c r="B132" s="2036"/>
      <c r="C132" s="2031"/>
      <c r="D132" s="2007"/>
      <c r="E132" s="2009"/>
      <c r="F132" s="1826"/>
      <c r="G132" s="2000"/>
      <c r="H132" s="2002"/>
      <c r="I132" s="1818"/>
      <c r="J132" s="1826"/>
      <c r="K132" s="1849"/>
      <c r="L132" s="1818"/>
      <c r="M132" s="1602"/>
      <c r="N132" s="1609"/>
      <c r="O132" s="1609"/>
      <c r="P132" s="1727"/>
      <c r="Q132" s="1728"/>
    </row>
    <row r="133" spans="2:17" x14ac:dyDescent="0.25">
      <c r="B133" s="2036"/>
      <c r="C133" s="2031"/>
      <c r="D133" s="2007"/>
      <c r="E133" s="2009"/>
      <c r="F133" s="1826"/>
      <c r="G133" s="2000"/>
      <c r="H133" s="2002"/>
      <c r="I133" s="1818"/>
      <c r="J133" s="1826"/>
      <c r="K133" s="1849"/>
      <c r="L133" s="1818"/>
      <c r="M133" s="1602"/>
      <c r="N133" s="1609"/>
      <c r="O133" s="1609"/>
      <c r="P133" s="1727"/>
      <c r="Q133" s="1728"/>
    </row>
    <row r="134" spans="2:17" x14ac:dyDescent="0.25">
      <c r="B134" s="2036"/>
      <c r="C134" s="2031"/>
      <c r="D134" s="2007"/>
      <c r="E134" s="2009"/>
      <c r="F134" s="1826"/>
      <c r="G134" s="2000"/>
      <c r="H134" s="2002"/>
      <c r="I134" s="1818"/>
      <c r="J134" s="1826"/>
      <c r="K134" s="1849"/>
      <c r="L134" s="1818"/>
      <c r="M134" s="1602"/>
      <c r="N134" s="1609"/>
      <c r="O134" s="1609"/>
      <c r="P134" s="1727"/>
      <c r="Q134" s="1728"/>
    </row>
    <row r="135" spans="2:17" x14ac:dyDescent="0.25">
      <c r="B135" s="2037"/>
      <c r="C135" s="2031"/>
      <c r="D135" s="2007"/>
      <c r="E135" s="2010"/>
      <c r="F135" s="1826"/>
      <c r="G135" s="2000"/>
      <c r="H135" s="2003"/>
      <c r="I135" s="1818"/>
      <c r="J135" s="1826"/>
      <c r="K135" s="1849"/>
      <c r="L135" s="1818"/>
      <c r="M135" s="1567"/>
      <c r="N135" s="1609"/>
      <c r="O135" s="1609"/>
      <c r="P135" s="1727"/>
      <c r="Q135" s="1728"/>
    </row>
    <row r="136" spans="2:17" x14ac:dyDescent="0.25">
      <c r="B136" s="1566" t="s">
        <v>3063</v>
      </c>
      <c r="C136" s="1566" t="s">
        <v>3444</v>
      </c>
      <c r="D136" s="1566" t="s">
        <v>4890</v>
      </c>
      <c r="E136" s="1566">
        <v>79657226</v>
      </c>
      <c r="F136" s="1566" t="s">
        <v>358</v>
      </c>
      <c r="G136" s="1566" t="s">
        <v>4588</v>
      </c>
      <c r="H136" s="1637">
        <v>37421</v>
      </c>
      <c r="I136" s="1566"/>
      <c r="J136" s="1599"/>
      <c r="K136" s="1599"/>
      <c r="L136" s="1566"/>
      <c r="M136" s="1566" t="s">
        <v>19</v>
      </c>
      <c r="N136" s="1566" t="s">
        <v>19</v>
      </c>
      <c r="O136" s="1629" t="s">
        <v>19</v>
      </c>
      <c r="P136" s="1725"/>
      <c r="Q136" s="1726"/>
    </row>
    <row r="137" spans="2:17" x14ac:dyDescent="0.25">
      <c r="B137" s="1602"/>
      <c r="C137" s="1602"/>
      <c r="D137" s="1602"/>
      <c r="E137" s="1602"/>
      <c r="F137" s="1602"/>
      <c r="G137" s="1602"/>
      <c r="H137" s="1732"/>
      <c r="I137" s="1602"/>
      <c r="J137" s="1600"/>
      <c r="K137" s="1600"/>
      <c r="L137" s="1602"/>
      <c r="M137" s="1602"/>
      <c r="N137" s="1602"/>
      <c r="O137" s="1724"/>
      <c r="P137" s="1727"/>
      <c r="Q137" s="1728"/>
    </row>
    <row r="138" spans="2:17" x14ac:dyDescent="0.25">
      <c r="B138" s="1567"/>
      <c r="C138" s="1567"/>
      <c r="D138" s="1567"/>
      <c r="E138" s="1567"/>
      <c r="F138" s="1567"/>
      <c r="G138" s="1567"/>
      <c r="H138" s="1638"/>
      <c r="I138" s="1567"/>
      <c r="J138" s="1601"/>
      <c r="K138" s="1601"/>
      <c r="L138" s="1567"/>
      <c r="M138" s="1567"/>
      <c r="N138" s="1567"/>
      <c r="O138" s="1631"/>
      <c r="P138" s="1729"/>
      <c r="Q138" s="1730"/>
    </row>
    <row r="140" spans="2:17" ht="15.75" thickBot="1" x14ac:dyDescent="0.3"/>
    <row r="141" spans="2:17" ht="30" x14ac:dyDescent="0.25">
      <c r="B141" s="55" t="s">
        <v>18</v>
      </c>
      <c r="C141" s="55" t="s">
        <v>175</v>
      </c>
      <c r="D141" s="923" t="s">
        <v>176</v>
      </c>
      <c r="E141" s="55" t="s">
        <v>28</v>
      </c>
      <c r="F141" s="200" t="s">
        <v>177</v>
      </c>
      <c r="G141" s="201"/>
    </row>
    <row r="142" spans="2:17" ht="84" x14ac:dyDescent="0.2">
      <c r="B142" s="1734" t="s">
        <v>178</v>
      </c>
      <c r="C142" s="202" t="s">
        <v>179</v>
      </c>
      <c r="D142" s="878">
        <v>25</v>
      </c>
      <c r="E142" s="878">
        <v>25</v>
      </c>
      <c r="F142" s="1735">
        <f>+E142+E143+E144</f>
        <v>60</v>
      </c>
      <c r="G142" s="203"/>
      <c r="I142" s="1" t="e">
        <f>B133:H133+C139</f>
        <v>#VALUE!</v>
      </c>
    </row>
    <row r="143" spans="2:17" ht="48" x14ac:dyDescent="0.2">
      <c r="B143" s="1734"/>
      <c r="C143" s="202" t="s">
        <v>180</v>
      </c>
      <c r="D143" s="880">
        <v>25</v>
      </c>
      <c r="E143" s="878">
        <v>25</v>
      </c>
      <c r="F143" s="1736"/>
      <c r="G143" s="203"/>
    </row>
    <row r="144" spans="2:17" ht="48" x14ac:dyDescent="0.2">
      <c r="B144" s="1734"/>
      <c r="C144" s="202" t="s">
        <v>181</v>
      </c>
      <c r="D144" s="878">
        <v>10</v>
      </c>
      <c r="E144" s="878">
        <v>10</v>
      </c>
      <c r="F144" s="1737"/>
      <c r="G144" s="203"/>
    </row>
    <row r="145" spans="2:5" x14ac:dyDescent="0.25">
      <c r="C145"/>
    </row>
    <row r="148" spans="2:5" x14ac:dyDescent="0.25">
      <c r="B148" s="47" t="s">
        <v>182</v>
      </c>
    </row>
    <row r="151" spans="2:5" x14ac:dyDescent="0.25">
      <c r="B151" s="49" t="s">
        <v>18</v>
      </c>
      <c r="C151" s="49" t="s">
        <v>27</v>
      </c>
      <c r="D151" s="55" t="s">
        <v>28</v>
      </c>
      <c r="E151" s="55" t="s">
        <v>29</v>
      </c>
    </row>
    <row r="152" spans="2:5" ht="28.5" x14ac:dyDescent="0.25">
      <c r="B152" s="56" t="s">
        <v>183</v>
      </c>
      <c r="C152" s="257">
        <v>40</v>
      </c>
      <c r="D152" s="878">
        <f>+E121</f>
        <v>40</v>
      </c>
      <c r="E152" s="1566">
        <f>+D152+D153</f>
        <v>100</v>
      </c>
    </row>
    <row r="153" spans="2:5" ht="42.75" x14ac:dyDescent="0.25">
      <c r="B153" s="56" t="s">
        <v>184</v>
      </c>
      <c r="C153" s="257">
        <v>60</v>
      </c>
      <c r="D153" s="878">
        <f>+F142</f>
        <v>60</v>
      </c>
      <c r="E153" s="1567"/>
    </row>
  </sheetData>
  <sheetProtection sheet="1" objects="1" scenarios="1" formatCells="0" formatColumns="0" formatRows="0" insertColumns="0" insertRows="0" insertHyperlinks="0" deleteColumns="0" deleteRows="0"/>
  <mergeCells count="182">
    <mergeCell ref="Q50:Q51"/>
    <mergeCell ref="B2:P2"/>
    <mergeCell ref="B4:P4"/>
    <mergeCell ref="C6:N6"/>
    <mergeCell ref="C7:N7"/>
    <mergeCell ref="C8:N8"/>
    <mergeCell ref="C9:N9"/>
    <mergeCell ref="B53:B54"/>
    <mergeCell ref="C53:C54"/>
    <mergeCell ref="D53:E53"/>
    <mergeCell ref="C57:N57"/>
    <mergeCell ref="B59:N59"/>
    <mergeCell ref="O62:P62"/>
    <mergeCell ref="C10:E10"/>
    <mergeCell ref="B14:C21"/>
    <mergeCell ref="B22:C22"/>
    <mergeCell ref="E38:E39"/>
    <mergeCell ref="M43:N43"/>
    <mergeCell ref="O69:P69"/>
    <mergeCell ref="O70:P70"/>
    <mergeCell ref="O71:P71"/>
    <mergeCell ref="B76:D76"/>
    <mergeCell ref="J77:L77"/>
    <mergeCell ref="P77:Q77"/>
    <mergeCell ref="O63:P63"/>
    <mergeCell ref="O64:P64"/>
    <mergeCell ref="O65:P65"/>
    <mergeCell ref="O66:P66"/>
    <mergeCell ref="O67:P67"/>
    <mergeCell ref="O68:P68"/>
    <mergeCell ref="N78:N79"/>
    <mergeCell ref="O78:O79"/>
    <mergeCell ref="P78:Q79"/>
    <mergeCell ref="P80:Q80"/>
    <mergeCell ref="B81:B82"/>
    <mergeCell ref="C81:C82"/>
    <mergeCell ref="D81:D82"/>
    <mergeCell ref="E81:E82"/>
    <mergeCell ref="F81:F82"/>
    <mergeCell ref="G81:G82"/>
    <mergeCell ref="H78:H79"/>
    <mergeCell ref="I78:I79"/>
    <mergeCell ref="J78:J79"/>
    <mergeCell ref="K78:K79"/>
    <mergeCell ref="L78:L79"/>
    <mergeCell ref="M78:M79"/>
    <mergeCell ref="B78:B79"/>
    <mergeCell ref="C78:C79"/>
    <mergeCell ref="D78:D79"/>
    <mergeCell ref="E78:E79"/>
    <mergeCell ref="F78:F79"/>
    <mergeCell ref="G78:G79"/>
    <mergeCell ref="N81:N82"/>
    <mergeCell ref="O81:O82"/>
    <mergeCell ref="H87:H89"/>
    <mergeCell ref="I87:I89"/>
    <mergeCell ref="I83:I86"/>
    <mergeCell ref="P81:Q82"/>
    <mergeCell ref="B83:B86"/>
    <mergeCell ref="C83:C86"/>
    <mergeCell ref="D83:D86"/>
    <mergeCell ref="E83:E86"/>
    <mergeCell ref="F83:F86"/>
    <mergeCell ref="G83:G86"/>
    <mergeCell ref="H83:H86"/>
    <mergeCell ref="H81:H82"/>
    <mergeCell ref="I81:I82"/>
    <mergeCell ref="J81:J82"/>
    <mergeCell ref="K81:K82"/>
    <mergeCell ref="L81:L82"/>
    <mergeCell ref="M81:M82"/>
    <mergeCell ref="O83:O86"/>
    <mergeCell ref="P83:Q86"/>
    <mergeCell ref="J83:J86"/>
    <mergeCell ref="K83:K86"/>
    <mergeCell ref="L83:L86"/>
    <mergeCell ref="M83:M86"/>
    <mergeCell ref="N83:N86"/>
    <mergeCell ref="P87:Q89"/>
    <mergeCell ref="P90:Q90"/>
    <mergeCell ref="B91:B92"/>
    <mergeCell ref="C91:C92"/>
    <mergeCell ref="D91:D92"/>
    <mergeCell ref="E91:E92"/>
    <mergeCell ref="F91:F92"/>
    <mergeCell ref="G91:G92"/>
    <mergeCell ref="H91:H92"/>
    <mergeCell ref="I91:I92"/>
    <mergeCell ref="J87:J89"/>
    <mergeCell ref="K87:K89"/>
    <mergeCell ref="L87:L89"/>
    <mergeCell ref="M87:M89"/>
    <mergeCell ref="N87:N89"/>
    <mergeCell ref="O87:O89"/>
    <mergeCell ref="P91:Q91"/>
    <mergeCell ref="P92:Q92"/>
    <mergeCell ref="B87:B89"/>
    <mergeCell ref="C87:C89"/>
    <mergeCell ref="D87:D89"/>
    <mergeCell ref="E87:E89"/>
    <mergeCell ref="F87:F89"/>
    <mergeCell ref="G87:G89"/>
    <mergeCell ref="P128:Q128"/>
    <mergeCell ref="B129:B130"/>
    <mergeCell ref="C129:C130"/>
    <mergeCell ref="B95:N95"/>
    <mergeCell ref="D98:E98"/>
    <mergeCell ref="D99:E99"/>
    <mergeCell ref="B102:P102"/>
    <mergeCell ref="J91:J92"/>
    <mergeCell ref="K91:K92"/>
    <mergeCell ref="L91:L92"/>
    <mergeCell ref="M91:M92"/>
    <mergeCell ref="N91:N92"/>
    <mergeCell ref="O91:O92"/>
    <mergeCell ref="B105:N105"/>
    <mergeCell ref="B109:B110"/>
    <mergeCell ref="C109:C110"/>
    <mergeCell ref="D109:D110"/>
    <mergeCell ref="E109:E110"/>
    <mergeCell ref="F109:F110"/>
    <mergeCell ref="G109:G110"/>
    <mergeCell ref="H109:H110"/>
    <mergeCell ref="I109:I110"/>
    <mergeCell ref="J109:J110"/>
    <mergeCell ref="D129:D130"/>
    <mergeCell ref="E129:E130"/>
    <mergeCell ref="F129:F130"/>
    <mergeCell ref="K109:K110"/>
    <mergeCell ref="L109:L110"/>
    <mergeCell ref="M109:M110"/>
    <mergeCell ref="N109:N110"/>
    <mergeCell ref="O109:O110"/>
    <mergeCell ref="P109:P110"/>
    <mergeCell ref="M129:M130"/>
    <mergeCell ref="N129:N130"/>
    <mergeCell ref="O129:O130"/>
    <mergeCell ref="P129:Q129"/>
    <mergeCell ref="P130:Q130"/>
    <mergeCell ref="K129:K130"/>
    <mergeCell ref="L129:L130"/>
    <mergeCell ref="G129:G130"/>
    <mergeCell ref="H129:H130"/>
    <mergeCell ref="I129:I130"/>
    <mergeCell ref="J129:J130"/>
    <mergeCell ref="Q109:Q110"/>
    <mergeCell ref="E121:E123"/>
    <mergeCell ref="B126:N126"/>
    <mergeCell ref="J128:L128"/>
    <mergeCell ref="M131:M135"/>
    <mergeCell ref="N131:N135"/>
    <mergeCell ref="O131:O135"/>
    <mergeCell ref="P131:Q135"/>
    <mergeCell ref="B136:B138"/>
    <mergeCell ref="C136:C138"/>
    <mergeCell ref="D136:D138"/>
    <mergeCell ref="E136:E138"/>
    <mergeCell ref="F136:F138"/>
    <mergeCell ref="G136:G138"/>
    <mergeCell ref="G131:G135"/>
    <mergeCell ref="H131:H135"/>
    <mergeCell ref="I131:I135"/>
    <mergeCell ref="J131:J135"/>
    <mergeCell ref="K131:K135"/>
    <mergeCell ref="L131:L135"/>
    <mergeCell ref="N136:N138"/>
    <mergeCell ref="O136:O138"/>
    <mergeCell ref="P136:Q138"/>
    <mergeCell ref="B131:B135"/>
    <mergeCell ref="C131:C135"/>
    <mergeCell ref="D131:D135"/>
    <mergeCell ref="E131:E135"/>
    <mergeCell ref="F131:F135"/>
    <mergeCell ref="B142:B144"/>
    <mergeCell ref="F142:F144"/>
    <mergeCell ref="E152:E153"/>
    <mergeCell ref="H136:H138"/>
    <mergeCell ref="I136:I138"/>
    <mergeCell ref="J136:J138"/>
    <mergeCell ref="K136:K138"/>
    <mergeCell ref="L136:L138"/>
    <mergeCell ref="M136:M138"/>
  </mergeCells>
  <dataValidations count="2">
    <dataValidation type="decimal" allowBlank="1" showInputMessage="1" showErrorMessage="1" sqref="WVH983068 WLL983068 C65565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1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7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3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9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5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1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7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3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9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5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1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7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3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9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IV24:IV42 SR24:SR42 ACN24:ACN42 AMJ24:AMJ42 AWF24:AWF42 BGB24:BGB42 BPX24:BPX42 BZT24:BZT42 CJP24:CJP42 CTL24:CTL42 DDH24:DDH42 DND24:DND42 DWZ24:DWZ42 EGV24:EGV42 EQR24:EQR42 FAN24:FAN42 FKJ24:FKJ42 FUF24:FUF42 GEB24:GEB42 GNX24:GNX42 GXT24:GXT42 HHP24:HHP42 HRL24:HRL42 IBH24:IBH42 ILD24:ILD42 IUZ24:IUZ42 JEV24:JEV42 JOR24:JOR42 JYN24:JYN42 KIJ24:KIJ42 KSF24:KSF42 LCB24:LCB42 LLX24:LLX42 LVT24:LVT42 MFP24:MFP42 MPL24:MPL42 MZH24:MZH42 NJD24:NJD42 NSZ24:NSZ42 OCV24:OCV42 OMR24:OMR42 OWN24:OWN42 PGJ24:PGJ42 PQF24:PQF42 QAB24:QAB42 QJX24:QJX42 QTT24:QTT42 RDP24:RDP42 RNL24:RNL42 RXH24:RXH42 SHD24:SHD42 SQZ24:SQZ42 TAV24:TAV42 TKR24:TKR42 TUN24:TUN42 UEJ24:UEJ42 UOF24:UOF42 UYB24:UYB42 VHX24:VHX42 VRT24:VRT42 WBP24:WBP42 WLL24:WLL42 WVH24:WVH42">
      <formula1>0</formula1>
      <formula2>1</formula2>
    </dataValidation>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A24:A42 IS24:IS42 SO24:SO42 ACK24:ACK42 AMG24:AMG42 AWC24:AWC42 BFY24:BFY42 BPU24:BPU42 BZQ24:BZQ42 CJM24:CJM42 CTI24:CTI42 DDE24:DDE42 DNA24:DNA42 DWW24:DWW42 EGS24:EGS42 EQO24:EQO42 FAK24:FAK42 FKG24:FKG42 FUC24:FUC42 GDY24:GDY42 GNU24:GNU42 GXQ24:GXQ42 HHM24:HHM42 HRI24:HRI42 IBE24:IBE42 ILA24:ILA42 IUW24:IUW42 JES24:JES42 JOO24:JOO42 JYK24:JYK42 KIG24:KIG42 KSC24:KSC42 LBY24:LBY42 LLU24:LLU42 LVQ24:LVQ42 MFM24:MFM42 MPI24:MPI42 MZE24:MZE42 NJA24:NJA42 NSW24:NSW42 OCS24:OCS42 OMO24:OMO42 OWK24:OWK42 PGG24:PGG42 PQC24:PQC42 PZY24:PZY42 QJU24:QJU42 QTQ24:QTQ42 RDM24:RDM42 RNI24:RNI42 RXE24:RXE42 SHA24:SHA42 SQW24:SQW42 TAS24:TAS42 TKO24:TKO42 TUK24:TUK42 UEG24:UEG42 UOC24:UOC42 UXY24:UXY42 VHU24:VHU42 VRQ24:VRQ42 WBM24:WBM42 WLI24:WLI42 WVE24:WVE42">
      <formula1>"1,2,3,4,5"</formula1>
    </dataValidation>
  </dataValidation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CM301"/>
  <sheetViews>
    <sheetView topLeftCell="A16" workbookViewId="0">
      <selection activeCell="D51" sqref="D51"/>
    </sheetView>
  </sheetViews>
  <sheetFormatPr baseColWidth="10" defaultRowHeight="15" x14ac:dyDescent="0.25"/>
  <cols>
    <col min="1" max="1" width="2.42578125" style="1" customWidth="1"/>
    <col min="2" max="2" width="68.42578125" style="1" customWidth="1"/>
    <col min="3" max="3" width="38.140625" style="1" customWidth="1"/>
    <col min="4" max="4" width="43.42578125" style="1" customWidth="1"/>
    <col min="5" max="5" width="22.7109375" style="925" customWidth="1"/>
    <col min="6" max="6" width="29.7109375" style="1" customWidth="1"/>
    <col min="7" max="7" width="25.7109375" style="1" customWidth="1"/>
    <col min="8" max="8" width="27" style="1" customWidth="1"/>
    <col min="9" max="9" width="21" style="1" customWidth="1"/>
    <col min="10" max="10" width="48" style="1" customWidth="1"/>
    <col min="11" max="11" width="30.140625" style="1" customWidth="1"/>
    <col min="12" max="12" width="18.7109375" style="1" customWidth="1"/>
    <col min="13" max="13" width="16.140625" style="1" customWidth="1"/>
    <col min="14" max="14" width="13" style="1" customWidth="1"/>
    <col min="15" max="15" width="26.140625" style="1" customWidth="1"/>
    <col min="16" max="16" width="24.5703125" style="1" customWidth="1"/>
    <col min="17" max="17" width="70.5703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562" t="s">
        <v>0</v>
      </c>
      <c r="C2" s="1563"/>
      <c r="D2" s="1563"/>
      <c r="E2" s="1563"/>
      <c r="F2" s="1563"/>
      <c r="G2" s="1563"/>
      <c r="H2" s="1563"/>
      <c r="I2" s="1563"/>
      <c r="J2" s="1563"/>
      <c r="K2" s="1563"/>
      <c r="L2" s="1563"/>
      <c r="M2" s="1563"/>
      <c r="N2" s="1563"/>
      <c r="O2" s="1563"/>
      <c r="P2" s="1563"/>
    </row>
    <row r="4" spans="2:16" ht="26.25" x14ac:dyDescent="0.25">
      <c r="B4" s="1562" t="s">
        <v>1</v>
      </c>
      <c r="C4" s="1563"/>
      <c r="D4" s="1563"/>
      <c r="E4" s="1563"/>
      <c r="F4" s="1563"/>
      <c r="G4" s="1563"/>
      <c r="H4" s="1563"/>
      <c r="I4" s="1563"/>
      <c r="J4" s="1563"/>
      <c r="K4" s="1563"/>
      <c r="L4" s="1563"/>
      <c r="M4" s="1563"/>
      <c r="N4" s="1563"/>
      <c r="O4" s="1563"/>
      <c r="P4" s="1563"/>
    </row>
    <row r="5" spans="2:16" ht="15.75" thickBot="1" x14ac:dyDescent="0.3"/>
    <row r="6" spans="2:16" ht="21.75" thickBot="1" x14ac:dyDescent="0.3">
      <c r="B6" s="4" t="s">
        <v>2</v>
      </c>
      <c r="C6" s="1564" t="s">
        <v>5297</v>
      </c>
      <c r="D6" s="1564"/>
      <c r="E6" s="1564"/>
      <c r="F6" s="1564"/>
      <c r="G6" s="1564"/>
      <c r="H6" s="1564"/>
      <c r="I6" s="1564"/>
      <c r="J6" s="1564"/>
      <c r="K6" s="1564"/>
      <c r="L6" s="1564"/>
      <c r="M6" s="1564"/>
      <c r="N6" s="1565"/>
    </row>
    <row r="7" spans="2:16" ht="16.5" thickBot="1" x14ac:dyDescent="0.3">
      <c r="B7" s="5" t="s">
        <v>4</v>
      </c>
      <c r="C7" s="1564"/>
      <c r="D7" s="1564"/>
      <c r="E7" s="1564"/>
      <c r="F7" s="1564"/>
      <c r="G7" s="1564"/>
      <c r="H7" s="1564"/>
      <c r="I7" s="1564"/>
      <c r="J7" s="1564"/>
      <c r="K7" s="1564"/>
      <c r="L7" s="1564"/>
      <c r="M7" s="1564"/>
      <c r="N7" s="1565"/>
    </row>
    <row r="8" spans="2:16" ht="16.5" thickBot="1" x14ac:dyDescent="0.3">
      <c r="B8" s="5" t="s">
        <v>5</v>
      </c>
      <c r="C8" s="1564"/>
      <c r="D8" s="1564"/>
      <c r="E8" s="1564"/>
      <c r="F8" s="1564"/>
      <c r="G8" s="1564"/>
      <c r="H8" s="1564"/>
      <c r="I8" s="1564"/>
      <c r="J8" s="1564"/>
      <c r="K8" s="1564"/>
      <c r="L8" s="1564"/>
      <c r="M8" s="1564"/>
      <c r="N8" s="1565"/>
    </row>
    <row r="9" spans="2:16" ht="16.5" thickBot="1" x14ac:dyDescent="0.3">
      <c r="B9" s="5" t="s">
        <v>6</v>
      </c>
      <c r="C9" s="1564"/>
      <c r="D9" s="1564"/>
      <c r="E9" s="1564"/>
      <c r="F9" s="1564"/>
      <c r="G9" s="1564"/>
      <c r="H9" s="1564"/>
      <c r="I9" s="1564"/>
      <c r="J9" s="1564"/>
      <c r="K9" s="1564"/>
      <c r="L9" s="1564"/>
      <c r="M9" s="1564"/>
      <c r="N9" s="1565"/>
    </row>
    <row r="10" spans="2:16" ht="16.5" thickBot="1" x14ac:dyDescent="0.3">
      <c r="B10" s="5" t="s">
        <v>7</v>
      </c>
      <c r="C10" s="1787"/>
      <c r="D10" s="1572"/>
      <c r="E10" s="1573"/>
      <c r="F10" s="6"/>
      <c r="G10" s="6"/>
      <c r="H10" s="6"/>
      <c r="I10" s="6"/>
      <c r="J10" s="6"/>
      <c r="K10" s="6"/>
      <c r="L10" s="6"/>
      <c r="M10" s="6"/>
      <c r="N10" s="8"/>
    </row>
    <row r="11" spans="2:16" ht="16.5" thickBot="1" x14ac:dyDescent="0.3">
      <c r="B11" s="9" t="s">
        <v>8</v>
      </c>
      <c r="C11" s="248" t="s">
        <v>5298</v>
      </c>
      <c r="D11" s="11"/>
      <c r="E11" s="12"/>
      <c r="F11" s="11"/>
      <c r="G11" s="11"/>
      <c r="H11" s="11"/>
      <c r="I11" s="11"/>
      <c r="J11" s="11"/>
      <c r="K11" s="11"/>
      <c r="L11" s="11"/>
      <c r="M11" s="11"/>
      <c r="N11" s="13"/>
    </row>
    <row r="12" spans="2:16" ht="15.75" x14ac:dyDescent="0.25">
      <c r="B12" s="14"/>
      <c r="C12" s="249"/>
      <c r="D12" s="16"/>
      <c r="E12" s="438"/>
      <c r="F12" s="16"/>
      <c r="G12" s="16"/>
      <c r="H12" s="16"/>
      <c r="I12" s="925"/>
      <c r="J12" s="925"/>
      <c r="K12" s="925"/>
      <c r="L12" s="925"/>
      <c r="M12" s="925"/>
      <c r="N12" s="16"/>
    </row>
    <row r="13" spans="2:16" x14ac:dyDescent="0.25">
      <c r="I13" s="925"/>
      <c r="J13" s="925"/>
      <c r="K13" s="925"/>
      <c r="L13" s="925"/>
      <c r="M13" s="925"/>
      <c r="N13" s="17"/>
    </row>
    <row r="14" spans="2:16" x14ac:dyDescent="0.25">
      <c r="B14" s="1574" t="s">
        <v>10</v>
      </c>
      <c r="C14" s="1574"/>
      <c r="D14" s="859" t="s">
        <v>11</v>
      </c>
      <c r="E14" s="859" t="s">
        <v>12</v>
      </c>
      <c r="F14" s="859" t="s">
        <v>13</v>
      </c>
      <c r="G14" s="19"/>
      <c r="I14" s="20"/>
      <c r="J14" s="20"/>
      <c r="K14" s="20"/>
      <c r="L14" s="20"/>
      <c r="M14" s="20"/>
      <c r="N14" s="17"/>
    </row>
    <row r="15" spans="2:16" x14ac:dyDescent="0.25">
      <c r="B15" s="1574"/>
      <c r="C15" s="1574"/>
      <c r="D15" s="859" t="s">
        <v>4720</v>
      </c>
      <c r="E15" s="1234">
        <v>6828678870</v>
      </c>
      <c r="F15" s="251">
        <v>3270</v>
      </c>
      <c r="G15" s="634"/>
      <c r="I15" s="635"/>
      <c r="J15" s="635"/>
      <c r="K15" s="635"/>
      <c r="L15" s="635"/>
      <c r="M15" s="635"/>
      <c r="N15" s="17"/>
    </row>
    <row r="16" spans="2:16" x14ac:dyDescent="0.25">
      <c r="B16" s="1574"/>
      <c r="C16" s="1574"/>
      <c r="D16" s="859" t="s">
        <v>3570</v>
      </c>
      <c r="E16" s="1234">
        <v>2352481241</v>
      </c>
      <c r="F16" s="251">
        <v>1051</v>
      </c>
      <c r="G16" s="634"/>
      <c r="I16" s="635"/>
      <c r="J16" s="635"/>
      <c r="K16" s="635"/>
      <c r="L16" s="635"/>
      <c r="M16" s="635"/>
      <c r="N16" s="17"/>
    </row>
    <row r="17" spans="1:14" x14ac:dyDescent="0.25">
      <c r="B17" s="1574"/>
      <c r="C17" s="1574"/>
      <c r="D17" s="859" t="s">
        <v>5299</v>
      </c>
      <c r="E17" s="1234">
        <v>1275939691</v>
      </c>
      <c r="F17" s="251">
        <v>611</v>
      </c>
      <c r="G17" s="634"/>
      <c r="I17" s="635"/>
      <c r="J17" s="635"/>
      <c r="K17" s="635"/>
      <c r="L17" s="635"/>
      <c r="M17" s="635"/>
      <c r="N17" s="17"/>
    </row>
    <row r="18" spans="1:14" x14ac:dyDescent="0.25">
      <c r="B18" s="1574"/>
      <c r="C18" s="1574"/>
      <c r="D18" s="859"/>
      <c r="E18" s="607"/>
      <c r="F18" s="633"/>
      <c r="G18" s="634"/>
      <c r="H18" s="636"/>
      <c r="I18" s="635"/>
      <c r="J18" s="635"/>
      <c r="K18" s="635"/>
      <c r="L18" s="635"/>
      <c r="M18" s="635"/>
      <c r="N18" s="29"/>
    </row>
    <row r="19" spans="1:14" x14ac:dyDescent="0.25">
      <c r="B19" s="1574"/>
      <c r="C19" s="1574"/>
      <c r="D19" s="859"/>
      <c r="E19" s="607"/>
      <c r="F19" s="633"/>
      <c r="G19" s="634"/>
      <c r="H19" s="636"/>
      <c r="I19" s="969"/>
      <c r="J19" s="969"/>
      <c r="K19" s="969"/>
      <c r="L19" s="969"/>
      <c r="M19" s="969"/>
      <c r="N19" s="29"/>
    </row>
    <row r="20" spans="1:14" x14ac:dyDescent="0.25">
      <c r="B20" s="1574"/>
      <c r="C20" s="1574"/>
      <c r="D20" s="859"/>
      <c r="E20" s="607"/>
      <c r="F20" s="633"/>
      <c r="G20" s="634"/>
      <c r="H20" s="636"/>
      <c r="I20" s="925"/>
      <c r="J20" s="925"/>
      <c r="K20" s="925"/>
      <c r="L20" s="925"/>
      <c r="M20" s="925"/>
      <c r="N20" s="29"/>
    </row>
    <row r="21" spans="1:14" x14ac:dyDescent="0.25">
      <c r="B21" s="1574"/>
      <c r="C21" s="1574"/>
      <c r="D21" s="859"/>
      <c r="E21" s="607"/>
      <c r="F21" s="633"/>
      <c r="G21" s="634"/>
      <c r="H21" s="636"/>
      <c r="I21" s="925"/>
      <c r="J21" s="925"/>
      <c r="K21" s="925"/>
      <c r="L21" s="925"/>
      <c r="M21" s="925"/>
      <c r="N21" s="29"/>
    </row>
    <row r="22" spans="1:14" ht="15.75" thickBot="1" x14ac:dyDescent="0.3">
      <c r="B22" s="1575" t="s">
        <v>14</v>
      </c>
      <c r="C22" s="1576"/>
      <c r="D22" s="859"/>
      <c r="E22" s="1234"/>
      <c r="F22" s="251">
        <f>SUM(F15:F21)</f>
        <v>4932</v>
      </c>
      <c r="G22" s="634"/>
      <c r="H22" s="636"/>
      <c r="I22" s="925"/>
      <c r="J22" s="925"/>
      <c r="K22" s="925"/>
      <c r="L22" s="925"/>
      <c r="M22" s="925"/>
      <c r="N22" s="29"/>
    </row>
    <row r="23" spans="1:14" ht="30.75" thickBot="1" x14ac:dyDescent="0.3">
      <c r="A23" s="32"/>
      <c r="B23" s="33" t="s">
        <v>15</v>
      </c>
      <c r="C23" s="33" t="s">
        <v>16</v>
      </c>
      <c r="E23" s="927"/>
      <c r="F23" s="20"/>
      <c r="G23" s="20"/>
      <c r="H23" s="20"/>
      <c r="I23" s="35"/>
      <c r="J23" s="35"/>
      <c r="K23" s="35"/>
      <c r="L23" s="35"/>
      <c r="M23" s="35"/>
    </row>
    <row r="24" spans="1:14" ht="15.75" thickBot="1" x14ac:dyDescent="0.3">
      <c r="A24" s="37"/>
      <c r="C24" s="253">
        <f>F22*80/100</f>
        <v>3945.6</v>
      </c>
      <c r="D24" s="637"/>
      <c r="E24" s="1463"/>
      <c r="F24" s="41"/>
      <c r="G24" s="41"/>
      <c r="H24" s="41"/>
      <c r="I24" s="637"/>
      <c r="J24" s="637"/>
      <c r="K24" s="637"/>
      <c r="L24" s="637"/>
      <c r="M24" s="637"/>
    </row>
    <row r="25" spans="1:14" x14ac:dyDescent="0.25">
      <c r="A25" s="44"/>
      <c r="C25" s="255"/>
      <c r="D25" s="635"/>
      <c r="E25" s="1464"/>
      <c r="F25" s="41"/>
      <c r="G25" s="41"/>
      <c r="H25" s="41"/>
      <c r="I25" s="637"/>
      <c r="J25" s="637"/>
      <c r="K25" s="637"/>
      <c r="L25" s="637"/>
      <c r="M25" s="637"/>
    </row>
    <row r="26" spans="1:14" x14ac:dyDescent="0.25">
      <c r="A26" s="44"/>
      <c r="C26" s="255"/>
      <c r="D26" s="635"/>
      <c r="E26" s="1464"/>
      <c r="F26" s="41"/>
      <c r="G26" s="41"/>
      <c r="H26" s="41"/>
      <c r="I26" s="637"/>
      <c r="J26" s="637"/>
      <c r="K26" s="637"/>
      <c r="L26" s="637"/>
      <c r="M26" s="637"/>
    </row>
    <row r="27" spans="1:14" x14ac:dyDescent="0.25">
      <c r="A27" s="44"/>
      <c r="B27" s="47" t="s">
        <v>5300</v>
      </c>
      <c r="C27"/>
      <c r="D27"/>
      <c r="E27" s="207"/>
      <c r="F27"/>
      <c r="G27"/>
      <c r="H27"/>
      <c r="I27" s="925"/>
      <c r="J27" s="925"/>
      <c r="K27" s="925"/>
      <c r="L27" s="925"/>
      <c r="M27" s="925"/>
      <c r="N27" s="17"/>
    </row>
    <row r="28" spans="1:14" x14ac:dyDescent="0.25">
      <c r="A28" s="44"/>
      <c r="B28"/>
      <c r="C28"/>
      <c r="D28"/>
      <c r="E28" s="1465"/>
      <c r="F28" s="256"/>
      <c r="G28"/>
      <c r="H28"/>
      <c r="I28" s="925"/>
      <c r="J28" s="925"/>
      <c r="K28" s="925"/>
      <c r="L28" s="925"/>
      <c r="M28" s="925"/>
      <c r="N28" s="17"/>
    </row>
    <row r="29" spans="1:14" x14ac:dyDescent="0.25">
      <c r="A29" s="44"/>
      <c r="B29" s="49" t="s">
        <v>18</v>
      </c>
      <c r="C29" s="49" t="s">
        <v>19</v>
      </c>
      <c r="D29" s="49" t="s">
        <v>20</v>
      </c>
      <c r="E29" s="1786"/>
      <c r="F29" s="1786"/>
      <c r="G29"/>
      <c r="H29"/>
      <c r="I29" s="925"/>
      <c r="J29" s="925"/>
      <c r="K29" s="925"/>
      <c r="L29" s="925"/>
      <c r="M29" s="925"/>
      <c r="N29" s="17"/>
    </row>
    <row r="30" spans="1:14" x14ac:dyDescent="0.25">
      <c r="A30" s="44"/>
      <c r="B30" s="51" t="s">
        <v>21</v>
      </c>
      <c r="C30" s="878" t="s">
        <v>22</v>
      </c>
      <c r="D30" s="878"/>
      <c r="E30" s="1788"/>
      <c r="F30" s="1788"/>
      <c r="G30"/>
      <c r="H30"/>
      <c r="I30" s="925"/>
      <c r="J30" s="925"/>
      <c r="K30" s="925"/>
      <c r="L30" s="925"/>
      <c r="M30" s="925"/>
      <c r="N30" s="17"/>
    </row>
    <row r="31" spans="1:14" x14ac:dyDescent="0.25">
      <c r="A31" s="44"/>
      <c r="B31" s="51" t="s">
        <v>23</v>
      </c>
      <c r="C31" s="878" t="s">
        <v>22</v>
      </c>
      <c r="D31" s="878" t="s">
        <v>631</v>
      </c>
      <c r="E31" s="1788"/>
      <c r="F31" s="1788"/>
      <c r="G31"/>
      <c r="H31"/>
      <c r="I31" s="925"/>
      <c r="J31" s="925"/>
      <c r="K31" s="925"/>
      <c r="L31" s="925"/>
      <c r="M31" s="925"/>
      <c r="N31" s="17"/>
    </row>
    <row r="32" spans="1:14" x14ac:dyDescent="0.25">
      <c r="A32" s="44"/>
      <c r="B32" s="51" t="s">
        <v>24</v>
      </c>
      <c r="C32" s="878"/>
      <c r="D32" s="878" t="s">
        <v>22</v>
      </c>
      <c r="E32" s="1788"/>
      <c r="F32" s="1788"/>
      <c r="G32"/>
      <c r="H32"/>
      <c r="I32" s="925"/>
      <c r="J32" s="925"/>
      <c r="K32" s="925"/>
      <c r="L32" s="925"/>
      <c r="M32" s="925"/>
      <c r="N32" s="17"/>
    </row>
    <row r="33" spans="1:14" x14ac:dyDescent="0.25">
      <c r="A33" s="44"/>
      <c r="B33" s="51" t="s">
        <v>25</v>
      </c>
      <c r="C33" s="878"/>
      <c r="D33" s="878" t="s">
        <v>22</v>
      </c>
      <c r="E33" s="1788"/>
      <c r="F33" s="1788"/>
      <c r="G33"/>
      <c r="H33"/>
      <c r="I33" s="925"/>
      <c r="J33" s="925"/>
      <c r="K33" s="925"/>
      <c r="L33" s="925"/>
      <c r="M33" s="925"/>
      <c r="N33" s="17"/>
    </row>
    <row r="34" spans="1:14" x14ac:dyDescent="0.25">
      <c r="A34" s="44"/>
      <c r="B34" s="35"/>
      <c r="C34" s="826"/>
      <c r="D34" s="35"/>
      <c r="E34" s="927"/>
      <c r="F34" s="927"/>
      <c r="G34"/>
      <c r="H34"/>
      <c r="I34" s="925"/>
      <c r="J34" s="925"/>
      <c r="K34" s="925"/>
      <c r="L34" s="925"/>
      <c r="M34" s="925"/>
      <c r="N34" s="17"/>
    </row>
    <row r="35" spans="1:14" x14ac:dyDescent="0.25">
      <c r="A35" s="44"/>
      <c r="B35" s="47" t="s">
        <v>5301</v>
      </c>
      <c r="C35"/>
      <c r="D35"/>
      <c r="E35" s="198"/>
      <c r="F35" s="196"/>
      <c r="G35"/>
      <c r="H35"/>
      <c r="I35" s="925"/>
      <c r="J35" s="925"/>
      <c r="K35" s="925"/>
      <c r="L35" s="925"/>
      <c r="M35" s="925"/>
      <c r="N35" s="17"/>
    </row>
    <row r="36" spans="1:14" x14ac:dyDescent="0.25">
      <c r="A36" s="44"/>
      <c r="B36"/>
      <c r="C36"/>
      <c r="D36"/>
      <c r="E36" s="198"/>
      <c r="F36" s="196"/>
      <c r="G36"/>
      <c r="H36"/>
      <c r="I36" s="925"/>
      <c r="J36" s="925"/>
      <c r="K36" s="925"/>
      <c r="L36" s="925"/>
      <c r="M36" s="925"/>
      <c r="N36" s="17"/>
    </row>
    <row r="37" spans="1:14" x14ac:dyDescent="0.25">
      <c r="A37" s="44"/>
      <c r="B37" s="49" t="s">
        <v>18</v>
      </c>
      <c r="C37" s="49" t="s">
        <v>19</v>
      </c>
      <c r="D37" s="49" t="s">
        <v>20</v>
      </c>
      <c r="E37" s="198"/>
      <c r="F37" s="196"/>
      <c r="G37"/>
      <c r="H37"/>
      <c r="I37" s="925"/>
      <c r="J37" s="925"/>
      <c r="K37" s="925"/>
      <c r="L37" s="925"/>
      <c r="M37" s="925"/>
      <c r="N37" s="17"/>
    </row>
    <row r="38" spans="1:14" x14ac:dyDescent="0.25">
      <c r="A38" s="44"/>
      <c r="B38" s="51" t="s">
        <v>21</v>
      </c>
      <c r="C38" s="878"/>
      <c r="D38" s="878" t="s">
        <v>22</v>
      </c>
      <c r="E38" s="198"/>
      <c r="F38" s="196"/>
      <c r="G38"/>
      <c r="H38"/>
      <c r="I38" s="925"/>
      <c r="J38" s="925"/>
      <c r="K38" s="925"/>
      <c r="L38" s="925"/>
      <c r="M38" s="925"/>
      <c r="N38" s="17"/>
    </row>
    <row r="39" spans="1:14" x14ac:dyDescent="0.25">
      <c r="A39" s="44"/>
      <c r="B39" s="51" t="s">
        <v>23</v>
      </c>
      <c r="C39" s="878" t="s">
        <v>22</v>
      </c>
      <c r="D39" s="925" t="s">
        <v>631</v>
      </c>
      <c r="E39" s="198"/>
      <c r="F39" s="196"/>
      <c r="G39"/>
      <c r="H39"/>
      <c r="I39" s="925"/>
      <c r="J39" s="925"/>
      <c r="K39" s="925"/>
      <c r="L39" s="925"/>
      <c r="M39" s="925"/>
      <c r="N39" s="17"/>
    </row>
    <row r="40" spans="1:14" x14ac:dyDescent="0.25">
      <c r="A40" s="44"/>
      <c r="B40" s="51" t="s">
        <v>24</v>
      </c>
      <c r="C40" s="878"/>
      <c r="D40" s="878" t="s">
        <v>22</v>
      </c>
      <c r="E40" s="198"/>
      <c r="F40" s="196"/>
      <c r="G40"/>
      <c r="H40"/>
      <c r="I40" s="925"/>
      <c r="J40" s="925"/>
      <c r="K40" s="925"/>
      <c r="L40" s="925"/>
      <c r="M40" s="925"/>
      <c r="N40" s="17"/>
    </row>
    <row r="41" spans="1:14" x14ac:dyDescent="0.25">
      <c r="A41" s="44"/>
      <c r="B41" s="51" t="s">
        <v>25</v>
      </c>
      <c r="C41" s="878"/>
      <c r="D41" s="878" t="s">
        <v>22</v>
      </c>
      <c r="E41" s="198"/>
      <c r="F41" s="196"/>
      <c r="G41"/>
      <c r="H41"/>
      <c r="I41" s="925"/>
      <c r="J41" s="925"/>
      <c r="K41" s="925"/>
      <c r="L41" s="925"/>
      <c r="M41" s="925"/>
      <c r="N41" s="17"/>
    </row>
    <row r="42" spans="1:14" x14ac:dyDescent="0.25">
      <c r="A42" s="44"/>
      <c r="E42" s="1786"/>
      <c r="F42" s="1786"/>
      <c r="G42"/>
      <c r="H42"/>
      <c r="I42" s="925"/>
      <c r="J42" s="925"/>
      <c r="K42" s="925"/>
      <c r="L42" s="925"/>
      <c r="M42" s="925"/>
      <c r="N42" s="17"/>
    </row>
    <row r="43" spans="1:14" x14ac:dyDescent="0.25">
      <c r="A43" s="44"/>
      <c r="B43" s="47" t="s">
        <v>5302</v>
      </c>
      <c r="E43" s="926"/>
      <c r="F43" s="926"/>
      <c r="G43"/>
      <c r="H43"/>
      <c r="I43" s="925"/>
      <c r="J43" s="925"/>
      <c r="K43" s="925"/>
      <c r="L43" s="925"/>
      <c r="M43" s="925"/>
      <c r="N43" s="17"/>
    </row>
    <row r="44" spans="1:14" x14ac:dyDescent="0.25">
      <c r="A44" s="44"/>
      <c r="E44" s="1788"/>
      <c r="F44" s="1788"/>
      <c r="G44"/>
      <c r="H44"/>
      <c r="I44" s="925"/>
      <c r="J44" s="925"/>
      <c r="K44" s="925"/>
      <c r="L44" s="925"/>
      <c r="M44" s="925"/>
      <c r="N44" s="17"/>
    </row>
    <row r="45" spans="1:14" x14ac:dyDescent="0.25">
      <c r="A45" s="44"/>
      <c r="B45" s="49" t="s">
        <v>18</v>
      </c>
      <c r="C45" s="49" t="s">
        <v>19</v>
      </c>
      <c r="D45" s="49" t="s">
        <v>20</v>
      </c>
      <c r="E45" s="1788"/>
      <c r="F45" s="1788"/>
      <c r="G45"/>
      <c r="H45"/>
      <c r="I45" s="925"/>
      <c r="J45" s="925"/>
      <c r="K45" s="925"/>
      <c r="L45" s="925"/>
      <c r="M45" s="925"/>
      <c r="N45" s="17"/>
    </row>
    <row r="46" spans="1:14" x14ac:dyDescent="0.25">
      <c r="A46" s="44"/>
      <c r="B46" s="51" t="s">
        <v>21</v>
      </c>
      <c r="C46" s="51"/>
      <c r="D46" s="878" t="s">
        <v>22</v>
      </c>
      <c r="E46" s="1788"/>
      <c r="F46" s="1788"/>
      <c r="G46"/>
      <c r="H46"/>
      <c r="I46" s="925"/>
      <c r="J46" s="925"/>
      <c r="K46" s="925"/>
      <c r="L46" s="925"/>
      <c r="M46" s="925"/>
      <c r="N46" s="17"/>
    </row>
    <row r="47" spans="1:14" x14ac:dyDescent="0.25">
      <c r="A47" s="44"/>
      <c r="B47" s="51" t="s">
        <v>23</v>
      </c>
      <c r="C47" s="878" t="s">
        <v>22</v>
      </c>
      <c r="D47" s="878" t="s">
        <v>631</v>
      </c>
      <c r="E47" s="1788"/>
      <c r="F47" s="1788"/>
      <c r="G47"/>
      <c r="H47"/>
      <c r="I47" s="925"/>
      <c r="J47" s="925"/>
      <c r="K47" s="925"/>
      <c r="L47" s="925"/>
      <c r="M47" s="925"/>
      <c r="N47" s="17"/>
    </row>
    <row r="48" spans="1:14" x14ac:dyDescent="0.25">
      <c r="A48" s="44"/>
      <c r="B48" s="51" t="s">
        <v>24</v>
      </c>
      <c r="C48" s="878"/>
      <c r="D48" s="878" t="s">
        <v>22</v>
      </c>
      <c r="E48" s="44"/>
      <c r="F48" s="44"/>
      <c r="G48"/>
      <c r="H48"/>
      <c r="I48" s="925"/>
      <c r="J48" s="925"/>
      <c r="K48" s="925"/>
      <c r="L48" s="925"/>
      <c r="M48" s="925"/>
      <c r="N48" s="17"/>
    </row>
    <row r="49" spans="1:14" x14ac:dyDescent="0.25">
      <c r="A49" s="44"/>
      <c r="B49" s="51" t="s">
        <v>25</v>
      </c>
      <c r="C49" s="878"/>
      <c r="D49" s="878" t="s">
        <v>22</v>
      </c>
      <c r="E49" s="44"/>
      <c r="F49" s="44"/>
      <c r="G49"/>
      <c r="H49"/>
      <c r="I49" s="925"/>
      <c r="J49" s="925"/>
      <c r="K49" s="925"/>
      <c r="L49" s="925"/>
      <c r="M49" s="925"/>
      <c r="N49" s="17"/>
    </row>
    <row r="50" spans="1:14" x14ac:dyDescent="0.25">
      <c r="A50" s="44"/>
      <c r="B50"/>
      <c r="C50"/>
      <c r="D50"/>
      <c r="E50" s="207"/>
      <c r="F50"/>
      <c r="G50"/>
      <c r="H50"/>
      <c r="I50" s="925"/>
      <c r="J50" s="925"/>
      <c r="K50" s="925"/>
      <c r="L50" s="925"/>
      <c r="M50" s="925"/>
      <c r="N50" s="17"/>
    </row>
    <row r="51" spans="1:14" x14ac:dyDescent="0.25">
      <c r="A51" s="44"/>
      <c r="B51" s="47" t="s">
        <v>5303</v>
      </c>
      <c r="C51"/>
      <c r="D51"/>
      <c r="E51" s="207"/>
      <c r="F51"/>
      <c r="G51"/>
      <c r="H51"/>
      <c r="I51" s="925"/>
      <c r="J51" s="925"/>
      <c r="K51" s="925"/>
      <c r="L51" s="925"/>
      <c r="M51" s="925"/>
      <c r="N51" s="17"/>
    </row>
    <row r="52" spans="1:14" x14ac:dyDescent="0.25">
      <c r="A52" s="44"/>
      <c r="B52"/>
      <c r="C52"/>
      <c r="D52"/>
      <c r="E52" s="207"/>
      <c r="F52"/>
      <c r="G52"/>
      <c r="H52"/>
      <c r="I52" s="925"/>
      <c r="J52" s="925"/>
      <c r="K52" s="925"/>
      <c r="L52" s="925"/>
      <c r="M52" s="925"/>
      <c r="N52" s="17"/>
    </row>
    <row r="53" spans="1:14" x14ac:dyDescent="0.25">
      <c r="A53" s="44"/>
      <c r="B53" s="49" t="s">
        <v>18</v>
      </c>
      <c r="C53" s="49" t="s">
        <v>27</v>
      </c>
      <c r="D53" s="55" t="s">
        <v>28</v>
      </c>
      <c r="E53" s="55" t="s">
        <v>29</v>
      </c>
      <c r="F53"/>
      <c r="G53"/>
      <c r="H53"/>
      <c r="I53" s="925"/>
      <c r="J53" s="925"/>
      <c r="K53" s="925"/>
      <c r="L53" s="925"/>
      <c r="M53" s="925"/>
      <c r="N53" s="17"/>
    </row>
    <row r="54" spans="1:14" ht="28.5" x14ac:dyDescent="0.25">
      <c r="A54" s="44"/>
      <c r="B54" s="56" t="s">
        <v>30</v>
      </c>
      <c r="C54" s="1010">
        <v>40</v>
      </c>
      <c r="D54" s="1223">
        <v>30</v>
      </c>
      <c r="E54" s="1932">
        <v>30</v>
      </c>
      <c r="F54"/>
      <c r="G54"/>
      <c r="H54"/>
      <c r="I54" s="925"/>
      <c r="J54" s="925"/>
      <c r="K54" s="925"/>
      <c r="L54" s="925"/>
      <c r="M54" s="925"/>
      <c r="N54" s="17"/>
    </row>
    <row r="55" spans="1:14" ht="57" x14ac:dyDescent="0.25">
      <c r="A55" s="44"/>
      <c r="B55" s="56" t="s">
        <v>31</v>
      </c>
      <c r="C55" s="1010">
        <v>60</v>
      </c>
      <c r="D55" s="1223">
        <v>0</v>
      </c>
      <c r="E55" s="1933"/>
      <c r="F55"/>
      <c r="G55"/>
      <c r="H55"/>
      <c r="I55" s="925"/>
      <c r="J55" s="925"/>
      <c r="K55" s="925"/>
      <c r="L55" s="925"/>
      <c r="M55" s="925"/>
      <c r="N55" s="17"/>
    </row>
    <row r="56" spans="1:14" x14ac:dyDescent="0.25">
      <c r="A56" s="44"/>
      <c r="B56" s="208"/>
      <c r="C56" s="258"/>
      <c r="D56" s="826"/>
      <c r="E56" s="826"/>
      <c r="F56"/>
      <c r="G56"/>
      <c r="H56"/>
      <c r="I56" s="925"/>
      <c r="J56" s="925"/>
      <c r="K56" s="925"/>
      <c r="L56" s="925"/>
      <c r="M56" s="925"/>
      <c r="N56" s="17"/>
    </row>
    <row r="57" spans="1:14" x14ac:dyDescent="0.25">
      <c r="A57" s="44"/>
      <c r="B57" s="47" t="s">
        <v>5304</v>
      </c>
      <c r="C57"/>
      <c r="D57"/>
      <c r="E57" s="207"/>
      <c r="F57"/>
      <c r="G57"/>
      <c r="H57"/>
      <c r="I57" s="925"/>
      <c r="J57" s="925"/>
      <c r="K57" s="925"/>
      <c r="L57" s="925"/>
      <c r="M57" s="925"/>
      <c r="N57" s="17"/>
    </row>
    <row r="58" spans="1:14" x14ac:dyDescent="0.25">
      <c r="A58" s="44"/>
      <c r="B58"/>
      <c r="C58"/>
      <c r="D58"/>
      <c r="E58" s="207"/>
      <c r="F58"/>
      <c r="G58"/>
      <c r="H58"/>
      <c r="I58" s="925"/>
      <c r="J58" s="925"/>
      <c r="K58" s="925"/>
      <c r="L58" s="925"/>
      <c r="M58" s="925"/>
      <c r="N58" s="17"/>
    </row>
    <row r="59" spans="1:14" x14ac:dyDescent="0.25">
      <c r="A59" s="44"/>
      <c r="B59" s="49" t="s">
        <v>18</v>
      </c>
      <c r="C59" s="49" t="s">
        <v>27</v>
      </c>
      <c r="D59" s="55" t="s">
        <v>28</v>
      </c>
      <c r="E59" s="55" t="s">
        <v>29</v>
      </c>
      <c r="F59"/>
      <c r="G59"/>
      <c r="H59"/>
      <c r="I59" s="925"/>
      <c r="J59" s="925"/>
      <c r="K59" s="925"/>
      <c r="L59" s="925"/>
      <c r="M59" s="925"/>
      <c r="N59" s="17"/>
    </row>
    <row r="60" spans="1:14" ht="28.5" x14ac:dyDescent="0.25">
      <c r="A60" s="44"/>
      <c r="B60" s="56" t="s">
        <v>30</v>
      </c>
      <c r="C60" s="1010">
        <v>40</v>
      </c>
      <c r="D60" s="1223">
        <v>0</v>
      </c>
      <c r="E60" s="2064">
        <v>0</v>
      </c>
      <c r="F60"/>
      <c r="G60"/>
      <c r="H60"/>
      <c r="I60" s="925"/>
      <c r="J60" s="925"/>
      <c r="K60" s="925"/>
      <c r="L60" s="925"/>
      <c r="M60" s="925"/>
      <c r="N60" s="17"/>
    </row>
    <row r="61" spans="1:14" ht="57" x14ac:dyDescent="0.25">
      <c r="A61" s="44"/>
      <c r="B61" s="56" t="s">
        <v>31</v>
      </c>
      <c r="C61" s="1010">
        <v>60</v>
      </c>
      <c r="D61" s="1223">
        <v>0</v>
      </c>
      <c r="E61" s="2065"/>
      <c r="F61"/>
      <c r="G61"/>
      <c r="H61"/>
      <c r="I61" s="925"/>
      <c r="J61" s="925"/>
      <c r="K61" s="925"/>
      <c r="L61" s="925"/>
      <c r="M61" s="925"/>
      <c r="N61" s="17"/>
    </row>
    <row r="62" spans="1:14" x14ac:dyDescent="0.25">
      <c r="A62" s="44"/>
      <c r="B62"/>
      <c r="C62"/>
      <c r="D62"/>
      <c r="E62" s="207"/>
      <c r="F62"/>
      <c r="G62"/>
      <c r="H62"/>
      <c r="I62" s="925"/>
      <c r="J62" s="925"/>
      <c r="K62" s="925"/>
      <c r="L62" s="925"/>
      <c r="M62" s="925"/>
      <c r="N62" s="17"/>
    </row>
    <row r="63" spans="1:14" x14ac:dyDescent="0.25">
      <c r="A63" s="44"/>
      <c r="B63"/>
      <c r="C63"/>
      <c r="D63"/>
      <c r="E63" s="207"/>
      <c r="F63"/>
      <c r="G63"/>
      <c r="H63"/>
      <c r="I63" s="925"/>
      <c r="J63" s="925"/>
      <c r="K63" s="925"/>
      <c r="L63" s="925"/>
      <c r="M63" s="925"/>
      <c r="N63" s="17"/>
    </row>
    <row r="64" spans="1:14" x14ac:dyDescent="0.25">
      <c r="A64" s="44"/>
      <c r="B64" s="47" t="s">
        <v>1597</v>
      </c>
      <c r="C64"/>
      <c r="D64"/>
      <c r="E64" s="207"/>
      <c r="F64"/>
      <c r="G64"/>
      <c r="H64"/>
      <c r="I64" s="925"/>
      <c r="J64" s="925"/>
      <c r="K64" s="925"/>
      <c r="L64" s="925"/>
      <c r="M64" s="925"/>
      <c r="N64" s="17"/>
    </row>
    <row r="65" spans="1:26" x14ac:dyDescent="0.25">
      <c r="A65" s="44"/>
      <c r="B65"/>
      <c r="C65"/>
      <c r="D65"/>
      <c r="E65" s="207"/>
      <c r="F65"/>
      <c r="G65"/>
      <c r="H65"/>
      <c r="I65" s="925"/>
      <c r="J65" s="925"/>
      <c r="K65" s="925"/>
      <c r="L65" s="925"/>
      <c r="M65" s="925"/>
      <c r="N65" s="17"/>
    </row>
    <row r="66" spans="1:26" x14ac:dyDescent="0.25">
      <c r="A66" s="44"/>
      <c r="B66" s="49" t="s">
        <v>18</v>
      </c>
      <c r="C66" s="49" t="s">
        <v>27</v>
      </c>
      <c r="D66" s="55" t="s">
        <v>28</v>
      </c>
      <c r="E66" s="55" t="s">
        <v>29</v>
      </c>
      <c r="F66" s="41"/>
      <c r="G66" s="41"/>
      <c r="H66" s="41"/>
      <c r="I66" s="637"/>
      <c r="J66" s="637"/>
      <c r="K66" s="637"/>
      <c r="L66" s="637"/>
      <c r="M66" s="637"/>
    </row>
    <row r="67" spans="1:26" ht="28.5" x14ac:dyDescent="0.25">
      <c r="A67" s="44"/>
      <c r="B67" s="56" t="s">
        <v>30</v>
      </c>
      <c r="C67" s="1010">
        <v>40</v>
      </c>
      <c r="D67" s="1223">
        <v>0</v>
      </c>
      <c r="E67" s="1934">
        <v>0</v>
      </c>
      <c r="F67" s="41"/>
      <c r="G67" s="41"/>
      <c r="H67" s="41"/>
      <c r="I67" s="637"/>
      <c r="J67" s="637"/>
      <c r="K67" s="637"/>
      <c r="L67" s="637"/>
      <c r="M67" s="637"/>
    </row>
    <row r="68" spans="1:26" ht="57" x14ac:dyDescent="0.25">
      <c r="A68" s="44"/>
      <c r="B68" s="56" t="s">
        <v>31</v>
      </c>
      <c r="C68" s="1010">
        <v>60</v>
      </c>
      <c r="D68" s="1223">
        <v>0</v>
      </c>
      <c r="E68" s="1935"/>
      <c r="F68" s="41"/>
      <c r="G68" s="41"/>
      <c r="H68" s="41"/>
      <c r="I68" s="637"/>
      <c r="J68" s="637">
        <f>22/30</f>
        <v>0.73333333333333328</v>
      </c>
      <c r="K68" s="637"/>
      <c r="L68" s="637"/>
      <c r="M68" s="637"/>
    </row>
    <row r="69" spans="1:26" ht="15.75" thickBot="1" x14ac:dyDescent="0.3">
      <c r="M69" s="1568" t="s">
        <v>32</v>
      </c>
      <c r="N69" s="1568"/>
    </row>
    <row r="70" spans="1:26" x14ac:dyDescent="0.25">
      <c r="B70" s="47" t="s">
        <v>33</v>
      </c>
      <c r="M70" s="58"/>
      <c r="N70" s="58"/>
    </row>
    <row r="71" spans="1:26" ht="15.75" thickBot="1" x14ac:dyDescent="0.3">
      <c r="M71" s="58"/>
      <c r="N71" s="58"/>
    </row>
    <row r="72" spans="1:26" s="925" customFormat="1" ht="60" x14ac:dyDescent="0.25">
      <c r="B72" s="156" t="s">
        <v>34</v>
      </c>
      <c r="C72" s="156" t="s">
        <v>35</v>
      </c>
      <c r="D72" s="156" t="s">
        <v>36</v>
      </c>
      <c r="E72" s="156" t="s">
        <v>37</v>
      </c>
      <c r="F72" s="156" t="s">
        <v>38</v>
      </c>
      <c r="G72" s="156" t="s">
        <v>39</v>
      </c>
      <c r="H72" s="156" t="s">
        <v>40</v>
      </c>
      <c r="I72" s="156" t="s">
        <v>41</v>
      </c>
      <c r="J72" s="156" t="s">
        <v>42</v>
      </c>
      <c r="K72" s="156" t="s">
        <v>43</v>
      </c>
      <c r="L72" s="156" t="s">
        <v>44</v>
      </c>
      <c r="M72" s="158" t="s">
        <v>45</v>
      </c>
      <c r="N72" s="156" t="s">
        <v>46</v>
      </c>
      <c r="O72" s="156" t="s">
        <v>47</v>
      </c>
      <c r="P72" s="860" t="s">
        <v>48</v>
      </c>
      <c r="Q72" s="860" t="s">
        <v>49</v>
      </c>
    </row>
    <row r="73" spans="1:26" s="269" customFormat="1" ht="28.5" x14ac:dyDescent="0.25">
      <c r="A73" s="259"/>
      <c r="B73" s="260" t="s">
        <v>5297</v>
      </c>
      <c r="C73" s="261" t="s">
        <v>5305</v>
      </c>
      <c r="D73" s="262" t="s">
        <v>5306</v>
      </c>
      <c r="E73" s="263" t="s">
        <v>5307</v>
      </c>
      <c r="F73" s="262" t="s">
        <v>19</v>
      </c>
      <c r="G73" s="264">
        <v>0.5</v>
      </c>
      <c r="H73" s="1514">
        <v>40245</v>
      </c>
      <c r="I73" s="1514">
        <v>40485</v>
      </c>
      <c r="J73" s="266" t="s">
        <v>20</v>
      </c>
      <c r="K73" s="1466">
        <v>7.73</v>
      </c>
      <c r="L73" s="273">
        <v>0</v>
      </c>
      <c r="M73" s="263">
        <v>2228</v>
      </c>
      <c r="N73" s="263">
        <f>M73*G73</f>
        <v>1114</v>
      </c>
      <c r="O73" s="1020">
        <v>1996366731</v>
      </c>
      <c r="P73" s="267" t="s">
        <v>5308</v>
      </c>
      <c r="Q73" s="1467"/>
      <c r="R73" s="268"/>
      <c r="S73" s="268"/>
      <c r="T73" s="268"/>
      <c r="U73" s="268"/>
      <c r="V73" s="268"/>
      <c r="W73" s="268"/>
      <c r="X73" s="268"/>
      <c r="Y73" s="268"/>
      <c r="Z73" s="268"/>
    </row>
    <row r="74" spans="1:26" s="76" customFormat="1" ht="28.5" x14ac:dyDescent="0.25">
      <c r="A74" s="62"/>
      <c r="B74" s="260" t="s">
        <v>5297</v>
      </c>
      <c r="C74" s="261" t="s">
        <v>5297</v>
      </c>
      <c r="D74" s="270" t="s">
        <v>5309</v>
      </c>
      <c r="E74" s="263" t="s">
        <v>5310</v>
      </c>
      <c r="F74" s="262" t="s">
        <v>19</v>
      </c>
      <c r="G74" s="271">
        <v>1</v>
      </c>
      <c r="H74" s="1515">
        <v>41009</v>
      </c>
      <c r="I74" s="1515">
        <v>41263</v>
      </c>
      <c r="J74" s="266" t="s">
        <v>20</v>
      </c>
      <c r="K74" s="1466">
        <v>8.33</v>
      </c>
      <c r="M74" s="263">
        <v>3232</v>
      </c>
      <c r="N74" s="263">
        <v>411</v>
      </c>
      <c r="O74" s="1020">
        <v>2916721632</v>
      </c>
      <c r="P74" s="267" t="s">
        <v>5311</v>
      </c>
      <c r="Q74" s="1467"/>
      <c r="R74" s="75"/>
      <c r="S74" s="75"/>
      <c r="T74" s="75"/>
      <c r="U74" s="75"/>
      <c r="V74" s="75"/>
      <c r="W74" s="75"/>
      <c r="X74" s="75"/>
      <c r="Y74" s="75"/>
      <c r="Z74" s="75"/>
    </row>
    <row r="75" spans="1:26" s="76" customFormat="1" ht="42.75" x14ac:dyDescent="0.25">
      <c r="A75" s="62"/>
      <c r="B75" s="260" t="s">
        <v>5297</v>
      </c>
      <c r="C75" s="261" t="s">
        <v>5305</v>
      </c>
      <c r="D75" s="270" t="s">
        <v>4473</v>
      </c>
      <c r="E75" s="263" t="s">
        <v>5312</v>
      </c>
      <c r="F75" s="262" t="s">
        <v>19</v>
      </c>
      <c r="G75" s="271">
        <v>0.5</v>
      </c>
      <c r="H75" s="1515">
        <v>41157</v>
      </c>
      <c r="I75" s="1515">
        <v>41258</v>
      </c>
      <c r="J75" s="266" t="s">
        <v>20</v>
      </c>
      <c r="K75" s="1466">
        <v>0</v>
      </c>
      <c r="L75" s="273">
        <v>3.16</v>
      </c>
      <c r="M75" s="263">
        <v>585</v>
      </c>
      <c r="N75" s="263">
        <f t="shared" ref="N75:N76" si="0">M75*G75</f>
        <v>292.5</v>
      </c>
      <c r="O75" s="1020">
        <v>388332945</v>
      </c>
      <c r="P75" s="267" t="s">
        <v>5313</v>
      </c>
      <c r="Q75" s="1241" t="s">
        <v>5314</v>
      </c>
      <c r="R75" s="75"/>
      <c r="S75" s="75"/>
      <c r="T75" s="75"/>
      <c r="U75" s="75"/>
      <c r="V75" s="75"/>
      <c r="W75" s="75"/>
      <c r="X75" s="75"/>
      <c r="Y75" s="75"/>
      <c r="Z75" s="75"/>
    </row>
    <row r="76" spans="1:26" s="76" customFormat="1" ht="42.75" x14ac:dyDescent="0.25">
      <c r="A76" s="62"/>
      <c r="B76" s="260" t="s">
        <v>5297</v>
      </c>
      <c r="C76" s="261" t="s">
        <v>5305</v>
      </c>
      <c r="D76" s="270" t="s">
        <v>4473</v>
      </c>
      <c r="E76" s="263" t="s">
        <v>5315</v>
      </c>
      <c r="F76" s="262" t="s">
        <v>19</v>
      </c>
      <c r="G76" s="271">
        <v>0.5</v>
      </c>
      <c r="H76" s="1515">
        <v>41163</v>
      </c>
      <c r="I76" s="1515">
        <v>41258</v>
      </c>
      <c r="J76" s="266" t="s">
        <v>20</v>
      </c>
      <c r="K76" s="1466">
        <v>0</v>
      </c>
      <c r="L76" s="273">
        <v>3.4</v>
      </c>
      <c r="M76" s="263">
        <v>476</v>
      </c>
      <c r="N76" s="263">
        <f t="shared" si="0"/>
        <v>238</v>
      </c>
      <c r="O76" s="1020">
        <v>315976892</v>
      </c>
      <c r="P76" s="267" t="s">
        <v>5316</v>
      </c>
      <c r="Q76" s="1241" t="s">
        <v>5314</v>
      </c>
      <c r="R76" s="75"/>
      <c r="S76" s="75"/>
      <c r="T76" s="75"/>
      <c r="U76" s="75"/>
      <c r="V76" s="75"/>
      <c r="W76" s="75"/>
      <c r="X76" s="75"/>
      <c r="Y76" s="75"/>
      <c r="Z76" s="75"/>
    </row>
    <row r="77" spans="1:26" s="76" customFormat="1" ht="30" x14ac:dyDescent="0.25">
      <c r="A77" s="62"/>
      <c r="B77" s="260" t="s">
        <v>5297</v>
      </c>
      <c r="C77" s="261" t="s">
        <v>5297</v>
      </c>
      <c r="D77" s="270" t="s">
        <v>5317</v>
      </c>
      <c r="E77" s="263" t="s">
        <v>5318</v>
      </c>
      <c r="F77" s="227" t="s">
        <v>19</v>
      </c>
      <c r="G77" s="271">
        <v>1</v>
      </c>
      <c r="H77" s="1516">
        <v>41408</v>
      </c>
      <c r="I77" s="1517">
        <v>41628</v>
      </c>
      <c r="J77" s="229" t="s">
        <v>20</v>
      </c>
      <c r="K77" s="1466">
        <v>0</v>
      </c>
      <c r="L77" s="273">
        <v>7.2</v>
      </c>
      <c r="M77" s="275">
        <v>770</v>
      </c>
      <c r="N77" s="263">
        <v>192</v>
      </c>
      <c r="O77" s="1020">
        <v>924000000</v>
      </c>
      <c r="P77" s="267" t="s">
        <v>5319</v>
      </c>
      <c r="Q77" s="1468" t="s">
        <v>5320</v>
      </c>
      <c r="R77" s="75"/>
      <c r="S77" s="75"/>
      <c r="T77" s="75"/>
      <c r="U77" s="75"/>
      <c r="V77" s="75"/>
      <c r="W77" s="75"/>
      <c r="X77" s="75"/>
      <c r="Y77" s="75"/>
      <c r="Z77" s="75"/>
    </row>
    <row r="78" spans="1:26" s="76" customFormat="1" ht="28.5" x14ac:dyDescent="0.25">
      <c r="A78" s="62"/>
      <c r="B78" s="260" t="s">
        <v>5297</v>
      </c>
      <c r="C78" s="261" t="s">
        <v>5297</v>
      </c>
      <c r="D78" s="270" t="s">
        <v>5321</v>
      </c>
      <c r="E78" s="263" t="s">
        <v>5322</v>
      </c>
      <c r="F78" s="227" t="s">
        <v>19</v>
      </c>
      <c r="G78" s="271">
        <v>1</v>
      </c>
      <c r="H78" s="1516">
        <v>41376</v>
      </c>
      <c r="I78" s="1517">
        <v>41628</v>
      </c>
      <c r="J78" s="229" t="s">
        <v>20</v>
      </c>
      <c r="K78" s="1466">
        <v>8.26</v>
      </c>
      <c r="L78" s="273"/>
      <c r="M78" s="275">
        <v>3452</v>
      </c>
      <c r="N78" s="263">
        <v>306</v>
      </c>
      <c r="O78" s="1020">
        <v>3817200</v>
      </c>
      <c r="P78" s="267" t="s">
        <v>5323</v>
      </c>
      <c r="Q78" s="74"/>
      <c r="R78" s="75"/>
      <c r="S78" s="75"/>
      <c r="T78" s="75"/>
      <c r="U78" s="75"/>
      <c r="V78" s="75"/>
      <c r="W78" s="75"/>
      <c r="X78" s="75"/>
      <c r="Y78" s="75"/>
      <c r="Z78" s="75"/>
    </row>
    <row r="79" spans="1:26" s="76" customFormat="1" ht="15.75" x14ac:dyDescent="0.25">
      <c r="A79" s="62"/>
      <c r="B79" s="260"/>
      <c r="C79" s="261"/>
      <c r="D79" s="270"/>
      <c r="E79" s="263"/>
      <c r="F79" s="227"/>
      <c r="G79" s="227"/>
      <c r="H79" s="227"/>
      <c r="I79" s="229"/>
      <c r="J79" s="229"/>
      <c r="K79" s="1469"/>
      <c r="L79" s="273"/>
      <c r="M79" s="278"/>
      <c r="N79" s="278"/>
      <c r="O79" s="171"/>
      <c r="P79" s="171"/>
      <c r="Q79" s="74"/>
      <c r="R79" s="75"/>
      <c r="S79" s="75"/>
      <c r="T79" s="75"/>
      <c r="U79" s="75"/>
      <c r="V79" s="75"/>
      <c r="W79" s="75"/>
      <c r="X79" s="75"/>
      <c r="Y79" s="75"/>
      <c r="Z79" s="75"/>
    </row>
    <row r="80" spans="1:26" s="76" customFormat="1" ht="15.75" x14ac:dyDescent="0.25">
      <c r="A80" s="62"/>
      <c r="B80" s="163"/>
      <c r="C80" s="227"/>
      <c r="D80" s="225"/>
      <c r="E80" s="263"/>
      <c r="F80" s="227"/>
      <c r="G80" s="227"/>
      <c r="H80" s="227"/>
      <c r="I80" s="229"/>
      <c r="J80" s="229"/>
      <c r="K80" s="1466">
        <f>SUM(K73:K79)</f>
        <v>24.32</v>
      </c>
      <c r="L80" s="233"/>
      <c r="M80" s="279"/>
      <c r="N80" s="279"/>
      <c r="O80" s="171"/>
      <c r="P80" s="171"/>
      <c r="Q80" s="88"/>
    </row>
    <row r="81" spans="2:91" s="100" customFormat="1" x14ac:dyDescent="0.25">
      <c r="E81" s="1470"/>
    </row>
    <row r="82" spans="2:91" s="100" customFormat="1" x14ac:dyDescent="0.25">
      <c r="B82" s="1569" t="s">
        <v>60</v>
      </c>
      <c r="C82" s="1569" t="s">
        <v>61</v>
      </c>
      <c r="D82" s="1571" t="s">
        <v>62</v>
      </c>
      <c r="E82" s="1571"/>
      <c r="F82" s="109" t="s">
        <v>49</v>
      </c>
    </row>
    <row r="83" spans="2:91" s="100" customFormat="1" x14ac:dyDescent="0.25">
      <c r="B83" s="1570"/>
      <c r="C83" s="1570"/>
      <c r="D83" s="857" t="s">
        <v>63</v>
      </c>
      <c r="E83" s="105" t="s">
        <v>64</v>
      </c>
      <c r="F83" s="1606" t="s">
        <v>5324</v>
      </c>
      <c r="L83" s="100">
        <v>4293</v>
      </c>
    </row>
    <row r="84" spans="2:91" s="100" customFormat="1" ht="18.75" x14ac:dyDescent="0.25">
      <c r="B84" s="106" t="s">
        <v>65</v>
      </c>
      <c r="C84" s="694">
        <f>K80</f>
        <v>24.32</v>
      </c>
      <c r="D84" s="983" t="s">
        <v>22</v>
      </c>
      <c r="E84" s="983"/>
      <c r="F84" s="1608"/>
      <c r="G84" s="110"/>
      <c r="H84" s="110"/>
      <c r="I84" s="110"/>
      <c r="J84" s="110"/>
      <c r="K84" s="110"/>
      <c r="L84" s="110"/>
      <c r="M84" s="110"/>
    </row>
    <row r="85" spans="2:91" s="100" customFormat="1" x14ac:dyDescent="0.25">
      <c r="B85" s="106" t="s">
        <v>66</v>
      </c>
      <c r="C85" s="414">
        <v>4293</v>
      </c>
      <c r="D85" s="983"/>
      <c r="E85" s="983" t="s">
        <v>22</v>
      </c>
      <c r="F85" s="1607"/>
    </row>
    <row r="86" spans="2:91" s="100" customFormat="1" x14ac:dyDescent="0.25">
      <c r="B86" s="112"/>
      <c r="C86" s="1582"/>
      <c r="D86" s="1582"/>
      <c r="E86" s="1582"/>
      <c r="F86" s="1582"/>
      <c r="G86" s="1582"/>
      <c r="H86" s="1582"/>
      <c r="I86" s="1582"/>
      <c r="J86" s="1582"/>
      <c r="K86" s="1582"/>
      <c r="L86" s="1582"/>
      <c r="M86" s="1582"/>
      <c r="N86" s="1582"/>
    </row>
    <row r="87" spans="2:91" ht="15.75" thickBot="1" x14ac:dyDescent="0.3"/>
    <row r="88" spans="2:91" ht="27" thickBot="1" x14ac:dyDescent="0.3">
      <c r="B88" s="1583" t="s">
        <v>67</v>
      </c>
      <c r="C88" s="1583"/>
      <c r="D88" s="1583"/>
      <c r="E88" s="1583"/>
      <c r="F88" s="1583"/>
      <c r="G88" s="1583"/>
      <c r="H88" s="1583"/>
      <c r="I88" s="1583"/>
      <c r="J88" s="1583"/>
      <c r="K88" s="1583"/>
      <c r="L88" s="1583"/>
      <c r="M88" s="1583"/>
      <c r="N88" s="1583"/>
    </row>
    <row r="91" spans="2:91" ht="165" x14ac:dyDescent="0.25">
      <c r="B91" s="860" t="s">
        <v>68</v>
      </c>
      <c r="C91" s="1471" t="s">
        <v>69</v>
      </c>
      <c r="D91" s="1471" t="s">
        <v>70</v>
      </c>
      <c r="E91" s="1471" t="s">
        <v>71</v>
      </c>
      <c r="F91" s="1471" t="s">
        <v>72</v>
      </c>
      <c r="G91" s="1471" t="s">
        <v>73</v>
      </c>
      <c r="H91" s="1471" t="s">
        <v>74</v>
      </c>
      <c r="I91" s="1471" t="s">
        <v>75</v>
      </c>
      <c r="J91" s="1471" t="s">
        <v>76</v>
      </c>
      <c r="K91" s="114" t="s">
        <v>77</v>
      </c>
      <c r="L91" s="114" t="s">
        <v>78</v>
      </c>
      <c r="M91" s="114" t="s">
        <v>79</v>
      </c>
      <c r="N91" s="114" t="s">
        <v>80</v>
      </c>
      <c r="O91" s="1769" t="s">
        <v>81</v>
      </c>
      <c r="P91" s="1769"/>
      <c r="Q91" s="1471" t="s">
        <v>82</v>
      </c>
    </row>
    <row r="92" spans="2:91" s="649" customFormat="1" ht="30" x14ac:dyDescent="0.25">
      <c r="B92" s="1472" t="s">
        <v>5325</v>
      </c>
      <c r="C92" s="584" t="s">
        <v>920</v>
      </c>
      <c r="D92" s="584" t="s">
        <v>5326</v>
      </c>
      <c r="E92" s="1473">
        <v>100</v>
      </c>
      <c r="F92" s="903" t="s">
        <v>86</v>
      </c>
      <c r="G92" s="903" t="s">
        <v>19</v>
      </c>
      <c r="H92" s="903" t="s">
        <v>19</v>
      </c>
      <c r="I92" s="1474" t="s">
        <v>19</v>
      </c>
      <c r="J92" s="1474" t="s">
        <v>86</v>
      </c>
      <c r="K92" s="856" t="s">
        <v>19</v>
      </c>
      <c r="L92" s="587" t="s">
        <v>20</v>
      </c>
      <c r="M92" s="587" t="s">
        <v>20</v>
      </c>
      <c r="N92" s="587" t="s">
        <v>20</v>
      </c>
      <c r="O92" s="1714" t="s">
        <v>5327</v>
      </c>
      <c r="P92" s="1715"/>
      <c r="Q92" s="584" t="s">
        <v>5328</v>
      </c>
      <c r="R92" s="509"/>
      <c r="S92" s="509"/>
      <c r="T92" s="509"/>
      <c r="U92" s="509"/>
      <c r="V92" s="509"/>
      <c r="W92" s="509"/>
      <c r="X92" s="509"/>
      <c r="Y92" s="509"/>
      <c r="Z92" s="509"/>
      <c r="AA92" s="509"/>
      <c r="AB92" s="509"/>
      <c r="AC92" s="509"/>
      <c r="AD92" s="509"/>
      <c r="AE92" s="509"/>
      <c r="AF92" s="509"/>
      <c r="AG92" s="509"/>
      <c r="AH92" s="509"/>
      <c r="AI92" s="509"/>
      <c r="AJ92" s="509"/>
      <c r="AK92" s="509"/>
      <c r="AL92" s="509"/>
      <c r="AM92" s="509"/>
      <c r="AN92" s="509"/>
      <c r="AO92" s="509"/>
      <c r="AP92" s="509"/>
      <c r="AQ92" s="509"/>
      <c r="AR92" s="509"/>
      <c r="AS92" s="509"/>
      <c r="AT92" s="509"/>
      <c r="AU92" s="509"/>
      <c r="AV92" s="509"/>
      <c r="AW92" s="509"/>
      <c r="AX92" s="509"/>
      <c r="AY92" s="509"/>
      <c r="AZ92" s="509"/>
      <c r="BA92" s="509"/>
      <c r="BB92" s="509"/>
      <c r="BC92" s="509"/>
      <c r="BD92" s="509"/>
      <c r="BE92" s="509"/>
      <c r="BF92" s="509"/>
      <c r="BG92" s="509"/>
      <c r="BH92" s="509"/>
      <c r="BI92" s="509"/>
      <c r="BJ92" s="509"/>
      <c r="BK92" s="509"/>
      <c r="BL92" s="509"/>
      <c r="BM92" s="509"/>
      <c r="BN92" s="509"/>
      <c r="BO92" s="509"/>
      <c r="BP92" s="509"/>
      <c r="BQ92" s="509"/>
      <c r="BR92" s="509"/>
      <c r="BS92" s="509"/>
      <c r="BT92" s="509"/>
      <c r="BU92" s="509"/>
      <c r="BV92" s="509"/>
      <c r="BW92" s="509"/>
      <c r="BX92" s="509"/>
      <c r="BY92" s="509"/>
      <c r="BZ92" s="509"/>
      <c r="CA92" s="509"/>
      <c r="CB92" s="509"/>
      <c r="CC92" s="509"/>
      <c r="CD92" s="509"/>
      <c r="CE92" s="509"/>
      <c r="CF92" s="509"/>
      <c r="CG92" s="509"/>
      <c r="CH92" s="509"/>
      <c r="CI92" s="509"/>
      <c r="CJ92" s="509"/>
      <c r="CK92" s="509"/>
      <c r="CL92" s="509"/>
      <c r="CM92" s="509"/>
    </row>
    <row r="93" spans="2:91" s="649" customFormat="1" ht="30" x14ac:dyDescent="0.25">
      <c r="B93" s="1472" t="s">
        <v>5325</v>
      </c>
      <c r="C93" s="584" t="s">
        <v>920</v>
      </c>
      <c r="D93" s="584" t="s">
        <v>5329</v>
      </c>
      <c r="E93" s="1473">
        <v>48</v>
      </c>
      <c r="F93" s="903" t="s">
        <v>86</v>
      </c>
      <c r="G93" s="903" t="s">
        <v>19</v>
      </c>
      <c r="H93" s="903" t="s">
        <v>19</v>
      </c>
      <c r="I93" s="1474" t="s">
        <v>19</v>
      </c>
      <c r="J93" s="1474" t="s">
        <v>86</v>
      </c>
      <c r="K93" s="856" t="s">
        <v>19</v>
      </c>
      <c r="L93" s="587" t="s">
        <v>20</v>
      </c>
      <c r="M93" s="587" t="s">
        <v>20</v>
      </c>
      <c r="N93" s="587" t="s">
        <v>20</v>
      </c>
      <c r="O93" s="1714" t="s">
        <v>5327</v>
      </c>
      <c r="P93" s="1715"/>
      <c r="Q93" s="584" t="s">
        <v>5328</v>
      </c>
      <c r="R93" s="509"/>
      <c r="S93" s="509"/>
      <c r="T93" s="509"/>
      <c r="U93" s="509"/>
      <c r="V93" s="509"/>
      <c r="W93" s="509"/>
      <c r="X93" s="509"/>
      <c r="Y93" s="509"/>
      <c r="Z93" s="509"/>
      <c r="AA93" s="509"/>
      <c r="AB93" s="509"/>
      <c r="AC93" s="509"/>
      <c r="AD93" s="509"/>
      <c r="AE93" s="509"/>
      <c r="AF93" s="509"/>
      <c r="AG93" s="509"/>
      <c r="AH93" s="509"/>
      <c r="AI93" s="509"/>
      <c r="AJ93" s="509"/>
      <c r="AK93" s="509"/>
      <c r="AL93" s="509"/>
      <c r="AM93" s="509"/>
      <c r="AN93" s="509"/>
      <c r="AO93" s="509"/>
      <c r="AP93" s="509"/>
      <c r="AQ93" s="509"/>
      <c r="AR93" s="509"/>
      <c r="AS93" s="509"/>
      <c r="AT93" s="509"/>
      <c r="AU93" s="509"/>
      <c r="AV93" s="509"/>
      <c r="AW93" s="509"/>
      <c r="AX93" s="509"/>
      <c r="AY93" s="509"/>
      <c r="AZ93" s="509"/>
      <c r="BA93" s="509"/>
      <c r="BB93" s="509"/>
      <c r="BC93" s="509"/>
      <c r="BD93" s="509"/>
      <c r="BE93" s="509"/>
      <c r="BF93" s="509"/>
      <c r="BG93" s="509"/>
      <c r="BH93" s="509"/>
      <c r="BI93" s="509"/>
      <c r="BJ93" s="509"/>
      <c r="BK93" s="509"/>
      <c r="BL93" s="509"/>
      <c r="BM93" s="509"/>
      <c r="BN93" s="509"/>
      <c r="BO93" s="509"/>
      <c r="BP93" s="509"/>
      <c r="BQ93" s="509"/>
      <c r="BR93" s="509"/>
      <c r="BS93" s="509"/>
      <c r="BT93" s="509"/>
      <c r="BU93" s="509"/>
      <c r="BV93" s="509"/>
      <c r="BW93" s="509"/>
      <c r="BX93" s="509"/>
      <c r="BY93" s="509"/>
      <c r="BZ93" s="509"/>
      <c r="CA93" s="509"/>
      <c r="CB93" s="509"/>
      <c r="CC93" s="509"/>
      <c r="CD93" s="509"/>
      <c r="CE93" s="509"/>
      <c r="CF93" s="509"/>
      <c r="CG93" s="509"/>
      <c r="CH93" s="509"/>
      <c r="CI93" s="509"/>
      <c r="CJ93" s="509"/>
      <c r="CK93" s="509"/>
      <c r="CL93" s="509"/>
      <c r="CM93" s="509"/>
    </row>
    <row r="94" spans="2:91" s="649" customFormat="1" ht="30" x14ac:dyDescent="0.25">
      <c r="B94" s="1472" t="s">
        <v>5325</v>
      </c>
      <c r="C94" s="584" t="s">
        <v>920</v>
      </c>
      <c r="D94" s="584" t="s">
        <v>5330</v>
      </c>
      <c r="E94" s="1473">
        <v>48</v>
      </c>
      <c r="F94" s="903" t="s">
        <v>86</v>
      </c>
      <c r="G94" s="903" t="s">
        <v>19</v>
      </c>
      <c r="H94" s="903" t="s">
        <v>19</v>
      </c>
      <c r="I94" s="1474" t="s">
        <v>19</v>
      </c>
      <c r="J94" s="1474" t="s">
        <v>86</v>
      </c>
      <c r="K94" s="856" t="s">
        <v>19</v>
      </c>
      <c r="L94" s="587" t="s">
        <v>20</v>
      </c>
      <c r="M94" s="587" t="s">
        <v>20</v>
      </c>
      <c r="N94" s="587" t="s">
        <v>20</v>
      </c>
      <c r="O94" s="1714" t="s">
        <v>5327</v>
      </c>
      <c r="P94" s="1715"/>
      <c r="Q94" s="584" t="s">
        <v>5328</v>
      </c>
      <c r="R94" s="509"/>
      <c r="S94" s="509"/>
      <c r="T94" s="509"/>
      <c r="U94" s="509"/>
      <c r="V94" s="509"/>
      <c r="W94" s="509"/>
      <c r="X94" s="509"/>
      <c r="Y94" s="509"/>
      <c r="Z94" s="509"/>
      <c r="AA94" s="509"/>
      <c r="AB94" s="509"/>
      <c r="AC94" s="509"/>
      <c r="AD94" s="509"/>
      <c r="AE94" s="509"/>
      <c r="AF94" s="509"/>
      <c r="AG94" s="509"/>
      <c r="AH94" s="509"/>
      <c r="AI94" s="509"/>
      <c r="AJ94" s="509"/>
      <c r="AK94" s="509"/>
      <c r="AL94" s="509"/>
      <c r="AM94" s="509"/>
      <c r="AN94" s="509"/>
      <c r="AO94" s="509"/>
      <c r="AP94" s="509"/>
      <c r="AQ94" s="509"/>
      <c r="AR94" s="509"/>
      <c r="AS94" s="509"/>
      <c r="AT94" s="509"/>
      <c r="AU94" s="509"/>
      <c r="AV94" s="509"/>
      <c r="AW94" s="509"/>
      <c r="AX94" s="509"/>
      <c r="AY94" s="509"/>
      <c r="AZ94" s="509"/>
      <c r="BA94" s="509"/>
      <c r="BB94" s="509"/>
      <c r="BC94" s="509"/>
      <c r="BD94" s="509"/>
      <c r="BE94" s="509"/>
      <c r="BF94" s="509"/>
      <c r="BG94" s="509"/>
      <c r="BH94" s="509"/>
      <c r="BI94" s="509"/>
      <c r="BJ94" s="509"/>
      <c r="BK94" s="509"/>
      <c r="BL94" s="509"/>
      <c r="BM94" s="509"/>
      <c r="BN94" s="509"/>
      <c r="BO94" s="509"/>
      <c r="BP94" s="509"/>
      <c r="BQ94" s="509"/>
      <c r="BR94" s="509"/>
      <c r="BS94" s="509"/>
      <c r="BT94" s="509"/>
      <c r="BU94" s="509"/>
      <c r="BV94" s="509"/>
      <c r="BW94" s="509"/>
      <c r="BX94" s="509"/>
      <c r="BY94" s="509"/>
      <c r="BZ94" s="509"/>
      <c r="CA94" s="509"/>
      <c r="CB94" s="509"/>
      <c r="CC94" s="509"/>
      <c r="CD94" s="509"/>
      <c r="CE94" s="509"/>
      <c r="CF94" s="509"/>
      <c r="CG94" s="509"/>
      <c r="CH94" s="509"/>
      <c r="CI94" s="509"/>
      <c r="CJ94" s="509"/>
      <c r="CK94" s="509"/>
      <c r="CL94" s="509"/>
      <c r="CM94" s="509"/>
    </row>
    <row r="95" spans="2:91" s="649" customFormat="1" ht="30" x14ac:dyDescent="0.25">
      <c r="B95" s="1472" t="s">
        <v>5325</v>
      </c>
      <c r="C95" s="584" t="s">
        <v>920</v>
      </c>
      <c r="D95" s="584" t="s">
        <v>5331</v>
      </c>
      <c r="E95" s="1473">
        <v>49</v>
      </c>
      <c r="F95" s="903" t="s">
        <v>86</v>
      </c>
      <c r="G95" s="903" t="s">
        <v>19</v>
      </c>
      <c r="H95" s="903" t="s">
        <v>19</v>
      </c>
      <c r="I95" s="1474" t="s">
        <v>19</v>
      </c>
      <c r="J95" s="1474" t="s">
        <v>86</v>
      </c>
      <c r="K95" s="856" t="s">
        <v>19</v>
      </c>
      <c r="L95" s="587" t="s">
        <v>20</v>
      </c>
      <c r="M95" s="587" t="s">
        <v>20</v>
      </c>
      <c r="N95" s="587" t="s">
        <v>20</v>
      </c>
      <c r="O95" s="1714" t="s">
        <v>5327</v>
      </c>
      <c r="P95" s="1715"/>
      <c r="Q95" s="584" t="s">
        <v>5328</v>
      </c>
      <c r="R95" s="509"/>
      <c r="S95" s="509"/>
      <c r="T95" s="509"/>
      <c r="U95" s="509"/>
      <c r="V95" s="509"/>
      <c r="W95" s="509"/>
      <c r="X95" s="509"/>
      <c r="Y95" s="509"/>
      <c r="Z95" s="509"/>
      <c r="AA95" s="509"/>
      <c r="AB95" s="509"/>
      <c r="AC95" s="509"/>
      <c r="AD95" s="509"/>
      <c r="AE95" s="509"/>
      <c r="AF95" s="509"/>
      <c r="AG95" s="509"/>
      <c r="AH95" s="509"/>
      <c r="AI95" s="509"/>
      <c r="AJ95" s="509"/>
      <c r="AK95" s="509"/>
      <c r="AL95" s="509"/>
      <c r="AM95" s="509"/>
      <c r="AN95" s="509"/>
      <c r="AO95" s="509"/>
      <c r="AP95" s="509"/>
      <c r="AQ95" s="509"/>
      <c r="AR95" s="509"/>
      <c r="AS95" s="509"/>
      <c r="AT95" s="509"/>
      <c r="AU95" s="509"/>
      <c r="AV95" s="509"/>
      <c r="AW95" s="509"/>
      <c r="AX95" s="509"/>
      <c r="AY95" s="509"/>
      <c r="AZ95" s="509"/>
      <c r="BA95" s="509"/>
      <c r="BB95" s="509"/>
      <c r="BC95" s="509"/>
      <c r="BD95" s="509"/>
      <c r="BE95" s="509"/>
      <c r="BF95" s="509"/>
      <c r="BG95" s="509"/>
      <c r="BH95" s="509"/>
      <c r="BI95" s="509"/>
      <c r="BJ95" s="509"/>
      <c r="BK95" s="509"/>
      <c r="BL95" s="509"/>
      <c r="BM95" s="509"/>
      <c r="BN95" s="509"/>
      <c r="BO95" s="509"/>
      <c r="BP95" s="509"/>
      <c r="BQ95" s="509"/>
      <c r="BR95" s="509"/>
      <c r="BS95" s="509"/>
      <c r="BT95" s="509"/>
      <c r="BU95" s="509"/>
      <c r="BV95" s="509"/>
      <c r="BW95" s="509"/>
      <c r="BX95" s="509"/>
      <c r="BY95" s="509"/>
      <c r="BZ95" s="509"/>
      <c r="CA95" s="509"/>
      <c r="CB95" s="509"/>
      <c r="CC95" s="509"/>
      <c r="CD95" s="509"/>
      <c r="CE95" s="509"/>
      <c r="CF95" s="509"/>
      <c r="CG95" s="509"/>
      <c r="CH95" s="509"/>
      <c r="CI95" s="509"/>
      <c r="CJ95" s="509"/>
      <c r="CK95" s="509"/>
      <c r="CL95" s="509"/>
      <c r="CM95" s="509"/>
    </row>
    <row r="96" spans="2:91" s="649" customFormat="1" ht="30" x14ac:dyDescent="0.25">
      <c r="B96" s="1472" t="s">
        <v>5325</v>
      </c>
      <c r="C96" s="584" t="s">
        <v>920</v>
      </c>
      <c r="D96" s="584" t="s">
        <v>5332</v>
      </c>
      <c r="E96" s="1473">
        <v>49</v>
      </c>
      <c r="F96" s="903" t="s">
        <v>86</v>
      </c>
      <c r="G96" s="903" t="s">
        <v>19</v>
      </c>
      <c r="H96" s="903" t="s">
        <v>19</v>
      </c>
      <c r="I96" s="1474" t="s">
        <v>19</v>
      </c>
      <c r="J96" s="1474" t="s">
        <v>86</v>
      </c>
      <c r="K96" s="856" t="s">
        <v>19</v>
      </c>
      <c r="L96" s="587" t="s">
        <v>20</v>
      </c>
      <c r="M96" s="587" t="s">
        <v>20</v>
      </c>
      <c r="N96" s="587" t="s">
        <v>20</v>
      </c>
      <c r="O96" s="1714" t="s">
        <v>5327</v>
      </c>
      <c r="P96" s="1715"/>
      <c r="Q96" s="584" t="s">
        <v>5328</v>
      </c>
      <c r="R96" s="509"/>
      <c r="S96" s="509"/>
      <c r="T96" s="509"/>
      <c r="U96" s="509"/>
      <c r="V96" s="509"/>
      <c r="W96" s="509"/>
      <c r="X96" s="509"/>
      <c r="Y96" s="509"/>
      <c r="Z96" s="509"/>
      <c r="AA96" s="509"/>
      <c r="AB96" s="509"/>
      <c r="AC96" s="509"/>
      <c r="AD96" s="509"/>
      <c r="AE96" s="509"/>
      <c r="AF96" s="509"/>
      <c r="AG96" s="509"/>
      <c r="AH96" s="509"/>
      <c r="AI96" s="509"/>
      <c r="AJ96" s="509"/>
      <c r="AK96" s="509"/>
      <c r="AL96" s="509"/>
      <c r="AM96" s="509"/>
      <c r="AN96" s="509"/>
      <c r="AO96" s="509"/>
      <c r="AP96" s="509"/>
      <c r="AQ96" s="509"/>
      <c r="AR96" s="509"/>
      <c r="AS96" s="509"/>
      <c r="AT96" s="509"/>
      <c r="AU96" s="509"/>
      <c r="AV96" s="509"/>
      <c r="AW96" s="509"/>
      <c r="AX96" s="509"/>
      <c r="AY96" s="509"/>
      <c r="AZ96" s="509"/>
      <c r="BA96" s="509"/>
      <c r="BB96" s="509"/>
      <c r="BC96" s="509"/>
      <c r="BD96" s="509"/>
      <c r="BE96" s="509"/>
      <c r="BF96" s="509"/>
      <c r="BG96" s="509"/>
      <c r="BH96" s="509"/>
      <c r="BI96" s="509"/>
      <c r="BJ96" s="509"/>
      <c r="BK96" s="509"/>
      <c r="BL96" s="509"/>
      <c r="BM96" s="509"/>
      <c r="BN96" s="509"/>
      <c r="BO96" s="509"/>
      <c r="BP96" s="509"/>
      <c r="BQ96" s="509"/>
      <c r="BR96" s="509"/>
      <c r="BS96" s="509"/>
      <c r="BT96" s="509"/>
      <c r="BU96" s="509"/>
      <c r="BV96" s="509"/>
      <c r="BW96" s="509"/>
      <c r="BX96" s="509"/>
      <c r="BY96" s="509"/>
      <c r="BZ96" s="509"/>
      <c r="CA96" s="509"/>
      <c r="CB96" s="509"/>
      <c r="CC96" s="509"/>
      <c r="CD96" s="509"/>
      <c r="CE96" s="509"/>
      <c r="CF96" s="509"/>
      <c r="CG96" s="509"/>
      <c r="CH96" s="509"/>
      <c r="CI96" s="509"/>
      <c r="CJ96" s="509"/>
      <c r="CK96" s="509"/>
      <c r="CL96" s="509"/>
      <c r="CM96" s="509"/>
    </row>
    <row r="97" spans="2:91" s="649" customFormat="1" ht="30" x14ac:dyDescent="0.25">
      <c r="B97" s="1472" t="s">
        <v>5325</v>
      </c>
      <c r="C97" s="584" t="s">
        <v>920</v>
      </c>
      <c r="D97" s="584" t="s">
        <v>5333</v>
      </c>
      <c r="E97" s="1473">
        <v>49</v>
      </c>
      <c r="F97" s="903" t="s">
        <v>86</v>
      </c>
      <c r="G97" s="903" t="s">
        <v>19</v>
      </c>
      <c r="H97" s="903" t="s">
        <v>19</v>
      </c>
      <c r="I97" s="1474" t="s">
        <v>19</v>
      </c>
      <c r="J97" s="1474" t="s">
        <v>86</v>
      </c>
      <c r="K97" s="856" t="s">
        <v>19</v>
      </c>
      <c r="L97" s="587" t="s">
        <v>20</v>
      </c>
      <c r="M97" s="587" t="s">
        <v>20</v>
      </c>
      <c r="N97" s="587" t="s">
        <v>20</v>
      </c>
      <c r="O97" s="1714" t="s">
        <v>5327</v>
      </c>
      <c r="P97" s="1715"/>
      <c r="Q97" s="584" t="s">
        <v>5328</v>
      </c>
      <c r="R97" s="509"/>
      <c r="S97" s="509"/>
      <c r="T97" s="509"/>
      <c r="U97" s="509"/>
      <c r="V97" s="509"/>
      <c r="W97" s="509"/>
      <c r="X97" s="509"/>
      <c r="Y97" s="509"/>
      <c r="Z97" s="509"/>
      <c r="AA97" s="509"/>
      <c r="AB97" s="509"/>
      <c r="AC97" s="509"/>
      <c r="AD97" s="509"/>
      <c r="AE97" s="509"/>
      <c r="AF97" s="509"/>
      <c r="AG97" s="509"/>
      <c r="AH97" s="509"/>
      <c r="AI97" s="509"/>
      <c r="AJ97" s="509"/>
      <c r="AK97" s="509"/>
      <c r="AL97" s="509"/>
      <c r="AM97" s="509"/>
      <c r="AN97" s="509"/>
      <c r="AO97" s="509"/>
      <c r="AP97" s="509"/>
      <c r="AQ97" s="509"/>
      <c r="AR97" s="509"/>
      <c r="AS97" s="509"/>
      <c r="AT97" s="509"/>
      <c r="AU97" s="509"/>
      <c r="AV97" s="509"/>
      <c r="AW97" s="509"/>
      <c r="AX97" s="509"/>
      <c r="AY97" s="509"/>
      <c r="AZ97" s="509"/>
      <c r="BA97" s="509"/>
      <c r="BB97" s="509"/>
      <c r="BC97" s="509"/>
      <c r="BD97" s="509"/>
      <c r="BE97" s="509"/>
      <c r="BF97" s="509"/>
      <c r="BG97" s="509"/>
      <c r="BH97" s="509"/>
      <c r="BI97" s="509"/>
      <c r="BJ97" s="509"/>
      <c r="BK97" s="509"/>
      <c r="BL97" s="509"/>
      <c r="BM97" s="509"/>
      <c r="BN97" s="509"/>
      <c r="BO97" s="509"/>
      <c r="BP97" s="509"/>
      <c r="BQ97" s="509"/>
      <c r="BR97" s="509"/>
      <c r="BS97" s="509"/>
      <c r="BT97" s="509"/>
      <c r="BU97" s="509"/>
      <c r="BV97" s="509"/>
      <c r="BW97" s="509"/>
      <c r="BX97" s="509"/>
      <c r="BY97" s="509"/>
      <c r="BZ97" s="509"/>
      <c r="CA97" s="509"/>
      <c r="CB97" s="509"/>
      <c r="CC97" s="509"/>
      <c r="CD97" s="509"/>
      <c r="CE97" s="509"/>
      <c r="CF97" s="509"/>
      <c r="CG97" s="509"/>
      <c r="CH97" s="509"/>
      <c r="CI97" s="509"/>
      <c r="CJ97" s="509"/>
      <c r="CK97" s="509"/>
      <c r="CL97" s="509"/>
      <c r="CM97" s="509"/>
    </row>
    <row r="98" spans="2:91" s="649" customFormat="1" ht="30" x14ac:dyDescent="0.25">
      <c r="B98" s="1472" t="s">
        <v>5325</v>
      </c>
      <c r="C98" s="584" t="s">
        <v>920</v>
      </c>
      <c r="D98" s="584" t="s">
        <v>5334</v>
      </c>
      <c r="E98" s="1473">
        <v>49</v>
      </c>
      <c r="F98" s="903" t="s">
        <v>86</v>
      </c>
      <c r="G98" s="903" t="s">
        <v>19</v>
      </c>
      <c r="H98" s="903" t="s">
        <v>19</v>
      </c>
      <c r="I98" s="1474" t="s">
        <v>19</v>
      </c>
      <c r="J98" s="1474" t="s">
        <v>86</v>
      </c>
      <c r="K98" s="856" t="s">
        <v>19</v>
      </c>
      <c r="L98" s="587" t="s">
        <v>20</v>
      </c>
      <c r="M98" s="587" t="s">
        <v>20</v>
      </c>
      <c r="N98" s="587" t="s">
        <v>20</v>
      </c>
      <c r="O98" s="1714" t="s">
        <v>5327</v>
      </c>
      <c r="P98" s="1715"/>
      <c r="Q98" s="584" t="s">
        <v>5328</v>
      </c>
      <c r="R98" s="509"/>
      <c r="S98" s="509"/>
      <c r="T98" s="509"/>
      <c r="U98" s="509"/>
      <c r="V98" s="509"/>
      <c r="W98" s="509"/>
      <c r="X98" s="509"/>
      <c r="Y98" s="509"/>
      <c r="Z98" s="509"/>
      <c r="AA98" s="509"/>
      <c r="AB98" s="509"/>
      <c r="AC98" s="509"/>
      <c r="AD98" s="509"/>
      <c r="AE98" s="509"/>
      <c r="AF98" s="509"/>
      <c r="AG98" s="509"/>
      <c r="AH98" s="509"/>
      <c r="AI98" s="509"/>
      <c r="AJ98" s="509"/>
      <c r="AK98" s="509"/>
      <c r="AL98" s="509"/>
      <c r="AM98" s="509"/>
      <c r="AN98" s="509"/>
      <c r="AO98" s="509"/>
      <c r="AP98" s="509"/>
      <c r="AQ98" s="509"/>
      <c r="AR98" s="509"/>
      <c r="AS98" s="509"/>
      <c r="AT98" s="509"/>
      <c r="AU98" s="509"/>
      <c r="AV98" s="509"/>
      <c r="AW98" s="509"/>
      <c r="AX98" s="509"/>
      <c r="AY98" s="509"/>
      <c r="AZ98" s="509"/>
      <c r="BA98" s="509"/>
      <c r="BB98" s="509"/>
      <c r="BC98" s="509"/>
      <c r="BD98" s="509"/>
      <c r="BE98" s="509"/>
      <c r="BF98" s="509"/>
      <c r="BG98" s="509"/>
      <c r="BH98" s="509"/>
      <c r="BI98" s="509"/>
      <c r="BJ98" s="509"/>
      <c r="BK98" s="509"/>
      <c r="BL98" s="509"/>
      <c r="BM98" s="509"/>
      <c r="BN98" s="509"/>
      <c r="BO98" s="509"/>
      <c r="BP98" s="509"/>
      <c r="BQ98" s="509"/>
      <c r="BR98" s="509"/>
      <c r="BS98" s="509"/>
      <c r="BT98" s="509"/>
      <c r="BU98" s="509"/>
      <c r="BV98" s="509"/>
      <c r="BW98" s="509"/>
      <c r="BX98" s="509"/>
      <c r="BY98" s="509"/>
      <c r="BZ98" s="509"/>
      <c r="CA98" s="509"/>
      <c r="CB98" s="509"/>
      <c r="CC98" s="509"/>
      <c r="CD98" s="509"/>
      <c r="CE98" s="509"/>
      <c r="CF98" s="509"/>
      <c r="CG98" s="509"/>
      <c r="CH98" s="509"/>
      <c r="CI98" s="509"/>
      <c r="CJ98" s="509"/>
      <c r="CK98" s="509"/>
      <c r="CL98" s="509"/>
      <c r="CM98" s="509"/>
    </row>
    <row r="99" spans="2:91" s="649" customFormat="1" ht="30" x14ac:dyDescent="0.25">
      <c r="B99" s="1472" t="s">
        <v>5325</v>
      </c>
      <c r="C99" s="584" t="s">
        <v>920</v>
      </c>
      <c r="D99" s="584" t="s">
        <v>5335</v>
      </c>
      <c r="E99" s="1473">
        <v>49</v>
      </c>
      <c r="F99" s="903" t="s">
        <v>86</v>
      </c>
      <c r="G99" s="903" t="s">
        <v>19</v>
      </c>
      <c r="H99" s="903" t="s">
        <v>19</v>
      </c>
      <c r="I99" s="1474" t="s">
        <v>19</v>
      </c>
      <c r="J99" s="1474" t="s">
        <v>86</v>
      </c>
      <c r="K99" s="856" t="s">
        <v>19</v>
      </c>
      <c r="L99" s="587" t="s">
        <v>20</v>
      </c>
      <c r="M99" s="587" t="s">
        <v>20</v>
      </c>
      <c r="N99" s="587" t="s">
        <v>20</v>
      </c>
      <c r="O99" s="1714" t="s">
        <v>5327</v>
      </c>
      <c r="P99" s="1715"/>
      <c r="Q99" s="584" t="s">
        <v>5328</v>
      </c>
      <c r="R99" s="509"/>
      <c r="S99" s="509"/>
      <c r="T99" s="509"/>
      <c r="U99" s="509"/>
      <c r="V99" s="509"/>
      <c r="W99" s="509"/>
      <c r="X99" s="509"/>
      <c r="Y99" s="509"/>
      <c r="Z99" s="509"/>
      <c r="AA99" s="509"/>
      <c r="AB99" s="509"/>
      <c r="AC99" s="509"/>
      <c r="AD99" s="509"/>
      <c r="AE99" s="509"/>
      <c r="AF99" s="509"/>
      <c r="AG99" s="509"/>
      <c r="AH99" s="509"/>
      <c r="AI99" s="509"/>
      <c r="AJ99" s="509"/>
      <c r="AK99" s="509"/>
      <c r="AL99" s="509"/>
      <c r="AM99" s="509"/>
      <c r="AN99" s="509"/>
      <c r="AO99" s="509"/>
      <c r="AP99" s="509"/>
      <c r="AQ99" s="509"/>
      <c r="AR99" s="509"/>
      <c r="AS99" s="509"/>
      <c r="AT99" s="509"/>
      <c r="AU99" s="509"/>
      <c r="AV99" s="509"/>
      <c r="AW99" s="509"/>
      <c r="AX99" s="509"/>
      <c r="AY99" s="509"/>
      <c r="AZ99" s="509"/>
      <c r="BA99" s="509"/>
      <c r="BB99" s="509"/>
      <c r="BC99" s="509"/>
      <c r="BD99" s="509"/>
      <c r="BE99" s="509"/>
      <c r="BF99" s="509"/>
      <c r="BG99" s="509"/>
      <c r="BH99" s="509"/>
      <c r="BI99" s="509"/>
      <c r="BJ99" s="509"/>
      <c r="BK99" s="509"/>
      <c r="BL99" s="509"/>
      <c r="BM99" s="509"/>
      <c r="BN99" s="509"/>
      <c r="BO99" s="509"/>
      <c r="BP99" s="509"/>
      <c r="BQ99" s="509"/>
      <c r="BR99" s="509"/>
      <c r="BS99" s="509"/>
      <c r="BT99" s="509"/>
      <c r="BU99" s="509"/>
      <c r="BV99" s="509"/>
      <c r="BW99" s="509"/>
      <c r="BX99" s="509"/>
      <c r="BY99" s="509"/>
      <c r="BZ99" s="509"/>
      <c r="CA99" s="509"/>
      <c r="CB99" s="509"/>
      <c r="CC99" s="509"/>
      <c r="CD99" s="509"/>
      <c r="CE99" s="509"/>
      <c r="CF99" s="509"/>
      <c r="CG99" s="509"/>
      <c r="CH99" s="509"/>
      <c r="CI99" s="509"/>
      <c r="CJ99" s="509"/>
      <c r="CK99" s="509"/>
      <c r="CL99" s="509"/>
      <c r="CM99" s="509"/>
    </row>
    <row r="100" spans="2:91" s="51" customFormat="1" x14ac:dyDescent="0.25">
      <c r="B100" s="1472" t="s">
        <v>5325</v>
      </c>
      <c r="C100" s="584" t="s">
        <v>920</v>
      </c>
      <c r="D100" s="305" t="s">
        <v>5336</v>
      </c>
      <c r="E100" s="1475">
        <v>50</v>
      </c>
      <c r="F100" s="903" t="s">
        <v>86</v>
      </c>
      <c r="G100" s="903" t="s">
        <v>19</v>
      </c>
      <c r="H100" s="903" t="s">
        <v>19</v>
      </c>
      <c r="I100" s="1474" t="s">
        <v>19</v>
      </c>
      <c r="J100" s="1474" t="s">
        <v>86</v>
      </c>
      <c r="K100" s="856" t="s">
        <v>19</v>
      </c>
      <c r="L100" s="587" t="s">
        <v>20</v>
      </c>
      <c r="M100" s="587" t="s">
        <v>20</v>
      </c>
      <c r="N100" s="587" t="s">
        <v>20</v>
      </c>
      <c r="O100" s="1714" t="s">
        <v>5327</v>
      </c>
      <c r="P100" s="1715"/>
      <c r="Q100" s="584" t="s">
        <v>5328</v>
      </c>
      <c r="R100" s="35"/>
      <c r="S100" s="35"/>
      <c r="T100" s="35"/>
      <c r="U100" s="35"/>
      <c r="V100" s="35"/>
      <c r="W100" s="35"/>
      <c r="X100" s="35"/>
      <c r="Y100" s="35"/>
      <c r="Z100" s="35"/>
      <c r="AA100" s="35"/>
      <c r="AB100" s="35"/>
      <c r="AC100" s="35"/>
      <c r="AD100" s="35"/>
      <c r="AE100" s="35"/>
      <c r="AF100" s="35"/>
      <c r="AG100" s="35"/>
      <c r="AH100" s="35"/>
      <c r="AI100" s="35"/>
      <c r="AJ100" s="35"/>
      <c r="AK100" s="35"/>
      <c r="AL100" s="35"/>
      <c r="AM100" s="35"/>
      <c r="AN100" s="35"/>
      <c r="AO100" s="35"/>
      <c r="AP100" s="35"/>
      <c r="AQ100" s="35"/>
      <c r="AR100" s="35"/>
      <c r="AS100" s="35"/>
      <c r="AT100" s="35"/>
      <c r="AU100" s="35"/>
      <c r="AV100" s="35"/>
      <c r="AW100" s="35"/>
      <c r="AX100" s="35"/>
      <c r="AY100" s="35"/>
      <c r="AZ100" s="35"/>
      <c r="BA100" s="35"/>
      <c r="BB100" s="35"/>
      <c r="BC100" s="35"/>
      <c r="BD100" s="35"/>
      <c r="BE100" s="35"/>
      <c r="BF100" s="35"/>
      <c r="BG100" s="35"/>
      <c r="BH100" s="35"/>
      <c r="BI100" s="35"/>
      <c r="BJ100" s="35"/>
      <c r="BK100" s="35"/>
      <c r="BL100" s="35"/>
      <c r="BM100" s="35"/>
      <c r="BN100" s="35"/>
      <c r="BO100" s="35"/>
      <c r="BP100" s="35"/>
      <c r="BQ100" s="35"/>
      <c r="BR100" s="35"/>
      <c r="BS100" s="35"/>
      <c r="BT100" s="35"/>
      <c r="BU100" s="35"/>
      <c r="BV100" s="35"/>
      <c r="BW100" s="35"/>
      <c r="BX100" s="35"/>
      <c r="BY100" s="35"/>
      <c r="BZ100" s="35"/>
      <c r="CA100" s="35"/>
      <c r="CB100" s="35"/>
      <c r="CC100" s="35"/>
      <c r="CD100" s="35"/>
      <c r="CE100" s="35"/>
      <c r="CF100" s="35"/>
      <c r="CG100" s="35"/>
      <c r="CH100" s="35"/>
      <c r="CI100" s="35"/>
      <c r="CJ100" s="35"/>
      <c r="CK100" s="35"/>
      <c r="CL100" s="35"/>
      <c r="CM100" s="35"/>
    </row>
    <row r="101" spans="2:91" s="51" customFormat="1" ht="30" x14ac:dyDescent="0.25">
      <c r="B101" s="1472" t="s">
        <v>5325</v>
      </c>
      <c r="C101" s="584" t="s">
        <v>920</v>
      </c>
      <c r="D101" s="306" t="s">
        <v>5337</v>
      </c>
      <c r="E101" s="1475">
        <v>50</v>
      </c>
      <c r="F101" s="903" t="s">
        <v>86</v>
      </c>
      <c r="G101" s="903" t="s">
        <v>19</v>
      </c>
      <c r="H101" s="903" t="s">
        <v>19</v>
      </c>
      <c r="I101" s="1474" t="s">
        <v>19</v>
      </c>
      <c r="J101" s="1474" t="s">
        <v>86</v>
      </c>
      <c r="K101" s="856" t="s">
        <v>19</v>
      </c>
      <c r="L101" s="587" t="s">
        <v>20</v>
      </c>
      <c r="M101" s="587" t="s">
        <v>20</v>
      </c>
      <c r="N101" s="587" t="s">
        <v>20</v>
      </c>
      <c r="O101" s="1714" t="s">
        <v>5327</v>
      </c>
      <c r="P101" s="1715"/>
      <c r="Q101" s="584" t="s">
        <v>5328</v>
      </c>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5"/>
      <c r="AO101" s="35"/>
      <c r="AP101" s="35"/>
      <c r="AQ101" s="35"/>
      <c r="AR101" s="35"/>
      <c r="AS101" s="35"/>
      <c r="AT101" s="35"/>
      <c r="AU101" s="35"/>
      <c r="AV101" s="35"/>
      <c r="AW101" s="35"/>
      <c r="AX101" s="35"/>
      <c r="AY101" s="35"/>
      <c r="AZ101" s="35"/>
      <c r="BA101" s="35"/>
      <c r="BB101" s="35"/>
      <c r="BC101" s="35"/>
      <c r="BD101" s="35"/>
      <c r="BE101" s="35"/>
      <c r="BF101" s="35"/>
      <c r="BG101" s="35"/>
      <c r="BH101" s="35"/>
      <c r="BI101" s="35"/>
      <c r="BJ101" s="35"/>
      <c r="BK101" s="35"/>
      <c r="BL101" s="35"/>
      <c r="BM101" s="35"/>
      <c r="BN101" s="35"/>
      <c r="BO101" s="35"/>
      <c r="BP101" s="35"/>
      <c r="BQ101" s="35"/>
      <c r="BR101" s="35"/>
      <c r="BS101" s="35"/>
      <c r="BT101" s="35"/>
      <c r="BU101" s="35"/>
      <c r="BV101" s="35"/>
      <c r="BW101" s="35"/>
      <c r="BX101" s="35"/>
      <c r="BY101" s="35"/>
      <c r="BZ101" s="35"/>
      <c r="CA101" s="35"/>
      <c r="CB101" s="35"/>
      <c r="CC101" s="35"/>
      <c r="CD101" s="35"/>
      <c r="CE101" s="35"/>
      <c r="CF101" s="35"/>
      <c r="CG101" s="35"/>
      <c r="CH101" s="35"/>
      <c r="CI101" s="35"/>
      <c r="CJ101" s="35"/>
      <c r="CK101" s="35"/>
      <c r="CL101" s="35"/>
      <c r="CM101" s="35"/>
    </row>
    <row r="102" spans="2:91" s="51" customFormat="1" ht="30" x14ac:dyDescent="0.25">
      <c r="B102" s="1472" t="s">
        <v>5325</v>
      </c>
      <c r="C102" s="584" t="s">
        <v>920</v>
      </c>
      <c r="D102" s="306" t="s">
        <v>5338</v>
      </c>
      <c r="E102" s="1475">
        <v>50</v>
      </c>
      <c r="F102" s="903" t="s">
        <v>86</v>
      </c>
      <c r="G102" s="903" t="s">
        <v>19</v>
      </c>
      <c r="H102" s="903" t="s">
        <v>19</v>
      </c>
      <c r="I102" s="1474" t="s">
        <v>19</v>
      </c>
      <c r="J102" s="1474" t="s">
        <v>86</v>
      </c>
      <c r="K102" s="856" t="s">
        <v>19</v>
      </c>
      <c r="L102" s="587" t="s">
        <v>20</v>
      </c>
      <c r="M102" s="587" t="s">
        <v>20</v>
      </c>
      <c r="N102" s="587" t="s">
        <v>20</v>
      </c>
      <c r="O102" s="1714" t="s">
        <v>5327</v>
      </c>
      <c r="P102" s="1715"/>
      <c r="Q102" s="584" t="s">
        <v>5328</v>
      </c>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c r="AR102" s="35"/>
      <c r="AS102" s="35"/>
      <c r="AT102" s="35"/>
      <c r="AU102" s="35"/>
      <c r="AV102" s="35"/>
      <c r="AW102" s="35"/>
      <c r="AX102" s="35"/>
      <c r="AY102" s="35"/>
      <c r="AZ102" s="35"/>
      <c r="BA102" s="35"/>
      <c r="BB102" s="35"/>
      <c r="BC102" s="35"/>
      <c r="BD102" s="35"/>
      <c r="BE102" s="35"/>
      <c r="BF102" s="35"/>
      <c r="BG102" s="35"/>
      <c r="BH102" s="35"/>
      <c r="BI102" s="35"/>
      <c r="BJ102" s="35"/>
      <c r="BK102" s="35"/>
      <c r="BL102" s="35"/>
      <c r="BM102" s="35"/>
      <c r="BN102" s="35"/>
      <c r="BO102" s="35"/>
      <c r="BP102" s="35"/>
      <c r="BQ102" s="35"/>
      <c r="BR102" s="35"/>
      <c r="BS102" s="35"/>
      <c r="BT102" s="35"/>
      <c r="BU102" s="35"/>
      <c r="BV102" s="35"/>
      <c r="BW102" s="35"/>
      <c r="BX102" s="35"/>
      <c r="BY102" s="35"/>
      <c r="BZ102" s="35"/>
      <c r="CA102" s="35"/>
      <c r="CB102" s="35"/>
      <c r="CC102" s="35"/>
      <c r="CD102" s="35"/>
      <c r="CE102" s="35"/>
      <c r="CF102" s="35"/>
      <c r="CG102" s="35"/>
      <c r="CH102" s="35"/>
      <c r="CI102" s="35"/>
      <c r="CJ102" s="35"/>
      <c r="CK102" s="35"/>
      <c r="CL102" s="35"/>
      <c r="CM102" s="35"/>
    </row>
    <row r="103" spans="2:91" s="51" customFormat="1" x14ac:dyDescent="0.25">
      <c r="B103" s="1472" t="s">
        <v>5325</v>
      </c>
      <c r="C103" s="584" t="s">
        <v>920</v>
      </c>
      <c r="D103" s="306" t="s">
        <v>5339</v>
      </c>
      <c r="E103" s="1475">
        <v>50</v>
      </c>
      <c r="F103" s="903" t="s">
        <v>86</v>
      </c>
      <c r="G103" s="903" t="s">
        <v>19</v>
      </c>
      <c r="H103" s="903" t="s">
        <v>19</v>
      </c>
      <c r="I103" s="1474" t="s">
        <v>19</v>
      </c>
      <c r="J103" s="1474" t="s">
        <v>86</v>
      </c>
      <c r="K103" s="856" t="s">
        <v>19</v>
      </c>
      <c r="L103" s="587" t="s">
        <v>20</v>
      </c>
      <c r="M103" s="587" t="s">
        <v>20</v>
      </c>
      <c r="N103" s="587" t="s">
        <v>20</v>
      </c>
      <c r="O103" s="1714" t="s">
        <v>5327</v>
      </c>
      <c r="P103" s="1715"/>
      <c r="Q103" s="584" t="s">
        <v>5328</v>
      </c>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c r="AS103" s="35"/>
      <c r="AT103" s="35"/>
      <c r="AU103" s="35"/>
      <c r="AV103" s="35"/>
      <c r="AW103" s="35"/>
      <c r="AX103" s="35"/>
      <c r="AY103" s="35"/>
      <c r="AZ103" s="35"/>
      <c r="BA103" s="35"/>
      <c r="BB103" s="35"/>
      <c r="BC103" s="35"/>
      <c r="BD103" s="35"/>
      <c r="BE103" s="35"/>
      <c r="BF103" s="35"/>
      <c r="BG103" s="35"/>
      <c r="BH103" s="35"/>
      <c r="BI103" s="35"/>
      <c r="BJ103" s="35"/>
      <c r="BK103" s="35"/>
      <c r="BL103" s="35"/>
      <c r="BM103" s="35"/>
      <c r="BN103" s="35"/>
      <c r="BO103" s="35"/>
      <c r="BP103" s="35"/>
      <c r="BQ103" s="35"/>
      <c r="BR103" s="35"/>
      <c r="BS103" s="35"/>
      <c r="BT103" s="35"/>
      <c r="BU103" s="35"/>
      <c r="BV103" s="35"/>
      <c r="BW103" s="35"/>
      <c r="BX103" s="35"/>
      <c r="BY103" s="35"/>
      <c r="BZ103" s="35"/>
      <c r="CA103" s="35"/>
      <c r="CB103" s="35"/>
      <c r="CC103" s="35"/>
      <c r="CD103" s="35"/>
      <c r="CE103" s="35"/>
      <c r="CF103" s="35"/>
      <c r="CG103" s="35"/>
      <c r="CH103" s="35"/>
      <c r="CI103" s="35"/>
      <c r="CJ103" s="35"/>
      <c r="CK103" s="35"/>
      <c r="CL103" s="35"/>
      <c r="CM103" s="35"/>
    </row>
    <row r="104" spans="2:91" s="51" customFormat="1" ht="30" x14ac:dyDescent="0.25">
      <c r="B104" s="1472" t="s">
        <v>5325</v>
      </c>
      <c r="C104" s="584" t="s">
        <v>920</v>
      </c>
      <c r="D104" s="306" t="s">
        <v>5340</v>
      </c>
      <c r="E104" s="1475">
        <v>50</v>
      </c>
      <c r="F104" s="903" t="s">
        <v>86</v>
      </c>
      <c r="G104" s="903" t="s">
        <v>19</v>
      </c>
      <c r="H104" s="903" t="s">
        <v>19</v>
      </c>
      <c r="I104" s="1474" t="s">
        <v>19</v>
      </c>
      <c r="J104" s="1474" t="s">
        <v>86</v>
      </c>
      <c r="K104" s="856" t="s">
        <v>19</v>
      </c>
      <c r="L104" s="587" t="s">
        <v>20</v>
      </c>
      <c r="M104" s="587" t="s">
        <v>20</v>
      </c>
      <c r="N104" s="587" t="s">
        <v>20</v>
      </c>
      <c r="O104" s="1714" t="s">
        <v>5327</v>
      </c>
      <c r="P104" s="1715"/>
      <c r="Q104" s="584" t="s">
        <v>5328</v>
      </c>
      <c r="R104" s="35"/>
      <c r="S104" s="35"/>
      <c r="T104" s="35"/>
      <c r="U104" s="35"/>
      <c r="V104" s="35"/>
      <c r="W104" s="35"/>
      <c r="X104" s="35"/>
      <c r="Y104" s="35"/>
      <c r="Z104" s="35"/>
      <c r="AA104" s="35"/>
      <c r="AB104" s="35"/>
      <c r="AC104" s="35"/>
      <c r="AD104" s="35"/>
      <c r="AE104" s="35"/>
      <c r="AF104" s="35"/>
      <c r="AG104" s="35"/>
      <c r="AH104" s="35"/>
      <c r="AI104" s="35"/>
      <c r="AJ104" s="35"/>
      <c r="AK104" s="35"/>
      <c r="AL104" s="35"/>
      <c r="AM104" s="35"/>
      <c r="AN104" s="35"/>
      <c r="AO104" s="35"/>
      <c r="AP104" s="35"/>
      <c r="AQ104" s="35"/>
      <c r="AR104" s="35"/>
      <c r="AS104" s="35"/>
      <c r="AT104" s="35"/>
      <c r="AU104" s="35"/>
      <c r="AV104" s="35"/>
      <c r="AW104" s="35"/>
      <c r="AX104" s="35"/>
      <c r="AY104" s="35"/>
      <c r="AZ104" s="35"/>
      <c r="BA104" s="35"/>
      <c r="BB104" s="35"/>
      <c r="BC104" s="35"/>
      <c r="BD104" s="35"/>
      <c r="BE104" s="35"/>
      <c r="BF104" s="35"/>
      <c r="BG104" s="35"/>
      <c r="BH104" s="35"/>
      <c r="BI104" s="35"/>
      <c r="BJ104" s="35"/>
      <c r="BK104" s="35"/>
      <c r="BL104" s="35"/>
      <c r="BM104" s="35"/>
      <c r="BN104" s="35"/>
      <c r="BO104" s="35"/>
      <c r="BP104" s="35"/>
      <c r="BQ104" s="35"/>
      <c r="BR104" s="35"/>
      <c r="BS104" s="35"/>
      <c r="BT104" s="35"/>
      <c r="BU104" s="35"/>
      <c r="BV104" s="35"/>
      <c r="BW104" s="35"/>
      <c r="BX104" s="35"/>
      <c r="BY104" s="35"/>
      <c r="BZ104" s="35"/>
      <c r="CA104" s="35"/>
      <c r="CB104" s="35"/>
      <c r="CC104" s="35"/>
      <c r="CD104" s="35"/>
      <c r="CE104" s="35"/>
      <c r="CF104" s="35"/>
      <c r="CG104" s="35"/>
      <c r="CH104" s="35"/>
      <c r="CI104" s="35"/>
      <c r="CJ104" s="35"/>
      <c r="CK104" s="35"/>
      <c r="CL104" s="35"/>
      <c r="CM104" s="35"/>
    </row>
    <row r="105" spans="2:91" s="51" customFormat="1" ht="30" x14ac:dyDescent="0.25">
      <c r="B105" s="1472" t="s">
        <v>5325</v>
      </c>
      <c r="C105" s="584" t="s">
        <v>920</v>
      </c>
      <c r="D105" s="306" t="s">
        <v>5341</v>
      </c>
      <c r="E105" s="1475">
        <v>50</v>
      </c>
      <c r="F105" s="903" t="s">
        <v>86</v>
      </c>
      <c r="G105" s="903" t="s">
        <v>19</v>
      </c>
      <c r="H105" s="903" t="s">
        <v>19</v>
      </c>
      <c r="I105" s="1474" t="s">
        <v>19</v>
      </c>
      <c r="J105" s="1474" t="s">
        <v>86</v>
      </c>
      <c r="K105" s="856" t="s">
        <v>19</v>
      </c>
      <c r="L105" s="587" t="s">
        <v>20</v>
      </c>
      <c r="M105" s="587" t="s">
        <v>20</v>
      </c>
      <c r="N105" s="587" t="s">
        <v>20</v>
      </c>
      <c r="O105" s="1714" t="s">
        <v>5327</v>
      </c>
      <c r="P105" s="1715"/>
      <c r="Q105" s="584" t="s">
        <v>5328</v>
      </c>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c r="AQ105" s="35"/>
      <c r="AR105" s="35"/>
      <c r="AS105" s="35"/>
      <c r="AT105" s="35"/>
      <c r="AU105" s="35"/>
      <c r="AV105" s="35"/>
      <c r="AW105" s="35"/>
      <c r="AX105" s="35"/>
      <c r="AY105" s="35"/>
      <c r="AZ105" s="35"/>
      <c r="BA105" s="35"/>
      <c r="BB105" s="35"/>
      <c r="BC105" s="35"/>
      <c r="BD105" s="35"/>
      <c r="BE105" s="35"/>
      <c r="BF105" s="35"/>
      <c r="BG105" s="35"/>
      <c r="BH105" s="35"/>
      <c r="BI105" s="35"/>
      <c r="BJ105" s="35"/>
      <c r="BK105" s="35"/>
      <c r="BL105" s="35"/>
      <c r="BM105" s="35"/>
      <c r="BN105" s="35"/>
      <c r="BO105" s="35"/>
      <c r="BP105" s="35"/>
      <c r="BQ105" s="35"/>
      <c r="BR105" s="35"/>
      <c r="BS105" s="35"/>
      <c r="BT105" s="35"/>
      <c r="BU105" s="35"/>
      <c r="BV105" s="35"/>
      <c r="BW105" s="35"/>
      <c r="BX105" s="35"/>
      <c r="BY105" s="35"/>
      <c r="BZ105" s="35"/>
      <c r="CA105" s="35"/>
      <c r="CB105" s="35"/>
      <c r="CC105" s="35"/>
      <c r="CD105" s="35"/>
      <c r="CE105" s="35"/>
      <c r="CF105" s="35"/>
      <c r="CG105" s="35"/>
      <c r="CH105" s="35"/>
      <c r="CI105" s="35"/>
      <c r="CJ105" s="35"/>
      <c r="CK105" s="35"/>
      <c r="CL105" s="35"/>
      <c r="CM105" s="35"/>
    </row>
    <row r="106" spans="2:91" s="51" customFormat="1" ht="30" x14ac:dyDescent="0.25">
      <c r="B106" s="1472" t="s">
        <v>5325</v>
      </c>
      <c r="C106" s="584" t="s">
        <v>920</v>
      </c>
      <c r="D106" s="306" t="s">
        <v>5342</v>
      </c>
      <c r="E106" s="1475">
        <v>50</v>
      </c>
      <c r="F106" s="903" t="s">
        <v>86</v>
      </c>
      <c r="G106" s="903" t="s">
        <v>19</v>
      </c>
      <c r="H106" s="903" t="s">
        <v>19</v>
      </c>
      <c r="I106" s="1474" t="s">
        <v>19</v>
      </c>
      <c r="J106" s="1474" t="s">
        <v>86</v>
      </c>
      <c r="K106" s="856" t="s">
        <v>19</v>
      </c>
      <c r="L106" s="587" t="s">
        <v>20</v>
      </c>
      <c r="M106" s="587" t="s">
        <v>20</v>
      </c>
      <c r="N106" s="587" t="s">
        <v>20</v>
      </c>
      <c r="O106" s="1714" t="s">
        <v>5327</v>
      </c>
      <c r="P106" s="1715"/>
      <c r="Q106" s="584" t="s">
        <v>5328</v>
      </c>
      <c r="R106" s="35"/>
      <c r="S106" s="35"/>
      <c r="T106" s="35"/>
      <c r="U106" s="35"/>
      <c r="V106" s="35"/>
      <c r="W106" s="35"/>
      <c r="X106" s="35"/>
      <c r="Y106" s="35"/>
      <c r="Z106" s="35"/>
      <c r="AA106" s="35"/>
      <c r="AB106" s="35"/>
      <c r="AC106" s="35"/>
      <c r="AD106" s="35"/>
      <c r="AE106" s="35"/>
      <c r="AF106" s="35"/>
      <c r="AG106" s="35"/>
      <c r="AH106" s="35"/>
      <c r="AI106" s="35"/>
      <c r="AJ106" s="35"/>
      <c r="AK106" s="35"/>
      <c r="AL106" s="35"/>
      <c r="AM106" s="35"/>
      <c r="AN106" s="35"/>
      <c r="AO106" s="35"/>
      <c r="AP106" s="35"/>
      <c r="AQ106" s="35"/>
      <c r="AR106" s="35"/>
      <c r="AS106" s="35"/>
      <c r="AT106" s="35"/>
      <c r="AU106" s="35"/>
      <c r="AV106" s="35"/>
      <c r="AW106" s="35"/>
      <c r="AX106" s="35"/>
      <c r="AY106" s="35"/>
      <c r="AZ106" s="35"/>
      <c r="BA106" s="35"/>
      <c r="BB106" s="35"/>
      <c r="BC106" s="35"/>
      <c r="BD106" s="35"/>
      <c r="BE106" s="35"/>
      <c r="BF106" s="35"/>
      <c r="BG106" s="35"/>
      <c r="BH106" s="35"/>
      <c r="BI106" s="35"/>
      <c r="BJ106" s="35"/>
      <c r="BK106" s="35"/>
      <c r="BL106" s="35"/>
      <c r="BM106" s="35"/>
      <c r="BN106" s="35"/>
      <c r="BO106" s="35"/>
      <c r="BP106" s="35"/>
      <c r="BQ106" s="35"/>
      <c r="BR106" s="35"/>
      <c r="BS106" s="35"/>
      <c r="BT106" s="35"/>
      <c r="BU106" s="35"/>
      <c r="BV106" s="35"/>
      <c r="BW106" s="35"/>
      <c r="BX106" s="35"/>
      <c r="BY106" s="35"/>
      <c r="BZ106" s="35"/>
      <c r="CA106" s="35"/>
      <c r="CB106" s="35"/>
      <c r="CC106" s="35"/>
      <c r="CD106" s="35"/>
      <c r="CE106" s="35"/>
      <c r="CF106" s="35"/>
      <c r="CG106" s="35"/>
      <c r="CH106" s="35"/>
      <c r="CI106" s="35"/>
      <c r="CJ106" s="35"/>
      <c r="CK106" s="35"/>
      <c r="CL106" s="35"/>
      <c r="CM106" s="35"/>
    </row>
    <row r="107" spans="2:91" s="51" customFormat="1" ht="30" x14ac:dyDescent="0.25">
      <c r="B107" s="1472" t="s">
        <v>5325</v>
      </c>
      <c r="C107" s="584" t="s">
        <v>920</v>
      </c>
      <c r="D107" s="306" t="s">
        <v>5343</v>
      </c>
      <c r="E107" s="1475">
        <v>50</v>
      </c>
      <c r="F107" s="903" t="s">
        <v>86</v>
      </c>
      <c r="G107" s="903" t="s">
        <v>19</v>
      </c>
      <c r="H107" s="903" t="s">
        <v>19</v>
      </c>
      <c r="I107" s="1474" t="s">
        <v>19</v>
      </c>
      <c r="J107" s="1474" t="s">
        <v>86</v>
      </c>
      <c r="K107" s="856" t="s">
        <v>19</v>
      </c>
      <c r="L107" s="587" t="s">
        <v>20</v>
      </c>
      <c r="M107" s="587" t="s">
        <v>20</v>
      </c>
      <c r="N107" s="587" t="s">
        <v>20</v>
      </c>
      <c r="O107" s="1714" t="s">
        <v>5327</v>
      </c>
      <c r="P107" s="1715"/>
      <c r="Q107" s="584" t="s">
        <v>5328</v>
      </c>
      <c r="R107" s="35"/>
      <c r="S107" s="35"/>
      <c r="T107" s="35"/>
      <c r="U107" s="35"/>
      <c r="V107" s="35"/>
      <c r="W107" s="35"/>
      <c r="X107" s="35"/>
      <c r="Y107" s="35"/>
      <c r="Z107" s="35"/>
      <c r="AA107" s="35"/>
      <c r="AB107" s="35"/>
      <c r="AC107" s="35"/>
      <c r="AD107" s="35"/>
      <c r="AE107" s="35"/>
      <c r="AF107" s="35"/>
      <c r="AG107" s="35"/>
      <c r="AH107" s="35"/>
      <c r="AI107" s="35"/>
      <c r="AJ107" s="35"/>
      <c r="AK107" s="35"/>
      <c r="AL107" s="35"/>
      <c r="AM107" s="35"/>
      <c r="AN107" s="35"/>
      <c r="AO107" s="35"/>
      <c r="AP107" s="35"/>
      <c r="AQ107" s="35"/>
      <c r="AR107" s="35"/>
      <c r="AS107" s="35"/>
      <c r="AT107" s="35"/>
      <c r="AU107" s="35"/>
      <c r="AV107" s="35"/>
      <c r="AW107" s="35"/>
      <c r="AX107" s="35"/>
      <c r="AY107" s="35"/>
      <c r="AZ107" s="35"/>
      <c r="BA107" s="35"/>
      <c r="BB107" s="35"/>
      <c r="BC107" s="35"/>
      <c r="BD107" s="35"/>
      <c r="BE107" s="35"/>
      <c r="BF107" s="35"/>
      <c r="BG107" s="35"/>
      <c r="BH107" s="35"/>
      <c r="BI107" s="35"/>
      <c r="BJ107" s="35"/>
      <c r="BK107" s="35"/>
      <c r="BL107" s="35"/>
      <c r="BM107" s="35"/>
      <c r="BN107" s="35"/>
      <c r="BO107" s="35"/>
      <c r="BP107" s="35"/>
      <c r="BQ107" s="35"/>
      <c r="BR107" s="35"/>
      <c r="BS107" s="35"/>
      <c r="BT107" s="35"/>
      <c r="BU107" s="35"/>
      <c r="BV107" s="35"/>
      <c r="BW107" s="35"/>
      <c r="BX107" s="35"/>
      <c r="BY107" s="35"/>
      <c r="BZ107" s="35"/>
      <c r="CA107" s="35"/>
      <c r="CB107" s="35"/>
      <c r="CC107" s="35"/>
      <c r="CD107" s="35"/>
      <c r="CE107" s="35"/>
      <c r="CF107" s="35"/>
      <c r="CG107" s="35"/>
      <c r="CH107" s="35"/>
      <c r="CI107" s="35"/>
      <c r="CJ107" s="35"/>
      <c r="CK107" s="35"/>
      <c r="CL107" s="35"/>
      <c r="CM107" s="35"/>
    </row>
    <row r="108" spans="2:91" s="51" customFormat="1" x14ac:dyDescent="0.25">
      <c r="B108" s="1472" t="s">
        <v>5325</v>
      </c>
      <c r="C108" s="584" t="s">
        <v>920</v>
      </c>
      <c r="D108" s="305" t="s">
        <v>5344</v>
      </c>
      <c r="E108" s="1223">
        <v>48</v>
      </c>
      <c r="F108" s="903" t="s">
        <v>86</v>
      </c>
      <c r="G108" s="903" t="s">
        <v>19</v>
      </c>
      <c r="H108" s="903" t="s">
        <v>19</v>
      </c>
      <c r="I108" s="1474" t="s">
        <v>19</v>
      </c>
      <c r="J108" s="1474" t="s">
        <v>86</v>
      </c>
      <c r="K108" s="856" t="s">
        <v>19</v>
      </c>
      <c r="L108" s="587" t="s">
        <v>20</v>
      </c>
      <c r="M108" s="587" t="s">
        <v>20</v>
      </c>
      <c r="N108" s="587" t="s">
        <v>20</v>
      </c>
      <c r="O108" s="1714" t="s">
        <v>5327</v>
      </c>
      <c r="P108" s="1715"/>
      <c r="Q108" s="584" t="s">
        <v>5328</v>
      </c>
      <c r="R108" s="35"/>
      <c r="S108" s="35"/>
      <c r="T108" s="35"/>
      <c r="U108" s="35"/>
      <c r="V108" s="35"/>
      <c r="W108" s="35"/>
      <c r="X108" s="35"/>
      <c r="Y108" s="35"/>
      <c r="Z108" s="35"/>
      <c r="AA108" s="35"/>
      <c r="AB108" s="35"/>
      <c r="AC108" s="35"/>
      <c r="AD108" s="35"/>
      <c r="AE108" s="35"/>
      <c r="AF108" s="35"/>
      <c r="AG108" s="35"/>
      <c r="AH108" s="35"/>
      <c r="AI108" s="35"/>
      <c r="AJ108" s="35"/>
      <c r="AK108" s="35"/>
      <c r="AL108" s="35"/>
      <c r="AM108" s="35"/>
      <c r="AN108" s="35"/>
      <c r="AO108" s="35"/>
      <c r="AP108" s="35"/>
      <c r="AQ108" s="35"/>
      <c r="AR108" s="35"/>
      <c r="AS108" s="35"/>
      <c r="AT108" s="35"/>
      <c r="AU108" s="35"/>
      <c r="AV108" s="35"/>
      <c r="AW108" s="35"/>
      <c r="AX108" s="35"/>
      <c r="AY108" s="35"/>
      <c r="AZ108" s="35"/>
      <c r="BA108" s="35"/>
      <c r="BB108" s="35"/>
      <c r="BC108" s="35"/>
      <c r="BD108" s="35"/>
      <c r="BE108" s="35"/>
      <c r="BF108" s="35"/>
      <c r="BG108" s="35"/>
      <c r="BH108" s="35"/>
      <c r="BI108" s="35"/>
      <c r="BJ108" s="35"/>
      <c r="BK108" s="35"/>
      <c r="BL108" s="35"/>
      <c r="BM108" s="35"/>
      <c r="BN108" s="35"/>
      <c r="BO108" s="35"/>
      <c r="BP108" s="35"/>
      <c r="BQ108" s="35"/>
      <c r="BR108" s="35"/>
      <c r="BS108" s="35"/>
      <c r="BT108" s="35"/>
      <c r="BU108" s="35"/>
      <c r="BV108" s="35"/>
      <c r="BW108" s="35"/>
      <c r="BX108" s="35"/>
      <c r="BY108" s="35"/>
      <c r="BZ108" s="35"/>
      <c r="CA108" s="35"/>
      <c r="CB108" s="35"/>
      <c r="CC108" s="35"/>
      <c r="CD108" s="35"/>
      <c r="CE108" s="35"/>
      <c r="CF108" s="35"/>
      <c r="CG108" s="35"/>
      <c r="CH108" s="35"/>
      <c r="CI108" s="35"/>
      <c r="CJ108" s="35"/>
      <c r="CK108" s="35"/>
      <c r="CL108" s="35"/>
      <c r="CM108" s="35"/>
    </row>
    <row r="109" spans="2:91" s="51" customFormat="1" x14ac:dyDescent="0.25">
      <c r="B109" s="1472" t="s">
        <v>5325</v>
      </c>
      <c r="C109" s="584" t="s">
        <v>920</v>
      </c>
      <c r="D109" s="305" t="s">
        <v>5345</v>
      </c>
      <c r="E109" s="1223">
        <v>50</v>
      </c>
      <c r="F109" s="903" t="s">
        <v>86</v>
      </c>
      <c r="G109" s="903" t="s">
        <v>19</v>
      </c>
      <c r="H109" s="903" t="s">
        <v>19</v>
      </c>
      <c r="I109" s="1474" t="s">
        <v>19</v>
      </c>
      <c r="J109" s="1474" t="s">
        <v>86</v>
      </c>
      <c r="K109" s="856" t="s">
        <v>19</v>
      </c>
      <c r="L109" s="587" t="s">
        <v>20</v>
      </c>
      <c r="M109" s="587" t="s">
        <v>20</v>
      </c>
      <c r="N109" s="587" t="s">
        <v>20</v>
      </c>
      <c r="O109" s="1714" t="s">
        <v>5327</v>
      </c>
      <c r="P109" s="1715"/>
      <c r="Q109" s="584" t="s">
        <v>5328</v>
      </c>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c r="AQ109" s="35"/>
      <c r="AR109" s="35"/>
      <c r="AS109" s="35"/>
      <c r="AT109" s="35"/>
      <c r="AU109" s="35"/>
      <c r="AV109" s="35"/>
      <c r="AW109" s="35"/>
      <c r="AX109" s="35"/>
      <c r="AY109" s="35"/>
      <c r="AZ109" s="35"/>
      <c r="BA109" s="35"/>
      <c r="BB109" s="35"/>
      <c r="BC109" s="35"/>
      <c r="BD109" s="35"/>
      <c r="BE109" s="35"/>
      <c r="BF109" s="35"/>
      <c r="BG109" s="35"/>
      <c r="BH109" s="35"/>
      <c r="BI109" s="35"/>
      <c r="BJ109" s="35"/>
      <c r="BK109" s="35"/>
      <c r="BL109" s="35"/>
      <c r="BM109" s="35"/>
      <c r="BN109" s="35"/>
      <c r="BO109" s="35"/>
      <c r="BP109" s="35"/>
      <c r="BQ109" s="35"/>
      <c r="BR109" s="35"/>
      <c r="BS109" s="35"/>
      <c r="BT109" s="35"/>
      <c r="BU109" s="35"/>
      <c r="BV109" s="35"/>
      <c r="BW109" s="35"/>
      <c r="BX109" s="35"/>
      <c r="BY109" s="35"/>
      <c r="BZ109" s="35"/>
      <c r="CA109" s="35"/>
      <c r="CB109" s="35"/>
      <c r="CC109" s="35"/>
      <c r="CD109" s="35"/>
      <c r="CE109" s="35"/>
      <c r="CF109" s="35"/>
      <c r="CG109" s="35"/>
      <c r="CH109" s="35"/>
      <c r="CI109" s="35"/>
      <c r="CJ109" s="35"/>
      <c r="CK109" s="35"/>
      <c r="CL109" s="35"/>
      <c r="CM109" s="35"/>
    </row>
    <row r="110" spans="2:91" s="51" customFormat="1" x14ac:dyDescent="0.25">
      <c r="B110" s="1472" t="s">
        <v>5325</v>
      </c>
      <c r="C110" s="584" t="s">
        <v>920</v>
      </c>
      <c r="D110" s="305" t="s">
        <v>5346</v>
      </c>
      <c r="E110" s="1223">
        <v>50</v>
      </c>
      <c r="F110" s="903" t="s">
        <v>86</v>
      </c>
      <c r="G110" s="903" t="s">
        <v>19</v>
      </c>
      <c r="H110" s="903" t="s">
        <v>19</v>
      </c>
      <c r="I110" s="1474" t="s">
        <v>19</v>
      </c>
      <c r="J110" s="1474" t="s">
        <v>86</v>
      </c>
      <c r="K110" s="856" t="s">
        <v>19</v>
      </c>
      <c r="L110" s="587" t="s">
        <v>20</v>
      </c>
      <c r="M110" s="587" t="s">
        <v>20</v>
      </c>
      <c r="N110" s="587" t="s">
        <v>20</v>
      </c>
      <c r="O110" s="1714" t="s">
        <v>5327</v>
      </c>
      <c r="P110" s="1715"/>
      <c r="Q110" s="584" t="s">
        <v>5328</v>
      </c>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c r="AQ110" s="35"/>
      <c r="AR110" s="35"/>
      <c r="AS110" s="35"/>
      <c r="AT110" s="35"/>
      <c r="AU110" s="35"/>
      <c r="AV110" s="35"/>
      <c r="AW110" s="35"/>
      <c r="AX110" s="35"/>
      <c r="AY110" s="35"/>
      <c r="AZ110" s="35"/>
      <c r="BA110" s="35"/>
      <c r="BB110" s="35"/>
      <c r="BC110" s="35"/>
      <c r="BD110" s="35"/>
      <c r="BE110" s="35"/>
      <c r="BF110" s="35"/>
      <c r="BG110" s="35"/>
      <c r="BH110" s="35"/>
      <c r="BI110" s="35"/>
      <c r="BJ110" s="35"/>
      <c r="BK110" s="35"/>
      <c r="BL110" s="35"/>
      <c r="BM110" s="35"/>
      <c r="BN110" s="35"/>
      <c r="BO110" s="35"/>
      <c r="BP110" s="35"/>
      <c r="BQ110" s="35"/>
      <c r="BR110" s="35"/>
      <c r="BS110" s="35"/>
      <c r="BT110" s="35"/>
      <c r="BU110" s="35"/>
      <c r="BV110" s="35"/>
      <c r="BW110" s="35"/>
      <c r="BX110" s="35"/>
      <c r="BY110" s="35"/>
      <c r="BZ110" s="35"/>
      <c r="CA110" s="35"/>
      <c r="CB110" s="35"/>
      <c r="CC110" s="35"/>
      <c r="CD110" s="35"/>
      <c r="CE110" s="35"/>
      <c r="CF110" s="35"/>
      <c r="CG110" s="35"/>
      <c r="CH110" s="35"/>
      <c r="CI110" s="35"/>
      <c r="CJ110" s="35"/>
      <c r="CK110" s="35"/>
      <c r="CL110" s="35"/>
      <c r="CM110" s="35"/>
    </row>
    <row r="111" spans="2:91" s="51" customFormat="1" x14ac:dyDescent="0.25">
      <c r="B111" s="1472" t="s">
        <v>5325</v>
      </c>
      <c r="C111" s="584" t="s">
        <v>920</v>
      </c>
      <c r="D111" s="305" t="s">
        <v>5347</v>
      </c>
      <c r="E111" s="1223">
        <v>50</v>
      </c>
      <c r="F111" s="903" t="s">
        <v>86</v>
      </c>
      <c r="G111" s="903" t="s">
        <v>19</v>
      </c>
      <c r="H111" s="903" t="s">
        <v>19</v>
      </c>
      <c r="I111" s="1474" t="s">
        <v>19</v>
      </c>
      <c r="J111" s="1474" t="s">
        <v>86</v>
      </c>
      <c r="K111" s="856" t="s">
        <v>19</v>
      </c>
      <c r="L111" s="587" t="s">
        <v>20</v>
      </c>
      <c r="M111" s="587" t="s">
        <v>20</v>
      </c>
      <c r="N111" s="587" t="s">
        <v>20</v>
      </c>
      <c r="O111" s="1714" t="s">
        <v>5327</v>
      </c>
      <c r="P111" s="1715"/>
      <c r="Q111" s="584" t="s">
        <v>5328</v>
      </c>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R111" s="35"/>
      <c r="AS111" s="35"/>
      <c r="AT111" s="35"/>
      <c r="AU111" s="35"/>
      <c r="AV111" s="35"/>
      <c r="AW111" s="35"/>
      <c r="AX111" s="35"/>
      <c r="AY111" s="35"/>
      <c r="AZ111" s="35"/>
      <c r="BA111" s="35"/>
      <c r="BB111" s="35"/>
      <c r="BC111" s="35"/>
      <c r="BD111" s="35"/>
      <c r="BE111" s="35"/>
      <c r="BF111" s="35"/>
      <c r="BG111" s="35"/>
      <c r="BH111" s="35"/>
      <c r="BI111" s="35"/>
      <c r="BJ111" s="35"/>
      <c r="BK111" s="35"/>
      <c r="BL111" s="35"/>
      <c r="BM111" s="35"/>
      <c r="BN111" s="35"/>
      <c r="BO111" s="35"/>
      <c r="BP111" s="35"/>
      <c r="BQ111" s="35"/>
      <c r="BR111" s="35"/>
      <c r="BS111" s="35"/>
      <c r="BT111" s="35"/>
      <c r="BU111" s="35"/>
      <c r="BV111" s="35"/>
      <c r="BW111" s="35"/>
      <c r="BX111" s="35"/>
      <c r="BY111" s="35"/>
      <c r="BZ111" s="35"/>
      <c r="CA111" s="35"/>
      <c r="CB111" s="35"/>
      <c r="CC111" s="35"/>
      <c r="CD111" s="35"/>
      <c r="CE111" s="35"/>
      <c r="CF111" s="35"/>
      <c r="CG111" s="35"/>
      <c r="CH111" s="35"/>
      <c r="CI111" s="35"/>
      <c r="CJ111" s="35"/>
      <c r="CK111" s="35"/>
      <c r="CL111" s="35"/>
      <c r="CM111" s="35"/>
    </row>
    <row r="112" spans="2:91" s="51" customFormat="1" x14ac:dyDescent="0.25">
      <c r="B112" s="1472" t="s">
        <v>5325</v>
      </c>
      <c r="C112" s="584" t="s">
        <v>920</v>
      </c>
      <c r="D112" s="305" t="s">
        <v>5348</v>
      </c>
      <c r="E112" s="1223">
        <v>48</v>
      </c>
      <c r="F112" s="903" t="s">
        <v>86</v>
      </c>
      <c r="G112" s="903" t="s">
        <v>19</v>
      </c>
      <c r="H112" s="903" t="s">
        <v>19</v>
      </c>
      <c r="I112" s="1474" t="s">
        <v>19</v>
      </c>
      <c r="J112" s="1474" t="s">
        <v>86</v>
      </c>
      <c r="K112" s="856" t="s">
        <v>19</v>
      </c>
      <c r="L112" s="587" t="s">
        <v>20</v>
      </c>
      <c r="M112" s="587" t="s">
        <v>20</v>
      </c>
      <c r="N112" s="587" t="s">
        <v>20</v>
      </c>
      <c r="O112" s="1714" t="s">
        <v>5327</v>
      </c>
      <c r="P112" s="1715"/>
      <c r="Q112" s="584" t="s">
        <v>5328</v>
      </c>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R112" s="35"/>
      <c r="AS112" s="35"/>
      <c r="AT112" s="35"/>
      <c r="AU112" s="35"/>
      <c r="AV112" s="35"/>
      <c r="AW112" s="35"/>
      <c r="AX112" s="35"/>
      <c r="AY112" s="35"/>
      <c r="AZ112" s="35"/>
      <c r="BA112" s="35"/>
      <c r="BB112" s="35"/>
      <c r="BC112" s="35"/>
      <c r="BD112" s="35"/>
      <c r="BE112" s="35"/>
      <c r="BF112" s="35"/>
      <c r="BG112" s="35"/>
      <c r="BH112" s="35"/>
      <c r="BI112" s="35"/>
      <c r="BJ112" s="35"/>
      <c r="BK112" s="35"/>
      <c r="BL112" s="35"/>
      <c r="BM112" s="35"/>
      <c r="BN112" s="35"/>
      <c r="BO112" s="35"/>
      <c r="BP112" s="35"/>
      <c r="BQ112" s="35"/>
      <c r="BR112" s="35"/>
      <c r="BS112" s="35"/>
      <c r="BT112" s="35"/>
      <c r="BU112" s="35"/>
      <c r="BV112" s="35"/>
      <c r="BW112" s="35"/>
      <c r="BX112" s="35"/>
      <c r="BY112" s="35"/>
      <c r="BZ112" s="35"/>
      <c r="CA112" s="35"/>
      <c r="CB112" s="35"/>
      <c r="CC112" s="35"/>
      <c r="CD112" s="35"/>
      <c r="CE112" s="35"/>
      <c r="CF112" s="35"/>
      <c r="CG112" s="35"/>
      <c r="CH112" s="35"/>
      <c r="CI112" s="35"/>
      <c r="CJ112" s="35"/>
      <c r="CK112" s="35"/>
      <c r="CL112" s="35"/>
      <c r="CM112" s="35"/>
    </row>
    <row r="113" spans="2:91" s="51" customFormat="1" x14ac:dyDescent="0.25">
      <c r="B113" s="1472" t="s">
        <v>5325</v>
      </c>
      <c r="C113" s="584" t="s">
        <v>920</v>
      </c>
      <c r="D113" s="305" t="s">
        <v>5349</v>
      </c>
      <c r="E113" s="1223">
        <v>48</v>
      </c>
      <c r="F113" s="903" t="s">
        <v>86</v>
      </c>
      <c r="G113" s="903" t="s">
        <v>19</v>
      </c>
      <c r="H113" s="903" t="s">
        <v>19</v>
      </c>
      <c r="I113" s="1474" t="s">
        <v>19</v>
      </c>
      <c r="J113" s="1474" t="s">
        <v>86</v>
      </c>
      <c r="K113" s="856" t="s">
        <v>19</v>
      </c>
      <c r="L113" s="587" t="s">
        <v>20</v>
      </c>
      <c r="M113" s="587" t="s">
        <v>20</v>
      </c>
      <c r="N113" s="587" t="s">
        <v>20</v>
      </c>
      <c r="O113" s="1714" t="s">
        <v>5327</v>
      </c>
      <c r="P113" s="1715"/>
      <c r="Q113" s="584" t="s">
        <v>5328</v>
      </c>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R113" s="35"/>
      <c r="AS113" s="35"/>
      <c r="AT113" s="35"/>
      <c r="AU113" s="35"/>
      <c r="AV113" s="35"/>
      <c r="AW113" s="35"/>
      <c r="AX113" s="35"/>
      <c r="AY113" s="35"/>
      <c r="AZ113" s="35"/>
      <c r="BA113" s="35"/>
      <c r="BB113" s="35"/>
      <c r="BC113" s="35"/>
      <c r="BD113" s="35"/>
      <c r="BE113" s="35"/>
      <c r="BF113" s="35"/>
      <c r="BG113" s="35"/>
      <c r="BH113" s="35"/>
      <c r="BI113" s="35"/>
      <c r="BJ113" s="35"/>
      <c r="BK113" s="35"/>
      <c r="BL113" s="35"/>
      <c r="BM113" s="35"/>
      <c r="BN113" s="35"/>
      <c r="BO113" s="35"/>
      <c r="BP113" s="35"/>
      <c r="BQ113" s="35"/>
      <c r="BR113" s="35"/>
      <c r="BS113" s="35"/>
      <c r="BT113" s="35"/>
      <c r="BU113" s="35"/>
      <c r="BV113" s="35"/>
      <c r="BW113" s="35"/>
      <c r="BX113" s="35"/>
      <c r="BY113" s="35"/>
      <c r="BZ113" s="35"/>
      <c r="CA113" s="35"/>
      <c r="CB113" s="35"/>
      <c r="CC113" s="35"/>
      <c r="CD113" s="35"/>
      <c r="CE113" s="35"/>
      <c r="CF113" s="35"/>
      <c r="CG113" s="35"/>
      <c r="CH113" s="35"/>
      <c r="CI113" s="35"/>
      <c r="CJ113" s="35"/>
      <c r="CK113" s="35"/>
      <c r="CL113" s="35"/>
      <c r="CM113" s="35"/>
    </row>
    <row r="114" spans="2:91" x14ac:dyDescent="0.25">
      <c r="B114" s="1476" t="s">
        <v>5350</v>
      </c>
      <c r="C114" s="658" t="s">
        <v>920</v>
      </c>
      <c r="D114" s="660" t="s">
        <v>5351</v>
      </c>
      <c r="E114" s="1477">
        <v>51</v>
      </c>
      <c r="F114" s="903" t="s">
        <v>86</v>
      </c>
      <c r="G114" s="903" t="s">
        <v>19</v>
      </c>
      <c r="H114" s="903" t="s">
        <v>19</v>
      </c>
      <c r="I114" s="1474" t="s">
        <v>19</v>
      </c>
      <c r="J114" s="1474" t="s">
        <v>86</v>
      </c>
      <c r="K114" s="856" t="s">
        <v>19</v>
      </c>
      <c r="L114" s="587" t="s">
        <v>20</v>
      </c>
      <c r="M114" s="587" t="s">
        <v>20</v>
      </c>
      <c r="N114" s="587" t="s">
        <v>20</v>
      </c>
      <c r="O114" s="1714" t="s">
        <v>5327</v>
      </c>
      <c r="P114" s="1715"/>
      <c r="Q114" s="584" t="s">
        <v>5328</v>
      </c>
    </row>
    <row r="115" spans="2:91" ht="30" x14ac:dyDescent="0.25">
      <c r="B115" s="280" t="s">
        <v>5350</v>
      </c>
      <c r="C115" s="281" t="s">
        <v>920</v>
      </c>
      <c r="D115" s="284" t="s">
        <v>5352</v>
      </c>
      <c r="E115" s="1478">
        <v>51</v>
      </c>
      <c r="F115" s="935" t="s">
        <v>86</v>
      </c>
      <c r="G115" s="935" t="s">
        <v>19</v>
      </c>
      <c r="H115" s="935" t="s">
        <v>19</v>
      </c>
      <c r="I115" s="283" t="s">
        <v>19</v>
      </c>
      <c r="J115" s="283" t="s">
        <v>86</v>
      </c>
      <c r="K115" s="878" t="s">
        <v>19</v>
      </c>
      <c r="L115" s="587" t="s">
        <v>20</v>
      </c>
      <c r="M115" s="587" t="s">
        <v>20</v>
      </c>
      <c r="N115" s="587" t="s">
        <v>20</v>
      </c>
      <c r="O115" s="1714" t="s">
        <v>5327</v>
      </c>
      <c r="P115" s="1715"/>
      <c r="Q115" s="584" t="s">
        <v>5328</v>
      </c>
    </row>
    <row r="116" spans="2:91" ht="45" x14ac:dyDescent="0.25">
      <c r="B116" s="280" t="s">
        <v>5350</v>
      </c>
      <c r="C116" s="281" t="s">
        <v>920</v>
      </c>
      <c r="D116" s="284" t="s">
        <v>5353</v>
      </c>
      <c r="E116" s="1478">
        <v>51</v>
      </c>
      <c r="F116" s="935" t="s">
        <v>86</v>
      </c>
      <c r="G116" s="935" t="s">
        <v>19</v>
      </c>
      <c r="H116" s="935" t="s">
        <v>19</v>
      </c>
      <c r="I116" s="283" t="s">
        <v>19</v>
      </c>
      <c r="J116" s="283" t="s">
        <v>86</v>
      </c>
      <c r="K116" s="878" t="s">
        <v>19</v>
      </c>
      <c r="L116" s="587" t="s">
        <v>20</v>
      </c>
      <c r="M116" s="587" t="s">
        <v>20</v>
      </c>
      <c r="N116" s="587" t="s">
        <v>20</v>
      </c>
      <c r="O116" s="1714" t="s">
        <v>5327</v>
      </c>
      <c r="P116" s="1715"/>
      <c r="Q116" s="584" t="s">
        <v>5328</v>
      </c>
    </row>
    <row r="117" spans="2:91" x14ac:dyDescent="0.25">
      <c r="B117" s="280" t="s">
        <v>5350</v>
      </c>
      <c r="C117" s="281" t="s">
        <v>920</v>
      </c>
      <c r="D117" s="284" t="s">
        <v>5354</v>
      </c>
      <c r="E117" s="1478">
        <v>51</v>
      </c>
      <c r="F117" s="935" t="s">
        <v>86</v>
      </c>
      <c r="G117" s="935" t="s">
        <v>19</v>
      </c>
      <c r="H117" s="935" t="s">
        <v>19</v>
      </c>
      <c r="I117" s="283" t="s">
        <v>19</v>
      </c>
      <c r="J117" s="283" t="s">
        <v>86</v>
      </c>
      <c r="K117" s="878" t="s">
        <v>19</v>
      </c>
      <c r="L117" s="587" t="s">
        <v>20</v>
      </c>
      <c r="M117" s="587" t="s">
        <v>20</v>
      </c>
      <c r="N117" s="587" t="s">
        <v>20</v>
      </c>
      <c r="O117" s="1714" t="s">
        <v>5327</v>
      </c>
      <c r="P117" s="1715"/>
      <c r="Q117" s="584" t="s">
        <v>5328</v>
      </c>
    </row>
    <row r="118" spans="2:91" ht="30" x14ac:dyDescent="0.25">
      <c r="B118" s="280" t="s">
        <v>5350</v>
      </c>
      <c r="C118" s="281" t="s">
        <v>920</v>
      </c>
      <c r="D118" s="284" t="s">
        <v>5355</v>
      </c>
      <c r="E118" s="1478">
        <v>51</v>
      </c>
      <c r="F118" s="935" t="s">
        <v>86</v>
      </c>
      <c r="G118" s="935" t="s">
        <v>19</v>
      </c>
      <c r="H118" s="935" t="s">
        <v>19</v>
      </c>
      <c r="I118" s="283" t="s">
        <v>19</v>
      </c>
      <c r="J118" s="283" t="s">
        <v>86</v>
      </c>
      <c r="K118" s="878" t="s">
        <v>19</v>
      </c>
      <c r="L118" s="587" t="s">
        <v>20</v>
      </c>
      <c r="M118" s="587" t="s">
        <v>20</v>
      </c>
      <c r="N118" s="587" t="s">
        <v>20</v>
      </c>
      <c r="O118" s="1714" t="s">
        <v>5327</v>
      </c>
      <c r="P118" s="1715"/>
      <c r="Q118" s="584" t="s">
        <v>5328</v>
      </c>
    </row>
    <row r="119" spans="2:91" ht="30" x14ac:dyDescent="0.25">
      <c r="B119" s="280" t="s">
        <v>5350</v>
      </c>
      <c r="C119" s="281" t="s">
        <v>920</v>
      </c>
      <c r="D119" s="284" t="s">
        <v>5356</v>
      </c>
      <c r="E119" s="1478">
        <v>51</v>
      </c>
      <c r="F119" s="935" t="s">
        <v>86</v>
      </c>
      <c r="G119" s="935" t="s">
        <v>19</v>
      </c>
      <c r="H119" s="935" t="s">
        <v>19</v>
      </c>
      <c r="I119" s="283" t="s">
        <v>19</v>
      </c>
      <c r="J119" s="283" t="s">
        <v>86</v>
      </c>
      <c r="K119" s="878" t="s">
        <v>19</v>
      </c>
      <c r="L119" s="587" t="s">
        <v>20</v>
      </c>
      <c r="M119" s="587" t="s">
        <v>20</v>
      </c>
      <c r="N119" s="587" t="s">
        <v>20</v>
      </c>
      <c r="O119" s="1714" t="s">
        <v>5327</v>
      </c>
      <c r="P119" s="1715"/>
      <c r="Q119" s="584" t="s">
        <v>5328</v>
      </c>
    </row>
    <row r="120" spans="2:91" ht="30" x14ac:dyDescent="0.25">
      <c r="B120" s="280" t="s">
        <v>5350</v>
      </c>
      <c r="C120" s="281" t="s">
        <v>920</v>
      </c>
      <c r="D120" s="284" t="s">
        <v>5357</v>
      </c>
      <c r="E120" s="1478">
        <v>51</v>
      </c>
      <c r="F120" s="935" t="s">
        <v>86</v>
      </c>
      <c r="G120" s="935" t="s">
        <v>19</v>
      </c>
      <c r="H120" s="935" t="s">
        <v>19</v>
      </c>
      <c r="I120" s="283" t="s">
        <v>19</v>
      </c>
      <c r="J120" s="283" t="s">
        <v>86</v>
      </c>
      <c r="K120" s="878" t="s">
        <v>19</v>
      </c>
      <c r="L120" s="587" t="s">
        <v>20</v>
      </c>
      <c r="M120" s="587" t="s">
        <v>20</v>
      </c>
      <c r="N120" s="587" t="s">
        <v>20</v>
      </c>
      <c r="O120" s="1714" t="s">
        <v>5327</v>
      </c>
      <c r="P120" s="1715"/>
      <c r="Q120" s="584" t="s">
        <v>5328</v>
      </c>
    </row>
    <row r="121" spans="2:91" x14ac:dyDescent="0.25">
      <c r="B121" s="280" t="s">
        <v>5350</v>
      </c>
      <c r="C121" s="281" t="s">
        <v>920</v>
      </c>
      <c r="D121" s="284"/>
      <c r="E121" s="1478">
        <v>51</v>
      </c>
      <c r="F121" s="935" t="s">
        <v>86</v>
      </c>
      <c r="G121" s="935" t="s">
        <v>19</v>
      </c>
      <c r="H121" s="935" t="s">
        <v>19</v>
      </c>
      <c r="I121" s="283" t="s">
        <v>19</v>
      </c>
      <c r="J121" s="283" t="s">
        <v>86</v>
      </c>
      <c r="K121" s="878" t="s">
        <v>19</v>
      </c>
      <c r="L121" s="587" t="s">
        <v>20</v>
      </c>
      <c r="M121" s="587" t="s">
        <v>20</v>
      </c>
      <c r="N121" s="587" t="s">
        <v>20</v>
      </c>
      <c r="O121" s="1714" t="s">
        <v>5327</v>
      </c>
      <c r="P121" s="1715"/>
      <c r="Q121" s="584" t="s">
        <v>5328</v>
      </c>
    </row>
    <row r="122" spans="2:91" ht="30" x14ac:dyDescent="0.25">
      <c r="B122" s="280" t="s">
        <v>5350</v>
      </c>
      <c r="C122" s="281" t="s">
        <v>920</v>
      </c>
      <c r="D122" s="284" t="s">
        <v>5358</v>
      </c>
      <c r="E122" s="1478">
        <v>51</v>
      </c>
      <c r="F122" s="935" t="s">
        <v>86</v>
      </c>
      <c r="G122" s="935" t="s">
        <v>19</v>
      </c>
      <c r="H122" s="935" t="s">
        <v>19</v>
      </c>
      <c r="I122" s="283" t="s">
        <v>19</v>
      </c>
      <c r="J122" s="283" t="s">
        <v>86</v>
      </c>
      <c r="K122" s="878" t="s">
        <v>19</v>
      </c>
      <c r="L122" s="587" t="s">
        <v>20</v>
      </c>
      <c r="M122" s="587" t="s">
        <v>20</v>
      </c>
      <c r="N122" s="587" t="s">
        <v>20</v>
      </c>
      <c r="O122" s="1714" t="s">
        <v>5327</v>
      </c>
      <c r="P122" s="1715"/>
      <c r="Q122" s="584" t="s">
        <v>5328</v>
      </c>
    </row>
    <row r="123" spans="2:91" ht="30" x14ac:dyDescent="0.25">
      <c r="B123" s="280" t="s">
        <v>5350</v>
      </c>
      <c r="C123" s="281" t="s">
        <v>920</v>
      </c>
      <c r="D123" s="284" t="s">
        <v>5359</v>
      </c>
      <c r="E123" s="1478">
        <v>51</v>
      </c>
      <c r="F123" s="935" t="s">
        <v>86</v>
      </c>
      <c r="G123" s="935" t="s">
        <v>19</v>
      </c>
      <c r="H123" s="935" t="s">
        <v>19</v>
      </c>
      <c r="I123" s="283" t="s">
        <v>19</v>
      </c>
      <c r="J123" s="283" t="s">
        <v>86</v>
      </c>
      <c r="K123" s="878" t="s">
        <v>19</v>
      </c>
      <c r="L123" s="587" t="s">
        <v>20</v>
      </c>
      <c r="M123" s="587" t="s">
        <v>20</v>
      </c>
      <c r="N123" s="587" t="s">
        <v>20</v>
      </c>
      <c r="O123" s="1714" t="s">
        <v>5327</v>
      </c>
      <c r="P123" s="1715"/>
      <c r="Q123" s="584" t="s">
        <v>5328</v>
      </c>
    </row>
    <row r="124" spans="2:91" ht="45" x14ac:dyDescent="0.25">
      <c r="B124" s="280" t="s">
        <v>5350</v>
      </c>
      <c r="C124" s="281" t="s">
        <v>920</v>
      </c>
      <c r="D124" s="284" t="s">
        <v>5360</v>
      </c>
      <c r="E124" s="1478">
        <v>51</v>
      </c>
      <c r="F124" s="935" t="s">
        <v>86</v>
      </c>
      <c r="G124" s="935" t="s">
        <v>19</v>
      </c>
      <c r="H124" s="935" t="s">
        <v>19</v>
      </c>
      <c r="I124" s="283" t="s">
        <v>19</v>
      </c>
      <c r="J124" s="283" t="s">
        <v>86</v>
      </c>
      <c r="K124" s="878" t="s">
        <v>19</v>
      </c>
      <c r="L124" s="587" t="s">
        <v>20</v>
      </c>
      <c r="M124" s="587" t="s">
        <v>20</v>
      </c>
      <c r="N124" s="587" t="s">
        <v>20</v>
      </c>
      <c r="O124" s="1714" t="s">
        <v>5327</v>
      </c>
      <c r="P124" s="1715"/>
      <c r="Q124" s="584" t="s">
        <v>5328</v>
      </c>
    </row>
    <row r="125" spans="2:91" ht="45" x14ac:dyDescent="0.25">
      <c r="B125" s="280" t="s">
        <v>5350</v>
      </c>
      <c r="C125" s="281" t="s">
        <v>920</v>
      </c>
      <c r="D125" s="284" t="s">
        <v>5361</v>
      </c>
      <c r="E125" s="1478">
        <v>51</v>
      </c>
      <c r="F125" s="935" t="s">
        <v>86</v>
      </c>
      <c r="G125" s="935" t="s">
        <v>19</v>
      </c>
      <c r="H125" s="935" t="s">
        <v>19</v>
      </c>
      <c r="I125" s="283" t="s">
        <v>19</v>
      </c>
      <c r="J125" s="283" t="s">
        <v>86</v>
      </c>
      <c r="K125" s="878" t="s">
        <v>19</v>
      </c>
      <c r="L125" s="587" t="s">
        <v>20</v>
      </c>
      <c r="M125" s="587" t="s">
        <v>20</v>
      </c>
      <c r="N125" s="587" t="s">
        <v>20</v>
      </c>
      <c r="O125" s="1714" t="s">
        <v>5327</v>
      </c>
      <c r="P125" s="1715"/>
      <c r="Q125" s="584" t="s">
        <v>5328</v>
      </c>
    </row>
    <row r="126" spans="2:91" ht="30" x14ac:dyDescent="0.25">
      <c r="B126" s="280" t="s">
        <v>5362</v>
      </c>
      <c r="C126" s="281" t="s">
        <v>920</v>
      </c>
      <c r="D126" s="284" t="s">
        <v>5363</v>
      </c>
      <c r="E126" s="1478">
        <v>51</v>
      </c>
      <c r="F126" s="935" t="s">
        <v>86</v>
      </c>
      <c r="G126" s="935" t="s">
        <v>19</v>
      </c>
      <c r="H126" s="935" t="s">
        <v>19</v>
      </c>
      <c r="I126" s="283" t="s">
        <v>19</v>
      </c>
      <c r="J126" s="283" t="s">
        <v>86</v>
      </c>
      <c r="K126" s="878" t="s">
        <v>19</v>
      </c>
      <c r="L126" s="587" t="s">
        <v>20</v>
      </c>
      <c r="M126" s="587" t="s">
        <v>20</v>
      </c>
      <c r="N126" s="587" t="s">
        <v>20</v>
      </c>
      <c r="O126" s="1714" t="s">
        <v>5327</v>
      </c>
      <c r="P126" s="1715"/>
      <c r="Q126" s="584" t="s">
        <v>5328</v>
      </c>
    </row>
    <row r="127" spans="2:91" ht="30" x14ac:dyDescent="0.25">
      <c r="B127" s="280" t="s">
        <v>5362</v>
      </c>
      <c r="C127" s="281" t="s">
        <v>920</v>
      </c>
      <c r="D127" s="284" t="s">
        <v>5364</v>
      </c>
      <c r="E127" s="1478">
        <v>51</v>
      </c>
      <c r="F127" s="935" t="s">
        <v>86</v>
      </c>
      <c r="G127" s="935" t="s">
        <v>19</v>
      </c>
      <c r="H127" s="935" t="s">
        <v>19</v>
      </c>
      <c r="I127" s="283" t="s">
        <v>19</v>
      </c>
      <c r="J127" s="283" t="s">
        <v>86</v>
      </c>
      <c r="K127" s="878" t="s">
        <v>19</v>
      </c>
      <c r="L127" s="587" t="s">
        <v>20</v>
      </c>
      <c r="M127" s="587" t="s">
        <v>20</v>
      </c>
      <c r="N127" s="587" t="s">
        <v>20</v>
      </c>
      <c r="O127" s="1714" t="s">
        <v>5327</v>
      </c>
      <c r="P127" s="1715"/>
      <c r="Q127" s="584" t="s">
        <v>5328</v>
      </c>
    </row>
    <row r="128" spans="2:91" ht="30" x14ac:dyDescent="0.25">
      <c r="B128" s="280" t="s">
        <v>5362</v>
      </c>
      <c r="C128" s="281" t="s">
        <v>920</v>
      </c>
      <c r="D128" s="284" t="s">
        <v>5365</v>
      </c>
      <c r="E128" s="1478">
        <v>50</v>
      </c>
      <c r="F128" s="935" t="s">
        <v>86</v>
      </c>
      <c r="G128" s="935" t="s">
        <v>19</v>
      </c>
      <c r="H128" s="935" t="s">
        <v>19</v>
      </c>
      <c r="I128" s="283" t="s">
        <v>19</v>
      </c>
      <c r="J128" s="283" t="s">
        <v>86</v>
      </c>
      <c r="K128" s="878" t="s">
        <v>19</v>
      </c>
      <c r="L128" s="587" t="s">
        <v>20</v>
      </c>
      <c r="M128" s="587" t="s">
        <v>20</v>
      </c>
      <c r="N128" s="587" t="s">
        <v>20</v>
      </c>
      <c r="O128" s="1714" t="s">
        <v>5327</v>
      </c>
      <c r="P128" s="1715"/>
      <c r="Q128" s="584" t="s">
        <v>5328</v>
      </c>
    </row>
    <row r="129" spans="2:17" ht="30" x14ac:dyDescent="0.25">
      <c r="B129" s="280" t="s">
        <v>5362</v>
      </c>
      <c r="C129" s="281" t="s">
        <v>920</v>
      </c>
      <c r="D129" s="284" t="s">
        <v>5366</v>
      </c>
      <c r="E129" s="1478">
        <v>51</v>
      </c>
      <c r="F129" s="935" t="s">
        <v>86</v>
      </c>
      <c r="G129" s="935" t="s">
        <v>19</v>
      </c>
      <c r="H129" s="935" t="s">
        <v>19</v>
      </c>
      <c r="I129" s="283" t="s">
        <v>19</v>
      </c>
      <c r="J129" s="283" t="s">
        <v>86</v>
      </c>
      <c r="K129" s="878" t="s">
        <v>19</v>
      </c>
      <c r="L129" s="587" t="s">
        <v>20</v>
      </c>
      <c r="M129" s="587" t="s">
        <v>20</v>
      </c>
      <c r="N129" s="587" t="s">
        <v>20</v>
      </c>
      <c r="O129" s="1714" t="s">
        <v>5327</v>
      </c>
      <c r="P129" s="1715"/>
      <c r="Q129" s="584" t="s">
        <v>5328</v>
      </c>
    </row>
    <row r="130" spans="2:17" ht="30" x14ac:dyDescent="0.25">
      <c r="B130" s="280" t="s">
        <v>5362</v>
      </c>
      <c r="C130" s="281" t="s">
        <v>920</v>
      </c>
      <c r="D130" s="284" t="s">
        <v>5367</v>
      </c>
      <c r="E130" s="1478">
        <v>51</v>
      </c>
      <c r="F130" s="935" t="s">
        <v>86</v>
      </c>
      <c r="G130" s="935" t="s">
        <v>19</v>
      </c>
      <c r="H130" s="935" t="s">
        <v>19</v>
      </c>
      <c r="I130" s="283" t="s">
        <v>19</v>
      </c>
      <c r="J130" s="283" t="s">
        <v>86</v>
      </c>
      <c r="K130" s="878" t="s">
        <v>19</v>
      </c>
      <c r="L130" s="587" t="s">
        <v>20</v>
      </c>
      <c r="M130" s="587" t="s">
        <v>20</v>
      </c>
      <c r="N130" s="587" t="s">
        <v>20</v>
      </c>
      <c r="O130" s="1714" t="s">
        <v>5327</v>
      </c>
      <c r="P130" s="1715"/>
      <c r="Q130" s="584" t="s">
        <v>5328</v>
      </c>
    </row>
    <row r="131" spans="2:17" ht="30" x14ac:dyDescent="0.25">
      <c r="B131" s="280" t="s">
        <v>5362</v>
      </c>
      <c r="C131" s="281" t="s">
        <v>920</v>
      </c>
      <c r="D131" s="284" t="s">
        <v>5368</v>
      </c>
      <c r="E131" s="1478">
        <v>51</v>
      </c>
      <c r="F131" s="935" t="s">
        <v>86</v>
      </c>
      <c r="G131" s="935" t="s">
        <v>19</v>
      </c>
      <c r="H131" s="935" t="s">
        <v>19</v>
      </c>
      <c r="I131" s="283" t="s">
        <v>19</v>
      </c>
      <c r="J131" s="283" t="s">
        <v>86</v>
      </c>
      <c r="K131" s="878" t="s">
        <v>19</v>
      </c>
      <c r="L131" s="587" t="s">
        <v>20</v>
      </c>
      <c r="M131" s="587" t="s">
        <v>20</v>
      </c>
      <c r="N131" s="587" t="s">
        <v>20</v>
      </c>
      <c r="O131" s="1714" t="s">
        <v>5327</v>
      </c>
      <c r="P131" s="1715"/>
      <c r="Q131" s="584" t="s">
        <v>5328</v>
      </c>
    </row>
    <row r="132" spans="2:17" x14ac:dyDescent="0.25">
      <c r="B132" s="280" t="s">
        <v>5362</v>
      </c>
      <c r="C132" s="281" t="s">
        <v>920</v>
      </c>
      <c r="D132" s="284" t="s">
        <v>5369</v>
      </c>
      <c r="E132" s="1478">
        <v>51</v>
      </c>
      <c r="F132" s="935" t="s">
        <v>86</v>
      </c>
      <c r="G132" s="935"/>
      <c r="H132" s="935"/>
      <c r="I132" s="283"/>
      <c r="J132" s="283"/>
      <c r="K132" s="878" t="s">
        <v>19</v>
      </c>
      <c r="L132" s="587" t="s">
        <v>20</v>
      </c>
      <c r="M132" s="587" t="s">
        <v>20</v>
      </c>
      <c r="N132" s="587" t="s">
        <v>20</v>
      </c>
      <c r="O132" s="1714" t="s">
        <v>5327</v>
      </c>
      <c r="P132" s="1715"/>
      <c r="Q132" s="584" t="s">
        <v>5328</v>
      </c>
    </row>
    <row r="133" spans="2:17" ht="30" x14ac:dyDescent="0.25">
      <c r="B133" s="280" t="s">
        <v>5362</v>
      </c>
      <c r="C133" s="281" t="s">
        <v>920</v>
      </c>
      <c r="D133" s="284" t="s">
        <v>5370</v>
      </c>
      <c r="E133" s="1478">
        <v>51</v>
      </c>
      <c r="F133" s="935" t="s">
        <v>86</v>
      </c>
      <c r="G133" s="935"/>
      <c r="H133" s="935"/>
      <c r="I133" s="283"/>
      <c r="J133" s="283"/>
      <c r="K133" s="878" t="s">
        <v>19</v>
      </c>
      <c r="L133" s="587" t="s">
        <v>20</v>
      </c>
      <c r="M133" s="587" t="s">
        <v>20</v>
      </c>
      <c r="N133" s="587" t="s">
        <v>20</v>
      </c>
      <c r="O133" s="1714" t="s">
        <v>5327</v>
      </c>
      <c r="P133" s="1715"/>
      <c r="Q133" s="584" t="s">
        <v>5328</v>
      </c>
    </row>
    <row r="134" spans="2:17" ht="30" x14ac:dyDescent="0.25">
      <c r="B134" s="280" t="s">
        <v>5362</v>
      </c>
      <c r="C134" s="281" t="s">
        <v>920</v>
      </c>
      <c r="D134" s="284" t="s">
        <v>5371</v>
      </c>
      <c r="E134" s="1478">
        <v>51</v>
      </c>
      <c r="F134" s="935" t="s">
        <v>86</v>
      </c>
      <c r="G134" s="935"/>
      <c r="H134" s="935"/>
      <c r="I134" s="283"/>
      <c r="J134" s="283"/>
      <c r="K134" s="878" t="s">
        <v>19</v>
      </c>
      <c r="L134" s="587" t="s">
        <v>20</v>
      </c>
      <c r="M134" s="587" t="s">
        <v>20</v>
      </c>
      <c r="N134" s="587" t="s">
        <v>20</v>
      </c>
      <c r="O134" s="1714" t="s">
        <v>5327</v>
      </c>
      <c r="P134" s="1715"/>
      <c r="Q134" s="584" t="s">
        <v>5328</v>
      </c>
    </row>
    <row r="135" spans="2:17" x14ac:dyDescent="0.25">
      <c r="B135" s="280" t="s">
        <v>5362</v>
      </c>
      <c r="C135" s="281" t="s">
        <v>920</v>
      </c>
      <c r="D135" s="1" t="s">
        <v>5372</v>
      </c>
      <c r="E135" s="1478">
        <v>51</v>
      </c>
      <c r="F135" s="935" t="s">
        <v>86</v>
      </c>
      <c r="G135" s="935"/>
      <c r="H135" s="935"/>
      <c r="I135" s="283"/>
      <c r="J135" s="283"/>
      <c r="K135" s="878" t="s">
        <v>19</v>
      </c>
      <c r="L135" s="587" t="s">
        <v>20</v>
      </c>
      <c r="M135" s="587" t="s">
        <v>20</v>
      </c>
      <c r="N135" s="587" t="s">
        <v>20</v>
      </c>
      <c r="O135" s="1714" t="s">
        <v>5327</v>
      </c>
      <c r="P135" s="1715"/>
      <c r="Q135" s="584" t="s">
        <v>5328</v>
      </c>
    </row>
    <row r="136" spans="2:17" x14ac:dyDescent="0.25">
      <c r="B136" s="280" t="s">
        <v>5362</v>
      </c>
      <c r="C136" s="281" t="s">
        <v>920</v>
      </c>
      <c r="D136" s="284" t="s">
        <v>5373</v>
      </c>
      <c r="E136" s="1478">
        <v>51</v>
      </c>
      <c r="F136" s="935" t="s">
        <v>86</v>
      </c>
      <c r="G136" s="935"/>
      <c r="H136" s="935"/>
      <c r="I136" s="283"/>
      <c r="J136" s="283"/>
      <c r="K136" s="878" t="s">
        <v>19</v>
      </c>
      <c r="L136" s="587" t="s">
        <v>20</v>
      </c>
      <c r="M136" s="587" t="s">
        <v>20</v>
      </c>
      <c r="N136" s="587" t="s">
        <v>20</v>
      </c>
      <c r="O136" s="1714" t="s">
        <v>5327</v>
      </c>
      <c r="P136" s="1715"/>
      <c r="Q136" s="584" t="s">
        <v>5328</v>
      </c>
    </row>
    <row r="137" spans="2:17" ht="30" x14ac:dyDescent="0.25">
      <c r="B137" s="280" t="s">
        <v>5362</v>
      </c>
      <c r="C137" s="281" t="s">
        <v>920</v>
      </c>
      <c r="D137" s="284" t="s">
        <v>5374</v>
      </c>
      <c r="E137" s="1478">
        <v>51</v>
      </c>
      <c r="F137" s="935" t="s">
        <v>86</v>
      </c>
      <c r="G137" s="935"/>
      <c r="H137" s="935"/>
      <c r="I137" s="283"/>
      <c r="J137" s="283"/>
      <c r="K137" s="878" t="s">
        <v>19</v>
      </c>
      <c r="L137" s="587" t="s">
        <v>20</v>
      </c>
      <c r="M137" s="587" t="s">
        <v>20</v>
      </c>
      <c r="N137" s="587" t="s">
        <v>20</v>
      </c>
      <c r="O137" s="1714" t="s">
        <v>5327</v>
      </c>
      <c r="P137" s="1715"/>
      <c r="Q137" s="878"/>
    </row>
    <row r="138" spans="2:17" x14ac:dyDescent="0.25">
      <c r="G138" s="198"/>
    </row>
    <row r="141" spans="2:17" x14ac:dyDescent="0.25">
      <c r="B141" s="1" t="s">
        <v>536</v>
      </c>
    </row>
    <row r="142" spans="2:17" x14ac:dyDescent="0.25">
      <c r="B142" s="1" t="s">
        <v>94</v>
      </c>
    </row>
    <row r="143" spans="2:17" x14ac:dyDescent="0.25">
      <c r="B143" s="1" t="s">
        <v>95</v>
      </c>
    </row>
    <row r="145" spans="1:17" ht="15.75" thickBot="1" x14ac:dyDescent="0.3"/>
    <row r="146" spans="1:17" ht="27" thickBot="1" x14ac:dyDescent="0.3">
      <c r="B146" s="1584" t="s">
        <v>96</v>
      </c>
      <c r="C146" s="1585"/>
      <c r="D146" s="1585"/>
      <c r="E146" s="1585"/>
      <c r="F146" s="1585"/>
      <c r="G146" s="1585"/>
      <c r="H146" s="1585"/>
      <c r="I146" s="1585"/>
      <c r="J146" s="1585"/>
      <c r="K146" s="1585"/>
      <c r="L146" s="1585"/>
      <c r="M146" s="1585"/>
      <c r="N146" s="1586"/>
    </row>
    <row r="151" spans="1:17" x14ac:dyDescent="0.25">
      <c r="A151" s="51"/>
      <c r="B151" s="1769" t="s">
        <v>97</v>
      </c>
      <c r="C151" s="1769" t="s">
        <v>98</v>
      </c>
      <c r="D151" s="1769" t="s">
        <v>99</v>
      </c>
      <c r="E151" s="1769" t="s">
        <v>100</v>
      </c>
      <c r="F151" s="1769" t="s">
        <v>101</v>
      </c>
      <c r="G151" s="1769" t="s">
        <v>102</v>
      </c>
      <c r="H151" s="1769" t="s">
        <v>103</v>
      </c>
      <c r="I151" s="1769" t="s">
        <v>104</v>
      </c>
      <c r="J151" s="1769" t="s">
        <v>105</v>
      </c>
      <c r="K151" s="1769"/>
      <c r="L151" s="1769"/>
      <c r="M151" s="1769" t="s">
        <v>106</v>
      </c>
      <c r="N151" s="1769" t="s">
        <v>107</v>
      </c>
      <c r="O151" s="1769" t="s">
        <v>108</v>
      </c>
      <c r="P151" s="1769" t="s">
        <v>81</v>
      </c>
      <c r="Q151" s="1769"/>
    </row>
    <row r="152" spans="1:17" ht="30" x14ac:dyDescent="0.25">
      <c r="A152" s="51"/>
      <c r="B152" s="1769"/>
      <c r="C152" s="1769"/>
      <c r="D152" s="1769"/>
      <c r="E152" s="1769"/>
      <c r="F152" s="1769"/>
      <c r="G152" s="1769"/>
      <c r="H152" s="1769"/>
      <c r="I152" s="1769"/>
      <c r="J152" s="923" t="s">
        <v>109</v>
      </c>
      <c r="K152" s="923" t="s">
        <v>110</v>
      </c>
      <c r="L152" s="923" t="s">
        <v>111</v>
      </c>
      <c r="M152" s="1769"/>
      <c r="N152" s="1769"/>
      <c r="O152" s="1769"/>
      <c r="P152" s="1769"/>
      <c r="Q152" s="1769"/>
    </row>
    <row r="153" spans="1:17" ht="30" x14ac:dyDescent="0.25">
      <c r="B153" s="288" t="s">
        <v>5375</v>
      </c>
      <c r="C153" s="1252" t="s">
        <v>133</v>
      </c>
      <c r="D153" s="288" t="s">
        <v>5376</v>
      </c>
      <c r="E153" s="1252">
        <v>50898577</v>
      </c>
      <c r="F153" s="288" t="s">
        <v>4017</v>
      </c>
      <c r="G153" s="288" t="s">
        <v>5377</v>
      </c>
      <c r="H153" s="289">
        <v>35867</v>
      </c>
      <c r="I153" s="288"/>
      <c r="J153" s="290"/>
      <c r="K153" s="291"/>
      <c r="L153" s="292"/>
      <c r="M153" s="288" t="s">
        <v>19</v>
      </c>
      <c r="N153" s="288" t="s">
        <v>20</v>
      </c>
      <c r="O153" s="288" t="s">
        <v>19</v>
      </c>
      <c r="P153" s="1773" t="s">
        <v>5378</v>
      </c>
      <c r="Q153" s="1773"/>
    </row>
    <row r="154" spans="1:17" ht="30" x14ac:dyDescent="0.25">
      <c r="B154" s="288" t="s">
        <v>5375</v>
      </c>
      <c r="C154" s="1252" t="s">
        <v>133</v>
      </c>
      <c r="D154" s="292" t="s">
        <v>5379</v>
      </c>
      <c r="E154" s="1252">
        <v>34990597</v>
      </c>
      <c r="F154" s="292" t="s">
        <v>5380</v>
      </c>
      <c r="G154" s="292" t="s">
        <v>552</v>
      </c>
      <c r="H154" s="291">
        <v>35054</v>
      </c>
      <c r="I154" s="292"/>
      <c r="J154" s="293"/>
      <c r="K154" s="294"/>
      <c r="L154" s="294"/>
      <c r="M154" s="288" t="s">
        <v>19</v>
      </c>
      <c r="N154" s="288" t="s">
        <v>20</v>
      </c>
      <c r="O154" s="288" t="s">
        <v>19</v>
      </c>
      <c r="P154" s="1773" t="s">
        <v>5378</v>
      </c>
      <c r="Q154" s="1773"/>
    </row>
    <row r="155" spans="1:17" x14ac:dyDescent="0.25">
      <c r="B155" s="288" t="s">
        <v>5375</v>
      </c>
      <c r="C155" s="1252" t="s">
        <v>133</v>
      </c>
      <c r="D155" s="292" t="s">
        <v>5381</v>
      </c>
      <c r="E155" s="1252">
        <v>1066727230</v>
      </c>
      <c r="F155" s="292" t="s">
        <v>3993</v>
      </c>
      <c r="G155" s="292" t="s">
        <v>552</v>
      </c>
      <c r="H155" s="291">
        <v>41908</v>
      </c>
      <c r="I155" s="292"/>
      <c r="J155" s="293"/>
      <c r="K155" s="295"/>
      <c r="L155" s="294"/>
      <c r="M155" s="288" t="s">
        <v>19</v>
      </c>
      <c r="N155" s="288" t="s">
        <v>20</v>
      </c>
      <c r="O155" s="288" t="s">
        <v>19</v>
      </c>
      <c r="P155" s="1773" t="s">
        <v>5378</v>
      </c>
      <c r="Q155" s="1773"/>
    </row>
    <row r="156" spans="1:17" x14ac:dyDescent="0.25">
      <c r="B156" s="288" t="s">
        <v>5375</v>
      </c>
      <c r="C156" s="1252" t="s">
        <v>133</v>
      </c>
      <c r="D156" s="292" t="s">
        <v>5382</v>
      </c>
      <c r="E156" s="1252">
        <v>106491022</v>
      </c>
      <c r="F156" s="292" t="s">
        <v>3993</v>
      </c>
      <c r="G156" s="292" t="s">
        <v>552</v>
      </c>
      <c r="H156" s="291">
        <v>41937</v>
      </c>
      <c r="I156" s="292"/>
      <c r="J156" s="293"/>
      <c r="K156" s="294"/>
      <c r="L156" s="294"/>
      <c r="M156" s="288" t="s">
        <v>19</v>
      </c>
      <c r="N156" s="288" t="s">
        <v>20</v>
      </c>
      <c r="O156" s="288" t="s">
        <v>19</v>
      </c>
      <c r="P156" s="1773" t="s">
        <v>5378</v>
      </c>
      <c r="Q156" s="1773"/>
    </row>
    <row r="157" spans="1:17" ht="60" x14ac:dyDescent="0.25">
      <c r="B157" s="288" t="s">
        <v>5375</v>
      </c>
      <c r="C157" s="1252" t="s">
        <v>133</v>
      </c>
      <c r="D157" s="292" t="s">
        <v>5383</v>
      </c>
      <c r="E157" s="1252">
        <v>1064991739</v>
      </c>
      <c r="F157" s="292" t="s">
        <v>5384</v>
      </c>
      <c r="G157" s="292" t="s">
        <v>552</v>
      </c>
      <c r="H157" s="291" t="s">
        <v>5385</v>
      </c>
      <c r="I157" s="292"/>
      <c r="J157" s="293"/>
      <c r="K157" s="294"/>
      <c r="L157" s="294"/>
      <c r="M157" s="288" t="s">
        <v>63</v>
      </c>
      <c r="N157" s="288" t="s">
        <v>20</v>
      </c>
      <c r="O157" s="288" t="s">
        <v>19</v>
      </c>
      <c r="P157" s="2159" t="s">
        <v>5386</v>
      </c>
      <c r="Q157" s="2160"/>
    </row>
    <row r="158" spans="1:17" ht="30" x14ac:dyDescent="0.25">
      <c r="B158" s="288" t="s">
        <v>5375</v>
      </c>
      <c r="C158" s="1252" t="s">
        <v>133</v>
      </c>
      <c r="D158" s="292" t="s">
        <v>5387</v>
      </c>
      <c r="E158" s="1252">
        <v>10774949</v>
      </c>
      <c r="F158" s="292" t="s">
        <v>5388</v>
      </c>
      <c r="G158" s="292" t="s">
        <v>4116</v>
      </c>
      <c r="H158" s="291">
        <v>38701</v>
      </c>
      <c r="I158" s="292"/>
      <c r="J158" s="293"/>
      <c r="K158" s="294"/>
      <c r="L158" s="294"/>
      <c r="M158" s="288" t="s">
        <v>19</v>
      </c>
      <c r="N158" s="288" t="s">
        <v>20</v>
      </c>
      <c r="O158" s="288" t="s">
        <v>19</v>
      </c>
      <c r="P158" s="2159" t="s">
        <v>5389</v>
      </c>
      <c r="Q158" s="2160"/>
    </row>
    <row r="159" spans="1:17" ht="45" x14ac:dyDescent="0.25">
      <c r="B159" s="288" t="s">
        <v>5375</v>
      </c>
      <c r="C159" s="1252" t="s">
        <v>133</v>
      </c>
      <c r="D159" s="292" t="s">
        <v>5390</v>
      </c>
      <c r="E159" s="1252">
        <v>50985065</v>
      </c>
      <c r="F159" s="292" t="s">
        <v>961</v>
      </c>
      <c r="G159" s="292" t="s">
        <v>577</v>
      </c>
      <c r="H159" s="291">
        <v>38150</v>
      </c>
      <c r="I159" s="292"/>
      <c r="J159" s="293"/>
      <c r="K159" s="294"/>
      <c r="L159" s="294"/>
      <c r="M159" s="288" t="s">
        <v>19</v>
      </c>
      <c r="N159" s="288" t="s">
        <v>20</v>
      </c>
      <c r="O159" s="288" t="s">
        <v>19</v>
      </c>
      <c r="P159" s="2159" t="s">
        <v>5391</v>
      </c>
      <c r="Q159" s="2160"/>
    </row>
    <row r="160" spans="1:17" ht="45" x14ac:dyDescent="0.25">
      <c r="B160" s="288" t="s">
        <v>5375</v>
      </c>
      <c r="C160" s="1252" t="s">
        <v>133</v>
      </c>
      <c r="D160" s="292" t="s">
        <v>5392</v>
      </c>
      <c r="E160" s="1252">
        <v>1069466333</v>
      </c>
      <c r="F160" s="292" t="s">
        <v>5393</v>
      </c>
      <c r="G160" s="292" t="s">
        <v>552</v>
      </c>
      <c r="H160" s="291">
        <v>40389</v>
      </c>
      <c r="I160" s="292"/>
      <c r="J160" s="293"/>
      <c r="K160" s="294"/>
      <c r="L160" s="294"/>
      <c r="M160" s="288" t="s">
        <v>19</v>
      </c>
      <c r="N160" s="288" t="s">
        <v>20</v>
      </c>
      <c r="O160" s="288" t="s">
        <v>19</v>
      </c>
      <c r="P160" s="2159" t="s">
        <v>5394</v>
      </c>
      <c r="Q160" s="2160"/>
    </row>
    <row r="161" spans="2:50" ht="30" x14ac:dyDescent="0.25">
      <c r="B161" s="288" t="s">
        <v>5375</v>
      </c>
      <c r="C161" s="1252" t="s">
        <v>133</v>
      </c>
      <c r="D161" s="292" t="s">
        <v>5395</v>
      </c>
      <c r="E161" s="1252">
        <v>78023388</v>
      </c>
      <c r="F161" s="292" t="s">
        <v>5396</v>
      </c>
      <c r="G161" s="292" t="s">
        <v>552</v>
      </c>
      <c r="H161" s="291">
        <v>35790</v>
      </c>
      <c r="I161" s="292"/>
      <c r="J161" s="293"/>
      <c r="K161" s="294"/>
      <c r="L161" s="294"/>
      <c r="M161" s="288" t="s">
        <v>19</v>
      </c>
      <c r="N161" s="288" t="s">
        <v>20</v>
      </c>
      <c r="O161" s="288" t="s">
        <v>19</v>
      </c>
      <c r="P161" s="2159" t="s">
        <v>5397</v>
      </c>
      <c r="Q161" s="2160"/>
    </row>
    <row r="162" spans="2:50" ht="45" x14ac:dyDescent="0.25">
      <c r="B162" s="288" t="s">
        <v>5375</v>
      </c>
      <c r="C162" s="1252" t="s">
        <v>133</v>
      </c>
      <c r="D162" s="292" t="s">
        <v>5398</v>
      </c>
      <c r="E162" s="1252">
        <v>10770788</v>
      </c>
      <c r="F162" s="292" t="s">
        <v>5399</v>
      </c>
      <c r="G162" s="292" t="s">
        <v>4127</v>
      </c>
      <c r="H162" s="291">
        <v>41621</v>
      </c>
      <c r="I162" s="292"/>
      <c r="J162" s="293"/>
      <c r="K162" s="294"/>
      <c r="L162" s="294"/>
      <c r="M162" s="288" t="s">
        <v>19</v>
      </c>
      <c r="N162" s="288" t="s">
        <v>20</v>
      </c>
      <c r="O162" s="288" t="s">
        <v>19</v>
      </c>
      <c r="P162" s="2159" t="s">
        <v>5400</v>
      </c>
      <c r="Q162" s="2160"/>
    </row>
    <row r="163" spans="2:50" x14ac:dyDescent="0.25">
      <c r="B163" s="288" t="s">
        <v>5375</v>
      </c>
      <c r="C163" s="1049" t="s">
        <v>5401</v>
      </c>
      <c r="D163" s="292" t="s">
        <v>5402</v>
      </c>
      <c r="E163" s="1252">
        <v>78033261</v>
      </c>
      <c r="F163" s="292" t="s">
        <v>4121</v>
      </c>
      <c r="G163" s="292" t="s">
        <v>540</v>
      </c>
      <c r="H163" s="291">
        <v>41353</v>
      </c>
      <c r="I163" s="292"/>
      <c r="J163" s="293"/>
      <c r="K163" s="294"/>
      <c r="L163" s="294"/>
      <c r="M163" s="288" t="s">
        <v>19</v>
      </c>
      <c r="N163" s="288" t="s">
        <v>20</v>
      </c>
      <c r="O163" s="288" t="s">
        <v>19</v>
      </c>
      <c r="P163" s="2159" t="s">
        <v>5400</v>
      </c>
      <c r="Q163" s="2160"/>
    </row>
    <row r="164" spans="2:50" x14ac:dyDescent="0.25">
      <c r="B164" s="288" t="s">
        <v>5403</v>
      </c>
      <c r="C164" s="1049" t="s">
        <v>5404</v>
      </c>
      <c r="D164" s="857" t="s">
        <v>5405</v>
      </c>
      <c r="E164" s="1252">
        <v>50934894</v>
      </c>
      <c r="F164" s="857" t="s">
        <v>569</v>
      </c>
      <c r="G164" s="292" t="s">
        <v>540</v>
      </c>
      <c r="H164" s="296">
        <v>39170</v>
      </c>
      <c r="I164" s="983"/>
      <c r="J164" s="297"/>
      <c r="K164" s="298"/>
      <c r="L164" s="298"/>
      <c r="M164" s="288" t="s">
        <v>19</v>
      </c>
      <c r="N164" s="288" t="s">
        <v>20</v>
      </c>
      <c r="O164" s="288" t="s">
        <v>19</v>
      </c>
      <c r="P164" s="2159" t="s">
        <v>5400</v>
      </c>
      <c r="Q164" s="2160"/>
    </row>
    <row r="165" spans="2:50" x14ac:dyDescent="0.25">
      <c r="B165" s="288" t="s">
        <v>5403</v>
      </c>
      <c r="C165" s="1049" t="s">
        <v>5404</v>
      </c>
      <c r="D165" s="300" t="s">
        <v>5406</v>
      </c>
      <c r="E165" s="1252">
        <v>25773947</v>
      </c>
      <c r="F165" s="301" t="s">
        <v>569</v>
      </c>
      <c r="G165" s="302" t="s">
        <v>540</v>
      </c>
      <c r="H165" s="934">
        <v>41340</v>
      </c>
      <c r="I165" s="983"/>
      <c r="J165" s="303"/>
      <c r="K165" s="298"/>
      <c r="L165" s="298"/>
      <c r="M165" s="288" t="s">
        <v>19</v>
      </c>
      <c r="N165" s="288" t="s">
        <v>20</v>
      </c>
      <c r="O165" s="288" t="s">
        <v>19</v>
      </c>
      <c r="P165" s="2159" t="s">
        <v>5400</v>
      </c>
      <c r="Q165" s="2160"/>
    </row>
    <row r="166" spans="2:50" ht="30" x14ac:dyDescent="0.25">
      <c r="B166" s="288" t="s">
        <v>5403</v>
      </c>
      <c r="C166" s="1049" t="s">
        <v>5404</v>
      </c>
      <c r="D166" s="301" t="s">
        <v>5407</v>
      </c>
      <c r="E166" s="1252">
        <v>25786146</v>
      </c>
      <c r="F166" s="878" t="s">
        <v>596</v>
      </c>
      <c r="G166" s="302" t="s">
        <v>4116</v>
      </c>
      <c r="H166" s="934">
        <v>39064</v>
      </c>
      <c r="I166" s="983"/>
      <c r="J166" s="303" t="s">
        <v>5408</v>
      </c>
      <c r="K166" s="298" t="s">
        <v>5409</v>
      </c>
      <c r="L166" s="298" t="s">
        <v>600</v>
      </c>
      <c r="M166" s="288" t="s">
        <v>19</v>
      </c>
      <c r="N166" s="288" t="s">
        <v>19</v>
      </c>
      <c r="O166" s="288" t="s">
        <v>19</v>
      </c>
      <c r="P166" s="1620"/>
      <c r="Q166" s="1622"/>
    </row>
    <row r="167" spans="2:50" ht="30" x14ac:dyDescent="0.25">
      <c r="B167" s="288" t="s">
        <v>5403</v>
      </c>
      <c r="C167" s="1049" t="s">
        <v>5404</v>
      </c>
      <c r="D167" s="301" t="s">
        <v>5410</v>
      </c>
      <c r="E167" s="1252">
        <v>50929212</v>
      </c>
      <c r="F167" s="878" t="s">
        <v>596</v>
      </c>
      <c r="G167" s="304" t="s">
        <v>4116</v>
      </c>
      <c r="H167" s="934">
        <v>37608</v>
      </c>
      <c r="I167" s="983" t="s">
        <v>5411</v>
      </c>
      <c r="J167" s="303" t="s">
        <v>3964</v>
      </c>
      <c r="K167" s="298" t="s">
        <v>5412</v>
      </c>
      <c r="L167" s="298" t="s">
        <v>596</v>
      </c>
      <c r="M167" s="288" t="s">
        <v>19</v>
      </c>
      <c r="N167" s="288" t="s">
        <v>19</v>
      </c>
      <c r="O167" s="288" t="s">
        <v>19</v>
      </c>
      <c r="P167" s="1714"/>
      <c r="Q167" s="1715"/>
    </row>
    <row r="168" spans="2:50" ht="30" x14ac:dyDescent="0.25">
      <c r="B168" s="288" t="s">
        <v>5403</v>
      </c>
      <c r="C168" s="1049" t="s">
        <v>5404</v>
      </c>
      <c r="D168" s="301" t="s">
        <v>5413</v>
      </c>
      <c r="E168" s="1252">
        <v>50914169</v>
      </c>
      <c r="F168" s="878" t="s">
        <v>596</v>
      </c>
      <c r="G168" s="306" t="s">
        <v>4116</v>
      </c>
      <c r="H168" s="967">
        <v>37375</v>
      </c>
      <c r="I168" s="878"/>
      <c r="J168" s="308" t="s">
        <v>5414</v>
      </c>
      <c r="K168" s="186" t="s">
        <v>5415</v>
      </c>
      <c r="L168" s="186" t="s">
        <v>5416</v>
      </c>
      <c r="M168" s="878" t="s">
        <v>19</v>
      </c>
      <c r="N168" s="288" t="s">
        <v>19</v>
      </c>
      <c r="O168" s="878" t="s">
        <v>19</v>
      </c>
      <c r="P168" s="1714"/>
      <c r="Q168" s="1715"/>
    </row>
    <row r="169" spans="2:50" ht="45" x14ac:dyDescent="0.25">
      <c r="B169" s="288" t="s">
        <v>5403</v>
      </c>
      <c r="C169" s="1049" t="s">
        <v>5404</v>
      </c>
      <c r="D169" s="301" t="s">
        <v>5417</v>
      </c>
      <c r="E169" s="1252">
        <v>51923815</v>
      </c>
      <c r="F169" s="878" t="s">
        <v>596</v>
      </c>
      <c r="G169" s="932" t="s">
        <v>597</v>
      </c>
      <c r="H169" s="967">
        <v>40319</v>
      </c>
      <c r="I169" s="878"/>
      <c r="J169" s="308" t="s">
        <v>5418</v>
      </c>
      <c r="K169" s="186" t="s">
        <v>5419</v>
      </c>
      <c r="L169" s="186" t="s">
        <v>3943</v>
      </c>
      <c r="M169" s="878" t="s">
        <v>19</v>
      </c>
      <c r="N169" s="288" t="s">
        <v>19</v>
      </c>
      <c r="O169" s="878" t="s">
        <v>19</v>
      </c>
      <c r="P169" s="1714"/>
      <c r="Q169" s="1715"/>
    </row>
    <row r="170" spans="2:50" ht="30" x14ac:dyDescent="0.25">
      <c r="B170" s="288" t="s">
        <v>5403</v>
      </c>
      <c r="C170" s="1049" t="s">
        <v>5404</v>
      </c>
      <c r="D170" s="301" t="s">
        <v>5420</v>
      </c>
      <c r="E170" s="1252">
        <v>1018418969</v>
      </c>
      <c r="F170" s="878" t="s">
        <v>596</v>
      </c>
      <c r="G170" s="932" t="s">
        <v>4116</v>
      </c>
      <c r="H170" s="967">
        <v>41542</v>
      </c>
      <c r="I170" s="878"/>
      <c r="J170" s="51"/>
      <c r="K170" s="878"/>
      <c r="L170" s="878"/>
      <c r="M170" s="878" t="s">
        <v>19</v>
      </c>
      <c r="N170" s="288" t="s">
        <v>20</v>
      </c>
      <c r="O170" s="878" t="s">
        <v>19</v>
      </c>
      <c r="P170" s="2159" t="s">
        <v>5400</v>
      </c>
      <c r="Q170" s="2160"/>
    </row>
    <row r="171" spans="2:50" x14ac:dyDescent="0.25">
      <c r="B171" s="288" t="s">
        <v>5403</v>
      </c>
      <c r="C171" s="1049" t="s">
        <v>5404</v>
      </c>
      <c r="D171" s="301" t="s">
        <v>5421</v>
      </c>
      <c r="E171" s="1252">
        <v>1067885065</v>
      </c>
      <c r="F171" s="932"/>
      <c r="G171" s="932"/>
      <c r="H171" s="967"/>
      <c r="I171" s="878"/>
      <c r="J171" s="51"/>
      <c r="K171" s="51"/>
      <c r="L171" s="51"/>
      <c r="M171" s="878" t="s">
        <v>19</v>
      </c>
      <c r="N171" s="1210" t="s">
        <v>20</v>
      </c>
      <c r="O171" s="878" t="s">
        <v>19</v>
      </c>
      <c r="P171" s="2156" t="s">
        <v>5422</v>
      </c>
      <c r="Q171" s="2157"/>
    </row>
    <row r="172" spans="2:50" x14ac:dyDescent="0.25">
      <c r="B172" s="288" t="s">
        <v>5403</v>
      </c>
      <c r="C172" s="1049" t="s">
        <v>5404</v>
      </c>
      <c r="D172" s="301" t="s">
        <v>5423</v>
      </c>
      <c r="E172" s="1252">
        <v>34985496</v>
      </c>
      <c r="F172" s="51"/>
      <c r="G172" s="932"/>
      <c r="H172" s="967"/>
      <c r="I172" s="878"/>
      <c r="J172" s="308"/>
      <c r="K172" s="308"/>
      <c r="L172" s="51"/>
      <c r="M172" s="878" t="s">
        <v>19</v>
      </c>
      <c r="N172" s="1210" t="s">
        <v>20</v>
      </c>
      <c r="O172" s="878" t="s">
        <v>19</v>
      </c>
      <c r="P172" s="2156" t="s">
        <v>5422</v>
      </c>
      <c r="Q172" s="2157"/>
    </row>
    <row r="173" spans="2:50" ht="30" x14ac:dyDescent="0.25">
      <c r="B173" s="288" t="s">
        <v>5403</v>
      </c>
      <c r="C173" s="1049" t="s">
        <v>5404</v>
      </c>
      <c r="D173" s="301" t="s">
        <v>5424</v>
      </c>
      <c r="E173" s="1252">
        <v>45495497</v>
      </c>
      <c r="F173" s="880" t="s">
        <v>596</v>
      </c>
      <c r="G173" s="932" t="s">
        <v>3940</v>
      </c>
      <c r="H173" s="967">
        <v>40165</v>
      </c>
      <c r="I173" s="878"/>
      <c r="J173" s="51"/>
      <c r="K173" s="51"/>
      <c r="L173" s="51"/>
      <c r="M173" s="878" t="s">
        <v>19</v>
      </c>
      <c r="N173" s="1210" t="s">
        <v>20</v>
      </c>
      <c r="O173" s="878" t="s">
        <v>19</v>
      </c>
      <c r="P173" s="2156" t="s">
        <v>5425</v>
      </c>
      <c r="Q173" s="2157"/>
    </row>
    <row r="174" spans="2:50" ht="30" x14ac:dyDescent="0.25">
      <c r="B174" s="288" t="s">
        <v>5403</v>
      </c>
      <c r="C174" s="1049" t="s">
        <v>5404</v>
      </c>
      <c r="D174" s="301" t="s">
        <v>5426</v>
      </c>
      <c r="E174" s="1252">
        <v>7730567</v>
      </c>
      <c r="F174" s="870" t="s">
        <v>596</v>
      </c>
      <c r="G174" s="960" t="s">
        <v>5427</v>
      </c>
      <c r="H174" s="967">
        <v>40542</v>
      </c>
      <c r="I174" s="855" t="s">
        <v>5428</v>
      </c>
      <c r="J174" s="472" t="s">
        <v>5429</v>
      </c>
      <c r="K174" s="1479" t="s">
        <v>5430</v>
      </c>
      <c r="L174" s="641"/>
      <c r="M174" s="855" t="s">
        <v>19</v>
      </c>
      <c r="N174" s="1218" t="s">
        <v>19</v>
      </c>
      <c r="O174" s="855" t="s">
        <v>19</v>
      </c>
      <c r="P174" s="1480"/>
      <c r="Q174" s="1319"/>
    </row>
    <row r="175" spans="2:50" ht="75" x14ac:dyDescent="0.25">
      <c r="B175" s="288" t="s">
        <v>5403</v>
      </c>
      <c r="C175" s="1049" t="s">
        <v>5404</v>
      </c>
      <c r="D175" s="301" t="s">
        <v>5431</v>
      </c>
      <c r="E175" s="1252">
        <v>50928840</v>
      </c>
      <c r="F175" s="855" t="s">
        <v>596</v>
      </c>
      <c r="G175" s="960" t="s">
        <v>4116</v>
      </c>
      <c r="H175" s="967">
        <v>38926</v>
      </c>
      <c r="I175" s="641" t="s">
        <v>5432</v>
      </c>
      <c r="J175" s="472" t="s">
        <v>5433</v>
      </c>
      <c r="K175" s="472" t="s">
        <v>5434</v>
      </c>
      <c r="L175" s="641"/>
      <c r="M175" s="855" t="s">
        <v>19</v>
      </c>
      <c r="N175" s="1218" t="s">
        <v>19</v>
      </c>
      <c r="O175" s="855" t="s">
        <v>19</v>
      </c>
      <c r="P175" s="1616"/>
      <c r="Q175" s="1617"/>
    </row>
    <row r="176" spans="2:50" s="51" customFormat="1" ht="30" x14ac:dyDescent="0.25">
      <c r="B176" s="288" t="s">
        <v>5403</v>
      </c>
      <c r="C176" s="1049" t="s">
        <v>5404</v>
      </c>
      <c r="D176" s="301" t="s">
        <v>5435</v>
      </c>
      <c r="E176" s="1252">
        <v>78020283</v>
      </c>
      <c r="F176" s="878" t="s">
        <v>569</v>
      </c>
      <c r="G176" s="932" t="s">
        <v>1031</v>
      </c>
      <c r="H176" s="967">
        <v>35118</v>
      </c>
      <c r="J176" s="51" t="s">
        <v>5436</v>
      </c>
      <c r="K176" s="51" t="s">
        <v>5437</v>
      </c>
      <c r="M176" s="878" t="s">
        <v>19</v>
      </c>
      <c r="N176" s="1210" t="s">
        <v>19</v>
      </c>
      <c r="O176" s="878" t="s">
        <v>19</v>
      </c>
      <c r="P176" s="1798"/>
      <c r="Q176" s="1798"/>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c r="AR176" s="35"/>
      <c r="AS176" s="35"/>
      <c r="AT176" s="35"/>
      <c r="AU176" s="35"/>
      <c r="AV176" s="35"/>
      <c r="AW176" s="35"/>
      <c r="AX176" s="35"/>
    </row>
    <row r="177" spans="2:50" s="51" customFormat="1" ht="30" x14ac:dyDescent="0.25">
      <c r="B177" s="288" t="s">
        <v>5403</v>
      </c>
      <c r="C177" s="1049" t="s">
        <v>5404</v>
      </c>
      <c r="D177" s="301" t="s">
        <v>5438</v>
      </c>
      <c r="E177" s="1252">
        <v>30686530</v>
      </c>
      <c r="F177" s="878" t="s">
        <v>596</v>
      </c>
      <c r="G177" s="932" t="s">
        <v>4116</v>
      </c>
      <c r="H177" s="967">
        <v>38562</v>
      </c>
      <c r="J177" s="932" t="s">
        <v>5439</v>
      </c>
      <c r="K177" s="932" t="s">
        <v>5440</v>
      </c>
      <c r="M177" s="878" t="s">
        <v>19</v>
      </c>
      <c r="N177" s="1210" t="s">
        <v>19</v>
      </c>
      <c r="O177" s="878" t="s">
        <v>19</v>
      </c>
      <c r="P177" s="1609"/>
      <c r="Q177" s="1609"/>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c r="AS177" s="35"/>
      <c r="AT177" s="35"/>
      <c r="AU177" s="35"/>
      <c r="AV177" s="35"/>
      <c r="AW177" s="35"/>
      <c r="AX177" s="35"/>
    </row>
    <row r="178" spans="2:50" s="51" customFormat="1" ht="30" x14ac:dyDescent="0.25">
      <c r="B178" s="288" t="s">
        <v>5403</v>
      </c>
      <c r="C178" s="1049" t="s">
        <v>5404</v>
      </c>
      <c r="D178" s="301" t="s">
        <v>5441</v>
      </c>
      <c r="E178" s="1252">
        <v>50910871</v>
      </c>
      <c r="F178" s="878" t="s">
        <v>596</v>
      </c>
      <c r="G178" s="932" t="s">
        <v>4116</v>
      </c>
      <c r="H178" s="967">
        <v>38197</v>
      </c>
      <c r="M178" s="878" t="s">
        <v>19</v>
      </c>
      <c r="N178" s="1210" t="s">
        <v>20</v>
      </c>
      <c r="O178" s="878" t="s">
        <v>19</v>
      </c>
      <c r="P178" s="2158" t="s">
        <v>5442</v>
      </c>
      <c r="Q178" s="2158"/>
      <c r="R178" s="35"/>
      <c r="S178" s="35"/>
      <c r="T178" s="35"/>
      <c r="U178" s="35"/>
      <c r="V178" s="35"/>
      <c r="W178" s="35"/>
      <c r="X178" s="35"/>
      <c r="Y178" s="35"/>
      <c r="Z178" s="35"/>
      <c r="AA178" s="35"/>
      <c r="AB178" s="35"/>
      <c r="AC178" s="35"/>
      <c r="AD178" s="35"/>
      <c r="AE178" s="35"/>
      <c r="AF178" s="35"/>
      <c r="AG178" s="35"/>
      <c r="AH178" s="35"/>
      <c r="AI178" s="35"/>
      <c r="AJ178" s="35"/>
      <c r="AK178" s="35"/>
      <c r="AL178" s="35"/>
      <c r="AM178" s="35"/>
      <c r="AN178" s="35"/>
      <c r="AO178" s="35"/>
      <c r="AP178" s="35"/>
      <c r="AQ178" s="35"/>
      <c r="AR178" s="35"/>
      <c r="AS178" s="35"/>
      <c r="AT178" s="35"/>
      <c r="AU178" s="35"/>
      <c r="AV178" s="35"/>
      <c r="AW178" s="35"/>
      <c r="AX178" s="35"/>
    </row>
    <row r="179" spans="2:50" s="51" customFormat="1" ht="30" x14ac:dyDescent="0.25">
      <c r="B179" s="288" t="s">
        <v>5403</v>
      </c>
      <c r="C179" s="1049" t="s">
        <v>5404</v>
      </c>
      <c r="D179" s="301" t="s">
        <v>5443</v>
      </c>
      <c r="E179" s="1252">
        <v>30686821</v>
      </c>
      <c r="F179" s="880" t="s">
        <v>596</v>
      </c>
      <c r="G179" s="932" t="s">
        <v>4116</v>
      </c>
      <c r="H179" s="967">
        <v>39871</v>
      </c>
      <c r="I179" s="51" t="s">
        <v>5444</v>
      </c>
      <c r="J179" s="308" t="s">
        <v>5445</v>
      </c>
      <c r="K179" s="308" t="s">
        <v>5446</v>
      </c>
      <c r="L179" s="51" t="s">
        <v>596</v>
      </c>
      <c r="M179" s="878" t="s">
        <v>19</v>
      </c>
      <c r="N179" s="1210" t="s">
        <v>19</v>
      </c>
      <c r="O179" s="878" t="s">
        <v>19</v>
      </c>
      <c r="P179" s="1798"/>
      <c r="Q179" s="1798"/>
      <c r="R179" s="35"/>
      <c r="S179" s="35"/>
      <c r="T179" s="35"/>
      <c r="U179" s="35"/>
      <c r="V179" s="35"/>
      <c r="W179" s="35"/>
      <c r="X179" s="35"/>
      <c r="Y179" s="35"/>
      <c r="Z179" s="35"/>
      <c r="AA179" s="35"/>
      <c r="AB179" s="35"/>
      <c r="AC179" s="35"/>
      <c r="AD179" s="35"/>
      <c r="AE179" s="35"/>
      <c r="AF179" s="35"/>
      <c r="AG179" s="35"/>
      <c r="AH179" s="35"/>
      <c r="AI179" s="35"/>
      <c r="AJ179" s="35"/>
      <c r="AK179" s="35"/>
      <c r="AL179" s="35"/>
      <c r="AM179" s="35"/>
      <c r="AN179" s="35"/>
      <c r="AO179" s="35"/>
      <c r="AP179" s="35"/>
      <c r="AQ179" s="35"/>
      <c r="AR179" s="35"/>
      <c r="AS179" s="35"/>
      <c r="AT179" s="35"/>
      <c r="AU179" s="35"/>
      <c r="AV179" s="35"/>
      <c r="AW179" s="35"/>
      <c r="AX179" s="35"/>
    </row>
    <row r="180" spans="2:50" s="51" customFormat="1" ht="30" x14ac:dyDescent="0.25">
      <c r="B180" s="288" t="s">
        <v>5403</v>
      </c>
      <c r="C180" s="1049" t="s">
        <v>5404</v>
      </c>
      <c r="D180" s="301" t="s">
        <v>5447</v>
      </c>
      <c r="E180" s="1252">
        <v>92640113</v>
      </c>
      <c r="F180" s="878" t="s">
        <v>5448</v>
      </c>
      <c r="G180" s="932" t="s">
        <v>540</v>
      </c>
      <c r="H180" s="967">
        <v>37589</v>
      </c>
      <c r="J180" s="932" t="s">
        <v>5449</v>
      </c>
      <c r="K180" s="321" t="s">
        <v>5450</v>
      </c>
      <c r="L180" s="51" t="s">
        <v>3029</v>
      </c>
      <c r="M180" s="878" t="s">
        <v>19</v>
      </c>
      <c r="N180" s="1210" t="s">
        <v>19</v>
      </c>
      <c r="O180" s="878" t="s">
        <v>19</v>
      </c>
      <c r="P180" s="1714"/>
      <c r="Q180" s="1715"/>
      <c r="R180" s="35"/>
      <c r="S180" s="35"/>
      <c r="T180" s="35"/>
      <c r="U180" s="35"/>
      <c r="V180" s="35"/>
      <c r="W180" s="35"/>
      <c r="X180" s="35"/>
      <c r="Y180" s="35"/>
      <c r="Z180" s="35"/>
      <c r="AA180" s="35"/>
      <c r="AB180" s="35"/>
      <c r="AC180" s="35"/>
      <c r="AD180" s="35"/>
      <c r="AE180" s="35"/>
      <c r="AF180" s="35"/>
      <c r="AG180" s="35"/>
      <c r="AH180" s="35"/>
      <c r="AI180" s="35"/>
      <c r="AJ180" s="35"/>
      <c r="AK180" s="35"/>
      <c r="AL180" s="35"/>
      <c r="AM180" s="35"/>
      <c r="AN180" s="35"/>
      <c r="AO180" s="35"/>
      <c r="AP180" s="35"/>
      <c r="AQ180" s="35"/>
      <c r="AR180" s="35"/>
      <c r="AS180" s="35"/>
      <c r="AT180" s="35"/>
      <c r="AU180" s="35"/>
      <c r="AV180" s="35"/>
      <c r="AW180" s="35"/>
      <c r="AX180" s="35"/>
    </row>
    <row r="181" spans="2:50" s="51" customFormat="1" ht="30" x14ac:dyDescent="0.25">
      <c r="B181" s="288" t="s">
        <v>5403</v>
      </c>
      <c r="C181" s="1049" t="s">
        <v>5404</v>
      </c>
      <c r="D181" s="301" t="s">
        <v>5451</v>
      </c>
      <c r="E181" s="1252">
        <v>1101383379</v>
      </c>
      <c r="F181" s="880" t="s">
        <v>569</v>
      </c>
      <c r="G181" s="932" t="s">
        <v>621</v>
      </c>
      <c r="H181" s="967">
        <v>40893</v>
      </c>
      <c r="J181" s="308" t="s">
        <v>5452</v>
      </c>
      <c r="K181" s="932" t="s">
        <v>5453</v>
      </c>
      <c r="L181" s="51" t="s">
        <v>129</v>
      </c>
      <c r="M181" s="878" t="s">
        <v>19</v>
      </c>
      <c r="N181" s="1210" t="s">
        <v>19</v>
      </c>
      <c r="O181" s="878" t="s">
        <v>19</v>
      </c>
      <c r="P181" s="1714"/>
      <c r="Q181" s="171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c r="AS181" s="35"/>
      <c r="AT181" s="35"/>
      <c r="AU181" s="35"/>
      <c r="AV181" s="35"/>
      <c r="AW181" s="35"/>
      <c r="AX181" s="35"/>
    </row>
    <row r="182" spans="2:50" s="51" customFormat="1" ht="30" x14ac:dyDescent="0.25">
      <c r="B182" s="288" t="s">
        <v>5403</v>
      </c>
      <c r="C182" s="1049" t="s">
        <v>5404</v>
      </c>
      <c r="D182" s="301" t="s">
        <v>5454</v>
      </c>
      <c r="E182" s="1252">
        <v>30661069</v>
      </c>
      <c r="F182" s="878" t="s">
        <v>569</v>
      </c>
      <c r="G182" s="932" t="s">
        <v>289</v>
      </c>
      <c r="H182" s="967">
        <v>37070</v>
      </c>
      <c r="J182" s="932"/>
      <c r="K182" s="918"/>
      <c r="M182" s="878" t="s">
        <v>19</v>
      </c>
      <c r="N182" s="1210" t="s">
        <v>20</v>
      </c>
      <c r="O182" s="878" t="s">
        <v>19</v>
      </c>
      <c r="P182" s="2156" t="s">
        <v>5442</v>
      </c>
      <c r="Q182" s="2157"/>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c r="AV182" s="35"/>
      <c r="AW182" s="35"/>
      <c r="AX182" s="35"/>
    </row>
    <row r="183" spans="2:50" s="51" customFormat="1" x14ac:dyDescent="0.25">
      <c r="B183" s="288" t="s">
        <v>5403</v>
      </c>
      <c r="C183" s="1049" t="s">
        <v>5404</v>
      </c>
      <c r="D183" s="301" t="s">
        <v>5455</v>
      </c>
      <c r="E183" s="1252">
        <v>1067922697</v>
      </c>
      <c r="G183" s="932"/>
      <c r="H183" s="967"/>
      <c r="M183" s="878" t="s">
        <v>19</v>
      </c>
      <c r="N183" s="1210" t="s">
        <v>20</v>
      </c>
      <c r="O183" s="878" t="s">
        <v>19</v>
      </c>
      <c r="P183" s="2156" t="s">
        <v>5456</v>
      </c>
      <c r="Q183" s="2157"/>
      <c r="R183" s="35"/>
      <c r="S183" s="35"/>
      <c r="T183" s="35"/>
      <c r="U183" s="35"/>
      <c r="V183" s="35"/>
      <c r="W183" s="35"/>
      <c r="X183" s="35"/>
      <c r="Y183" s="35"/>
      <c r="Z183" s="35"/>
      <c r="AA183" s="35"/>
      <c r="AB183" s="35"/>
      <c r="AC183" s="35"/>
      <c r="AD183" s="35"/>
      <c r="AE183" s="35"/>
      <c r="AF183" s="35"/>
      <c r="AG183" s="35"/>
      <c r="AH183" s="35"/>
      <c r="AI183" s="35"/>
      <c r="AJ183" s="35"/>
      <c r="AK183" s="35"/>
      <c r="AL183" s="35"/>
      <c r="AM183" s="35"/>
      <c r="AN183" s="35"/>
      <c r="AO183" s="35"/>
      <c r="AP183" s="35"/>
      <c r="AQ183" s="35"/>
      <c r="AR183" s="35"/>
      <c r="AS183" s="35"/>
      <c r="AT183" s="35"/>
      <c r="AU183" s="35"/>
      <c r="AV183" s="35"/>
      <c r="AW183" s="35"/>
      <c r="AX183" s="35"/>
    </row>
    <row r="184" spans="2:50" s="51" customFormat="1" ht="30" x14ac:dyDescent="0.25">
      <c r="B184" s="288" t="s">
        <v>5403</v>
      </c>
      <c r="C184" s="1049" t="s">
        <v>5404</v>
      </c>
      <c r="D184" s="301" t="s">
        <v>5457</v>
      </c>
      <c r="E184" s="1252">
        <v>30686216</v>
      </c>
      <c r="F184" s="878" t="s">
        <v>596</v>
      </c>
      <c r="G184" s="932" t="s">
        <v>4116</v>
      </c>
      <c r="H184" s="967">
        <v>39064</v>
      </c>
      <c r="I184" s="51" t="s">
        <v>5458</v>
      </c>
      <c r="J184" s="308" t="s">
        <v>5459</v>
      </c>
      <c r="K184" s="308" t="s">
        <v>5460</v>
      </c>
      <c r="M184" s="878" t="s">
        <v>19</v>
      </c>
      <c r="N184" s="1210" t="s">
        <v>19</v>
      </c>
      <c r="O184" s="878" t="s">
        <v>19</v>
      </c>
      <c r="P184" s="1618"/>
      <c r="Q184" s="1619"/>
      <c r="R184" s="35"/>
      <c r="S184" s="35"/>
      <c r="T184" s="35"/>
      <c r="U184" s="35"/>
      <c r="V184" s="35"/>
      <c r="W184" s="35"/>
      <c r="X184" s="35"/>
      <c r="Y184" s="35"/>
      <c r="Z184" s="35"/>
      <c r="AA184" s="35"/>
      <c r="AB184" s="35"/>
      <c r="AC184" s="35"/>
      <c r="AD184" s="35"/>
      <c r="AE184" s="35"/>
      <c r="AF184" s="35"/>
      <c r="AG184" s="35"/>
      <c r="AH184" s="35"/>
      <c r="AI184" s="35"/>
      <c r="AJ184" s="35"/>
      <c r="AK184" s="35"/>
      <c r="AL184" s="35"/>
      <c r="AM184" s="35"/>
      <c r="AN184" s="35"/>
      <c r="AO184" s="35"/>
      <c r="AP184" s="35"/>
      <c r="AQ184" s="35"/>
      <c r="AR184" s="35"/>
      <c r="AS184" s="35"/>
      <c r="AT184" s="35"/>
      <c r="AU184" s="35"/>
      <c r="AV184" s="35"/>
      <c r="AW184" s="35"/>
      <c r="AX184" s="35"/>
    </row>
    <row r="185" spans="2:50" s="51" customFormat="1" x14ac:dyDescent="0.25">
      <c r="B185" s="288" t="s">
        <v>5403</v>
      </c>
      <c r="C185" s="1049" t="s">
        <v>715</v>
      </c>
      <c r="D185" s="301" t="s">
        <v>5461</v>
      </c>
      <c r="E185" s="1252">
        <v>50892321</v>
      </c>
      <c r="H185" s="967"/>
      <c r="P185" s="1987" t="s">
        <v>5456</v>
      </c>
      <c r="Q185" s="1988"/>
      <c r="R185" s="35"/>
      <c r="S185" s="35"/>
      <c r="T185" s="35"/>
      <c r="U185" s="35"/>
      <c r="V185" s="35"/>
      <c r="W185" s="35"/>
      <c r="X185" s="35"/>
      <c r="Y185" s="35"/>
      <c r="Z185" s="35"/>
      <c r="AA185" s="35"/>
      <c r="AB185" s="35"/>
      <c r="AC185" s="35"/>
      <c r="AD185" s="35"/>
      <c r="AE185" s="35"/>
      <c r="AF185" s="35"/>
      <c r="AG185" s="35"/>
      <c r="AH185" s="35"/>
      <c r="AI185" s="35"/>
      <c r="AJ185" s="35"/>
      <c r="AK185" s="35"/>
      <c r="AL185" s="35"/>
      <c r="AM185" s="35"/>
      <c r="AN185" s="35"/>
      <c r="AO185" s="35"/>
      <c r="AP185" s="35"/>
      <c r="AQ185" s="35"/>
      <c r="AR185" s="35"/>
      <c r="AS185" s="35"/>
      <c r="AT185" s="35"/>
      <c r="AU185" s="35"/>
      <c r="AV185" s="35"/>
      <c r="AW185" s="35"/>
      <c r="AX185" s="35"/>
    </row>
    <row r="186" spans="2:50" x14ac:dyDescent="0.25">
      <c r="B186" s="288" t="s">
        <v>5462</v>
      </c>
      <c r="C186" s="1252" t="s">
        <v>133</v>
      </c>
      <c r="D186" s="288" t="s">
        <v>5463</v>
      </c>
      <c r="E186" s="1252">
        <v>50939136</v>
      </c>
      <c r="F186" s="288" t="s">
        <v>3993</v>
      </c>
      <c r="G186" s="288" t="s">
        <v>552</v>
      </c>
      <c r="H186" s="289">
        <v>38700</v>
      </c>
      <c r="I186" s="288"/>
      <c r="J186" s="290"/>
      <c r="K186" s="291"/>
      <c r="L186" s="292"/>
      <c r="M186" s="288" t="s">
        <v>19</v>
      </c>
      <c r="N186" s="288" t="s">
        <v>20</v>
      </c>
      <c r="O186" s="288" t="s">
        <v>19</v>
      </c>
      <c r="P186" s="1773" t="s">
        <v>5400</v>
      </c>
      <c r="Q186" s="1773"/>
    </row>
    <row r="187" spans="2:50" ht="45" x14ac:dyDescent="0.25">
      <c r="B187" s="288" t="s">
        <v>5462</v>
      </c>
      <c r="C187" s="1252" t="s">
        <v>133</v>
      </c>
      <c r="D187" s="292" t="s">
        <v>5464</v>
      </c>
      <c r="E187" s="1252">
        <v>50935704</v>
      </c>
      <c r="F187" s="292" t="s">
        <v>5465</v>
      </c>
      <c r="G187" s="292" t="s">
        <v>552</v>
      </c>
      <c r="H187" s="291">
        <v>38337</v>
      </c>
      <c r="I187" s="292"/>
      <c r="J187" s="293"/>
      <c r="K187" s="294"/>
      <c r="L187" s="294"/>
      <c r="M187" s="288" t="s">
        <v>19</v>
      </c>
      <c r="N187" s="288" t="s">
        <v>20</v>
      </c>
      <c r="O187" s="288" t="s">
        <v>19</v>
      </c>
      <c r="P187" s="1773" t="s">
        <v>5400</v>
      </c>
      <c r="Q187" s="1773"/>
    </row>
    <row r="188" spans="2:50" ht="30" x14ac:dyDescent="0.25">
      <c r="B188" s="288" t="s">
        <v>5462</v>
      </c>
      <c r="C188" s="1252" t="s">
        <v>133</v>
      </c>
      <c r="D188" s="292" t="s">
        <v>5466</v>
      </c>
      <c r="E188" s="1252">
        <v>78021177</v>
      </c>
      <c r="F188" s="292" t="s">
        <v>5467</v>
      </c>
      <c r="G188" s="292" t="s">
        <v>5468</v>
      </c>
      <c r="H188" s="291">
        <v>38240</v>
      </c>
      <c r="I188" s="292"/>
      <c r="J188" s="293"/>
      <c r="K188" s="295"/>
      <c r="L188" s="294"/>
      <c r="M188" s="288" t="s">
        <v>19</v>
      </c>
      <c r="N188" s="288"/>
      <c r="O188" s="288" t="s">
        <v>19</v>
      </c>
      <c r="P188" s="1855" t="s">
        <v>5469</v>
      </c>
      <c r="Q188" s="1856"/>
    </row>
    <row r="189" spans="2:50" s="137" customFormat="1" x14ac:dyDescent="0.25">
      <c r="B189" s="888" t="s">
        <v>5462</v>
      </c>
      <c r="C189" s="1481" t="s">
        <v>5000</v>
      </c>
      <c r="D189" s="1482"/>
      <c r="E189" s="1483"/>
      <c r="F189" s="1482"/>
      <c r="G189" s="1482"/>
      <c r="H189" s="1484"/>
      <c r="I189" s="1482"/>
      <c r="J189" s="1485"/>
      <c r="K189" s="1486"/>
      <c r="L189" s="1486"/>
      <c r="M189" s="1487"/>
      <c r="N189" s="1487"/>
      <c r="O189" s="1487"/>
      <c r="P189" s="1789" t="s">
        <v>5470</v>
      </c>
      <c r="Q189" s="1789"/>
    </row>
    <row r="190" spans="2:50" s="137" customFormat="1" ht="30" x14ac:dyDescent="0.25">
      <c r="B190" s="888" t="s">
        <v>5471</v>
      </c>
      <c r="C190" s="1481" t="s">
        <v>141</v>
      </c>
      <c r="D190" s="886" t="s">
        <v>5472</v>
      </c>
      <c r="E190" s="1481">
        <v>34979099</v>
      </c>
      <c r="F190" s="886" t="s">
        <v>5473</v>
      </c>
      <c r="G190" s="886" t="s">
        <v>1031</v>
      </c>
      <c r="H190" s="889">
        <v>34754</v>
      </c>
      <c r="I190" s="886"/>
      <c r="J190" s="1488" t="s">
        <v>5474</v>
      </c>
      <c r="K190" s="1489" t="s">
        <v>5475</v>
      </c>
      <c r="L190" s="1489"/>
      <c r="M190" s="888" t="s">
        <v>19</v>
      </c>
      <c r="N190" s="888" t="s">
        <v>19</v>
      </c>
      <c r="O190" s="888" t="s">
        <v>19</v>
      </c>
      <c r="P190" s="1774"/>
      <c r="Q190" s="1775"/>
    </row>
    <row r="191" spans="2:50" s="137" customFormat="1" x14ac:dyDescent="0.25">
      <c r="B191" s="888" t="s">
        <v>5471</v>
      </c>
      <c r="C191" s="1481" t="s">
        <v>141</v>
      </c>
      <c r="D191" s="886" t="s">
        <v>5476</v>
      </c>
      <c r="E191" s="1481">
        <v>1073815787</v>
      </c>
      <c r="F191" s="886"/>
      <c r="G191" s="886"/>
      <c r="H191" s="889"/>
      <c r="I191" s="886"/>
      <c r="J191" s="1488"/>
      <c r="K191" s="1489"/>
      <c r="L191" s="1489"/>
      <c r="M191" s="888"/>
      <c r="N191" s="888"/>
      <c r="O191" s="888"/>
      <c r="P191" s="1789" t="s">
        <v>5456</v>
      </c>
      <c r="Q191" s="1789"/>
    </row>
    <row r="192" spans="2:50" s="137" customFormat="1" ht="30" x14ac:dyDescent="0.25">
      <c r="B192" s="888" t="s">
        <v>5471</v>
      </c>
      <c r="C192" s="1481" t="s">
        <v>141</v>
      </c>
      <c r="D192" s="886" t="s">
        <v>5477</v>
      </c>
      <c r="E192" s="1481">
        <v>34979149</v>
      </c>
      <c r="F192" s="886" t="s">
        <v>569</v>
      </c>
      <c r="G192" s="886" t="s">
        <v>1031</v>
      </c>
      <c r="H192" s="889">
        <v>32381</v>
      </c>
      <c r="I192" s="886"/>
      <c r="J192" s="1488"/>
      <c r="K192" s="1489"/>
      <c r="L192" s="1489"/>
      <c r="M192" s="888" t="s">
        <v>19</v>
      </c>
      <c r="N192" s="888" t="s">
        <v>20</v>
      </c>
      <c r="O192" s="888" t="s">
        <v>19</v>
      </c>
      <c r="P192" s="1789" t="s">
        <v>5442</v>
      </c>
      <c r="Q192" s="1789"/>
    </row>
    <row r="193" spans="2:51" s="137" customFormat="1" ht="45" x14ac:dyDescent="0.25">
      <c r="B193" s="888" t="s">
        <v>5471</v>
      </c>
      <c r="C193" s="1481" t="s">
        <v>141</v>
      </c>
      <c r="D193" s="886" t="s">
        <v>5478</v>
      </c>
      <c r="E193" s="1481">
        <v>50915759</v>
      </c>
      <c r="F193" s="886" t="s">
        <v>596</v>
      </c>
      <c r="G193" s="886" t="s">
        <v>540</v>
      </c>
      <c r="H193" s="889">
        <v>40530</v>
      </c>
      <c r="I193" s="886" t="s">
        <v>5479</v>
      </c>
      <c r="J193" s="1488" t="s">
        <v>5480</v>
      </c>
      <c r="K193" s="1489" t="s">
        <v>5481</v>
      </c>
      <c r="L193" s="1489"/>
      <c r="M193" s="888" t="s">
        <v>19</v>
      </c>
      <c r="N193" s="888" t="s">
        <v>19</v>
      </c>
      <c r="O193" s="888" t="s">
        <v>19</v>
      </c>
      <c r="P193" s="1774"/>
      <c r="Q193" s="1775"/>
    </row>
    <row r="194" spans="2:51" s="137" customFormat="1" ht="45" x14ac:dyDescent="0.25">
      <c r="B194" s="888" t="s">
        <v>5471</v>
      </c>
      <c r="C194" s="1481" t="s">
        <v>5482</v>
      </c>
      <c r="D194" s="886" t="s">
        <v>5483</v>
      </c>
      <c r="E194" s="1481">
        <v>1067866610</v>
      </c>
      <c r="F194" s="886" t="s">
        <v>596</v>
      </c>
      <c r="G194" s="886" t="s">
        <v>597</v>
      </c>
      <c r="H194" s="889">
        <v>41054</v>
      </c>
      <c r="I194" s="886" t="s">
        <v>5484</v>
      </c>
      <c r="J194" s="1488"/>
      <c r="K194" s="1489"/>
      <c r="L194" s="1489"/>
      <c r="M194" s="888" t="s">
        <v>19</v>
      </c>
      <c r="N194" s="888" t="s">
        <v>20</v>
      </c>
      <c r="O194" s="888" t="s">
        <v>19</v>
      </c>
      <c r="P194" s="1789" t="s">
        <v>5442</v>
      </c>
      <c r="Q194" s="1789"/>
    </row>
    <row r="195" spans="2:51" s="137" customFormat="1" x14ac:dyDescent="0.25">
      <c r="B195" s="888" t="s">
        <v>5471</v>
      </c>
      <c r="C195" s="1481" t="s">
        <v>5000</v>
      </c>
      <c r="D195" s="1482"/>
      <c r="E195" s="1483"/>
      <c r="F195" s="1487"/>
      <c r="G195" s="1487"/>
      <c r="H195" s="1490"/>
      <c r="I195" s="1487"/>
      <c r="J195" s="1491"/>
      <c r="K195" s="1492"/>
      <c r="L195" s="1492"/>
      <c r="M195" s="1487"/>
      <c r="N195" s="1487"/>
      <c r="O195" s="1487"/>
      <c r="P195" s="1773" t="s">
        <v>5485</v>
      </c>
      <c r="Q195" s="1773"/>
    </row>
    <row r="196" spans="2:51" s="137" customFormat="1" x14ac:dyDescent="0.25">
      <c r="B196" s="888" t="s">
        <v>5471</v>
      </c>
      <c r="C196" s="1481"/>
      <c r="D196" s="886"/>
      <c r="E196" s="1481"/>
      <c r="F196" s="886"/>
      <c r="G196" s="886"/>
      <c r="H196" s="889"/>
      <c r="I196" s="886"/>
      <c r="J196" s="1488"/>
      <c r="K196" s="1489"/>
      <c r="L196" s="1489"/>
      <c r="M196" s="888"/>
      <c r="N196" s="888"/>
      <c r="O196" s="888"/>
      <c r="P196" s="1218"/>
      <c r="Q196" s="1218"/>
    </row>
    <row r="197" spans="2:51" s="137" customFormat="1" ht="60" x14ac:dyDescent="0.25">
      <c r="B197" s="887" t="s">
        <v>5486</v>
      </c>
      <c r="C197" s="1493" t="s">
        <v>133</v>
      </c>
      <c r="D197" s="888" t="s">
        <v>5487</v>
      </c>
      <c r="E197" s="1481">
        <v>50918773</v>
      </c>
      <c r="F197" s="887" t="s">
        <v>5488</v>
      </c>
      <c r="G197" s="887" t="s">
        <v>5489</v>
      </c>
      <c r="H197" s="890">
        <v>38499</v>
      </c>
      <c r="I197" s="887"/>
      <c r="J197" s="1494"/>
      <c r="K197" s="1495"/>
      <c r="L197" s="1495"/>
      <c r="M197" s="887" t="s">
        <v>19</v>
      </c>
      <c r="N197" s="887" t="s">
        <v>20</v>
      </c>
      <c r="O197" s="887" t="s">
        <v>19</v>
      </c>
      <c r="P197" s="1855" t="s">
        <v>5469</v>
      </c>
      <c r="Q197" s="1856"/>
    </row>
    <row r="198" spans="2:51" ht="45" x14ac:dyDescent="0.25">
      <c r="B198" s="887" t="s">
        <v>5486</v>
      </c>
      <c r="C198" s="1493" t="s">
        <v>1624</v>
      </c>
      <c r="D198" s="888" t="s">
        <v>5490</v>
      </c>
      <c r="E198" s="1481">
        <v>1068664189</v>
      </c>
      <c r="F198" s="301" t="s">
        <v>596</v>
      </c>
      <c r="G198" s="306" t="s">
        <v>597</v>
      </c>
      <c r="H198" s="890">
        <v>41759</v>
      </c>
      <c r="I198" s="888" t="s">
        <v>5491</v>
      </c>
      <c r="J198" s="1496" t="s">
        <v>5492</v>
      </c>
      <c r="K198" s="321" t="s">
        <v>5493</v>
      </c>
      <c r="L198" s="51"/>
      <c r="M198" s="878" t="s">
        <v>19</v>
      </c>
      <c r="N198" s="878" t="s">
        <v>20</v>
      </c>
      <c r="O198" s="878" t="s">
        <v>19</v>
      </c>
      <c r="P198" s="2155" t="s">
        <v>5442</v>
      </c>
      <c r="Q198" s="2155"/>
    </row>
    <row r="199" spans="2:51" s="137" customFormat="1" ht="45" x14ac:dyDescent="0.25">
      <c r="B199" s="887" t="s">
        <v>5494</v>
      </c>
      <c r="C199" s="1252" t="s">
        <v>141</v>
      </c>
      <c r="D199" s="288" t="s">
        <v>5495</v>
      </c>
      <c r="E199" s="1252">
        <v>1067882275</v>
      </c>
      <c r="F199" s="288" t="s">
        <v>5496</v>
      </c>
      <c r="G199" s="288" t="s">
        <v>5497</v>
      </c>
      <c r="H199" s="289">
        <v>40895</v>
      </c>
      <c r="I199" s="288"/>
      <c r="J199" s="1497"/>
      <c r="K199" s="1498"/>
      <c r="L199" s="1498"/>
      <c r="M199" s="288" t="s">
        <v>19</v>
      </c>
      <c r="N199" s="288" t="s">
        <v>20</v>
      </c>
      <c r="O199" s="288" t="s">
        <v>19</v>
      </c>
      <c r="P199" s="1773" t="s">
        <v>5498</v>
      </c>
      <c r="Q199" s="1773"/>
    </row>
    <row r="200" spans="2:51" s="51" customFormat="1" ht="60" x14ac:dyDescent="0.25">
      <c r="B200" s="887" t="s">
        <v>5494</v>
      </c>
      <c r="C200" s="1252" t="s">
        <v>141</v>
      </c>
      <c r="D200" s="288" t="s">
        <v>5499</v>
      </c>
      <c r="E200" s="1252">
        <v>45506171</v>
      </c>
      <c r="F200" s="301" t="s">
        <v>5473</v>
      </c>
      <c r="G200" s="306" t="s">
        <v>1031</v>
      </c>
      <c r="H200" s="289">
        <v>36608</v>
      </c>
      <c r="I200" s="305" t="s">
        <v>5500</v>
      </c>
      <c r="J200" s="1499" t="s">
        <v>5501</v>
      </c>
      <c r="K200" s="308" t="s">
        <v>5502</v>
      </c>
      <c r="M200" s="878" t="s">
        <v>19</v>
      </c>
      <c r="N200" s="878" t="s">
        <v>19</v>
      </c>
      <c r="O200" s="878" t="s">
        <v>19</v>
      </c>
      <c r="P200" s="1609"/>
      <c r="Q200" s="1609"/>
      <c r="R200" s="35"/>
      <c r="S200" s="35"/>
      <c r="T200" s="35"/>
      <c r="U200" s="35"/>
      <c r="V200" s="35"/>
      <c r="W200" s="35"/>
      <c r="X200" s="35"/>
      <c r="Y200" s="35"/>
      <c r="Z200" s="35"/>
      <c r="AA200" s="35"/>
      <c r="AB200" s="35"/>
      <c r="AC200" s="35"/>
      <c r="AD200" s="35"/>
      <c r="AE200" s="35"/>
      <c r="AF200" s="35"/>
      <c r="AG200" s="35"/>
      <c r="AH200" s="35"/>
      <c r="AI200" s="35"/>
      <c r="AJ200" s="35"/>
      <c r="AK200" s="35"/>
      <c r="AL200" s="35"/>
      <c r="AM200" s="35"/>
      <c r="AN200" s="35"/>
      <c r="AO200" s="35"/>
      <c r="AP200" s="35"/>
      <c r="AQ200" s="35"/>
      <c r="AR200" s="35"/>
      <c r="AS200" s="35"/>
      <c r="AT200" s="35"/>
      <c r="AU200" s="35"/>
      <c r="AV200" s="35"/>
      <c r="AW200" s="35"/>
      <c r="AX200" s="35"/>
      <c r="AY200" s="510"/>
    </row>
    <row r="201" spans="2:51" s="137" customFormat="1" x14ac:dyDescent="0.25">
      <c r="B201" s="887" t="s">
        <v>5494</v>
      </c>
      <c r="C201" s="1252" t="s">
        <v>141</v>
      </c>
      <c r="D201" s="1500" t="s">
        <v>5503</v>
      </c>
      <c r="E201" s="1252">
        <v>42980533</v>
      </c>
      <c r="F201" s="649"/>
      <c r="G201" s="649"/>
      <c r="H201" s="649"/>
      <c r="I201" s="649"/>
      <c r="J201" s="649"/>
      <c r="K201" s="649"/>
      <c r="L201" s="649"/>
      <c r="M201" s="1210" t="s">
        <v>19</v>
      </c>
      <c r="N201" s="1210" t="s">
        <v>20</v>
      </c>
      <c r="O201" s="1210" t="s">
        <v>19</v>
      </c>
      <c r="P201" s="1789" t="s">
        <v>5456</v>
      </c>
      <c r="Q201" s="1789"/>
    </row>
    <row r="202" spans="2:51" x14ac:dyDescent="0.25">
      <c r="B202" s="887" t="s">
        <v>5494</v>
      </c>
      <c r="C202" s="1252" t="s">
        <v>1626</v>
      </c>
      <c r="D202" s="1501"/>
      <c r="E202" s="1502"/>
      <c r="F202" s="1501"/>
      <c r="G202" s="1501"/>
      <c r="H202" s="1501"/>
      <c r="I202" s="1501"/>
      <c r="J202" s="1501"/>
      <c r="K202" s="1501"/>
      <c r="L202" s="1501"/>
      <c r="M202" s="1501"/>
      <c r="N202" s="1501"/>
      <c r="O202" s="1501"/>
      <c r="P202" s="1987" t="s">
        <v>5504</v>
      </c>
      <c r="Q202" s="1988"/>
    </row>
    <row r="205" spans="2:51" x14ac:dyDescent="0.25">
      <c r="R205" s="35"/>
      <c r="S205" s="35"/>
      <c r="T205" s="35"/>
      <c r="U205" s="35"/>
      <c r="V205" s="35"/>
      <c r="W205" s="35"/>
      <c r="X205" s="35"/>
      <c r="Y205" s="35"/>
      <c r="Z205" s="35"/>
      <c r="AA205" s="35"/>
      <c r="AB205" s="35"/>
      <c r="AC205" s="35"/>
      <c r="AD205" s="35"/>
      <c r="AE205" s="35"/>
      <c r="AF205" s="35"/>
      <c r="AG205" s="35"/>
      <c r="AH205" s="35"/>
      <c r="AI205" s="35"/>
      <c r="AJ205" s="35"/>
      <c r="AK205" s="35"/>
      <c r="AL205" s="35"/>
      <c r="AM205" s="35"/>
      <c r="AN205" s="35"/>
      <c r="AO205" s="35"/>
      <c r="AP205" s="35"/>
      <c r="AQ205" s="35"/>
      <c r="AR205" s="35"/>
      <c r="AS205" s="35"/>
      <c r="AT205" s="35"/>
      <c r="AU205" s="35"/>
      <c r="AV205" s="35"/>
      <c r="AW205" s="35"/>
      <c r="AX205" s="35"/>
    </row>
    <row r="206" spans="2:51" x14ac:dyDescent="0.25">
      <c r="R206" s="35"/>
      <c r="S206" s="35"/>
      <c r="T206" s="35"/>
      <c r="U206" s="35"/>
      <c r="V206" s="35"/>
      <c r="W206" s="35"/>
      <c r="X206" s="35"/>
      <c r="Y206" s="35"/>
      <c r="Z206" s="35"/>
      <c r="AA206" s="35"/>
      <c r="AB206" s="35"/>
      <c r="AC206" s="35"/>
      <c r="AD206" s="35"/>
      <c r="AE206" s="35"/>
      <c r="AF206" s="35"/>
      <c r="AG206" s="35"/>
      <c r="AH206" s="35"/>
      <c r="AI206" s="35"/>
      <c r="AJ206" s="35"/>
      <c r="AK206" s="35"/>
      <c r="AL206" s="35"/>
      <c r="AM206" s="35"/>
      <c r="AN206" s="35"/>
      <c r="AO206" s="35"/>
      <c r="AP206" s="35"/>
      <c r="AQ206" s="35"/>
      <c r="AR206" s="35"/>
      <c r="AS206" s="35"/>
      <c r="AT206" s="35"/>
      <c r="AU206" s="35"/>
      <c r="AV206" s="35"/>
      <c r="AW206" s="35"/>
      <c r="AX206" s="35"/>
    </row>
    <row r="207" spans="2:51" ht="30" x14ac:dyDescent="0.25">
      <c r="B207" s="923" t="s">
        <v>18</v>
      </c>
      <c r="C207" s="114" t="s">
        <v>159</v>
      </c>
      <c r="D207" s="1579" t="s">
        <v>81</v>
      </c>
      <c r="E207" s="1581"/>
      <c r="P207" s="1779"/>
      <c r="Q207" s="1779"/>
      <c r="R207" s="35"/>
      <c r="S207" s="35"/>
      <c r="T207" s="35"/>
      <c r="U207" s="35"/>
      <c r="V207" s="35"/>
      <c r="W207" s="35"/>
      <c r="X207" s="35"/>
      <c r="Y207" s="35"/>
      <c r="Z207" s="35"/>
      <c r="AA207" s="35"/>
      <c r="AB207" s="35"/>
      <c r="AC207" s="35"/>
      <c r="AD207" s="35"/>
      <c r="AE207" s="35"/>
      <c r="AF207" s="35"/>
      <c r="AG207" s="35"/>
      <c r="AH207" s="35"/>
      <c r="AI207" s="35"/>
      <c r="AJ207" s="35"/>
      <c r="AK207" s="35"/>
      <c r="AL207" s="35"/>
      <c r="AM207" s="35"/>
      <c r="AN207" s="35"/>
      <c r="AO207" s="35"/>
      <c r="AP207" s="35"/>
      <c r="AQ207" s="35"/>
      <c r="AR207" s="35"/>
      <c r="AS207" s="35"/>
      <c r="AT207" s="35"/>
      <c r="AU207" s="35"/>
      <c r="AV207" s="35"/>
      <c r="AW207" s="35"/>
      <c r="AX207" s="35"/>
    </row>
    <row r="208" spans="2:51" ht="30" x14ac:dyDescent="0.25">
      <c r="B208" s="932" t="s">
        <v>2832</v>
      </c>
      <c r="C208" s="878" t="s">
        <v>19</v>
      </c>
      <c r="D208" s="1609"/>
      <c r="E208" s="1609"/>
      <c r="R208" s="35"/>
      <c r="S208" s="35"/>
      <c r="T208" s="35"/>
      <c r="U208" s="35"/>
      <c r="V208" s="35"/>
      <c r="W208" s="35"/>
      <c r="X208" s="35"/>
      <c r="Y208" s="35"/>
      <c r="Z208" s="35"/>
      <c r="AA208" s="35"/>
      <c r="AB208" s="35"/>
      <c r="AC208" s="35"/>
      <c r="AD208" s="35"/>
      <c r="AE208" s="35"/>
      <c r="AF208" s="35"/>
      <c r="AG208" s="35"/>
      <c r="AH208" s="35"/>
      <c r="AI208" s="35"/>
      <c r="AJ208" s="35"/>
      <c r="AK208" s="35"/>
      <c r="AL208" s="35"/>
      <c r="AM208" s="35"/>
      <c r="AN208" s="35"/>
      <c r="AO208" s="35"/>
      <c r="AP208" s="35"/>
      <c r="AQ208" s="35"/>
      <c r="AR208" s="35"/>
      <c r="AS208" s="35"/>
      <c r="AT208" s="35"/>
      <c r="AU208" s="35"/>
      <c r="AV208" s="35"/>
      <c r="AW208" s="35"/>
      <c r="AX208" s="35"/>
    </row>
    <row r="209" spans="1:50" x14ac:dyDescent="0.25">
      <c r="R209" s="35"/>
      <c r="S209" s="35"/>
      <c r="T209" s="35"/>
      <c r="U209" s="35"/>
      <c r="V209" s="35"/>
      <c r="W209" s="35"/>
      <c r="X209" s="35"/>
      <c r="Y209" s="35"/>
      <c r="Z209" s="35"/>
      <c r="AA209" s="35"/>
      <c r="AB209" s="35"/>
      <c r="AC209" s="35"/>
      <c r="AD209" s="35"/>
      <c r="AE209" s="35"/>
      <c r="AF209" s="35"/>
      <c r="AG209" s="35"/>
      <c r="AH209" s="35"/>
      <c r="AI209" s="35"/>
      <c r="AJ209" s="35"/>
      <c r="AK209" s="35"/>
      <c r="AL209" s="35"/>
      <c r="AM209" s="35"/>
      <c r="AN209" s="35"/>
      <c r="AO209" s="35"/>
      <c r="AP209" s="35"/>
      <c r="AQ209" s="35"/>
      <c r="AR209" s="35"/>
      <c r="AS209" s="35"/>
      <c r="AT209" s="35"/>
      <c r="AU209" s="35"/>
      <c r="AV209" s="35"/>
      <c r="AW209" s="35"/>
      <c r="AX209" s="35"/>
    </row>
    <row r="210" spans="1:50" x14ac:dyDescent="0.25">
      <c r="R210" s="35"/>
      <c r="S210" s="35"/>
      <c r="T210" s="35"/>
      <c r="U210" s="35"/>
      <c r="V210" s="35"/>
      <c r="W210" s="35"/>
      <c r="X210" s="35"/>
      <c r="Y210" s="35"/>
      <c r="Z210" s="35"/>
      <c r="AA210" s="35"/>
      <c r="AB210" s="35"/>
      <c r="AC210" s="35"/>
      <c r="AD210" s="35"/>
      <c r="AE210" s="35"/>
      <c r="AF210" s="35"/>
      <c r="AG210" s="35"/>
      <c r="AH210" s="35"/>
      <c r="AI210" s="35"/>
      <c r="AJ210" s="35"/>
      <c r="AK210" s="35"/>
      <c r="AL210" s="35"/>
      <c r="AM210" s="35"/>
      <c r="AN210" s="35"/>
      <c r="AO210" s="35"/>
      <c r="AP210" s="35"/>
      <c r="AQ210" s="35"/>
      <c r="AR210" s="35"/>
      <c r="AS210" s="35"/>
      <c r="AT210" s="35"/>
      <c r="AU210" s="35"/>
      <c r="AV210" s="35"/>
      <c r="AW210" s="35"/>
      <c r="AX210" s="35"/>
    </row>
    <row r="211" spans="1:50" ht="26.25" x14ac:dyDescent="0.25">
      <c r="B211" s="1562" t="s">
        <v>161</v>
      </c>
      <c r="C211" s="1563"/>
      <c r="D211" s="1563"/>
      <c r="E211" s="1563"/>
      <c r="F211" s="1563"/>
      <c r="G211" s="1563"/>
      <c r="H211" s="1563"/>
      <c r="I211" s="1563"/>
      <c r="J211" s="1563"/>
      <c r="K211" s="1563"/>
      <c r="L211" s="1563"/>
      <c r="M211" s="1563"/>
      <c r="N211" s="1563"/>
      <c r="O211" s="1563"/>
      <c r="P211" s="1563"/>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c r="AR211" s="35"/>
      <c r="AS211" s="35"/>
      <c r="AT211" s="35"/>
      <c r="AU211" s="35"/>
      <c r="AV211" s="35"/>
      <c r="AW211" s="35"/>
      <c r="AX211" s="35"/>
    </row>
    <row r="212" spans="1:50" x14ac:dyDescent="0.25">
      <c r="R212" s="35"/>
      <c r="S212" s="35"/>
      <c r="T212" s="35"/>
      <c r="U212" s="35"/>
      <c r="V212" s="35"/>
      <c r="W212" s="35"/>
      <c r="X212" s="35"/>
      <c r="Y212" s="35"/>
      <c r="Z212" s="35"/>
      <c r="AA212" s="35"/>
      <c r="AB212" s="35"/>
      <c r="AC212" s="35"/>
      <c r="AD212" s="35"/>
      <c r="AE212" s="35"/>
      <c r="AF212" s="35"/>
      <c r="AG212" s="35"/>
      <c r="AH212" s="35"/>
      <c r="AI212" s="35"/>
      <c r="AJ212" s="35"/>
      <c r="AK212" s="35"/>
      <c r="AL212" s="35"/>
      <c r="AM212" s="35"/>
      <c r="AN212" s="35"/>
      <c r="AO212" s="35"/>
      <c r="AP212" s="35"/>
      <c r="AQ212" s="35"/>
      <c r="AR212" s="35"/>
      <c r="AS212" s="35"/>
      <c r="AT212" s="35"/>
      <c r="AU212" s="35"/>
      <c r="AV212" s="35"/>
      <c r="AW212" s="35"/>
      <c r="AX212" s="35"/>
    </row>
    <row r="213" spans="1:50" ht="15.75" thickBot="1" x14ac:dyDescent="0.3">
      <c r="R213" s="35"/>
      <c r="S213" s="35"/>
      <c r="T213" s="35"/>
      <c r="U213" s="35"/>
      <c r="V213" s="35"/>
      <c r="W213" s="35"/>
      <c r="X213" s="35"/>
      <c r="Y213" s="35"/>
      <c r="Z213" s="35"/>
      <c r="AA213" s="35"/>
      <c r="AB213" s="35"/>
      <c r="AC213" s="35"/>
      <c r="AD213" s="35"/>
      <c r="AE213" s="35"/>
      <c r="AF213" s="35"/>
      <c r="AG213" s="35"/>
      <c r="AH213" s="35"/>
      <c r="AI213" s="35"/>
      <c r="AJ213" s="35"/>
      <c r="AK213" s="35"/>
      <c r="AL213" s="35"/>
      <c r="AM213" s="35"/>
      <c r="AN213" s="35"/>
      <c r="AO213" s="35"/>
      <c r="AP213" s="35"/>
      <c r="AQ213" s="35"/>
      <c r="AR213" s="35"/>
      <c r="AS213" s="35"/>
      <c r="AT213" s="35"/>
      <c r="AU213" s="35"/>
      <c r="AV213" s="35"/>
      <c r="AW213" s="35"/>
      <c r="AX213" s="35"/>
    </row>
    <row r="214" spans="1:50" ht="27" thickBot="1" x14ac:dyDescent="0.3">
      <c r="B214" s="2152" t="s">
        <v>162</v>
      </c>
      <c r="C214" s="2153"/>
      <c r="D214" s="2153"/>
      <c r="E214" s="2153"/>
      <c r="F214" s="2153"/>
      <c r="G214" s="2153"/>
      <c r="H214" s="2153"/>
      <c r="I214" s="2153"/>
      <c r="J214" s="2153"/>
      <c r="K214" s="2153"/>
      <c r="L214" s="2153"/>
      <c r="M214" s="2153"/>
      <c r="N214" s="2154"/>
      <c r="R214" s="35"/>
      <c r="S214" s="35"/>
      <c r="T214" s="35"/>
      <c r="U214" s="35"/>
      <c r="V214" s="35"/>
      <c r="W214" s="35"/>
      <c r="X214" s="35"/>
      <c r="Y214" s="35"/>
      <c r="Z214" s="35"/>
      <c r="AA214" s="35"/>
      <c r="AB214" s="35"/>
      <c r="AC214" s="35"/>
      <c r="AD214" s="35"/>
      <c r="AE214" s="35"/>
      <c r="AF214" s="35"/>
      <c r="AG214" s="35"/>
      <c r="AH214" s="35"/>
      <c r="AI214" s="35"/>
      <c r="AJ214" s="35"/>
      <c r="AK214" s="35"/>
      <c r="AL214" s="35"/>
      <c r="AM214" s="35"/>
      <c r="AN214" s="35"/>
      <c r="AO214" s="35"/>
      <c r="AP214" s="35"/>
      <c r="AQ214" s="35"/>
      <c r="AR214" s="35"/>
      <c r="AS214" s="35"/>
      <c r="AT214" s="35"/>
      <c r="AU214" s="35"/>
      <c r="AV214" s="35"/>
      <c r="AW214" s="35"/>
      <c r="AX214" s="35"/>
    </row>
    <row r="215" spans="1:50" x14ac:dyDescent="0.25">
      <c r="R215" s="35"/>
      <c r="S215" s="35"/>
      <c r="T215" s="35"/>
      <c r="U215" s="35"/>
      <c r="V215" s="35"/>
      <c r="W215" s="35"/>
      <c r="X215" s="35"/>
      <c r="Y215" s="35"/>
      <c r="Z215" s="35"/>
      <c r="AA215" s="35"/>
      <c r="AB215" s="35"/>
      <c r="AC215" s="35"/>
      <c r="AD215" s="35"/>
      <c r="AE215" s="35"/>
      <c r="AF215" s="35"/>
      <c r="AG215" s="35"/>
      <c r="AH215" s="35"/>
      <c r="AI215" s="35"/>
      <c r="AJ215" s="35"/>
      <c r="AK215" s="35"/>
      <c r="AL215" s="35"/>
      <c r="AM215" s="35"/>
      <c r="AN215" s="35"/>
      <c r="AO215" s="35"/>
      <c r="AP215" s="35"/>
      <c r="AQ215" s="35"/>
      <c r="AR215" s="35"/>
      <c r="AS215" s="35"/>
      <c r="AT215" s="35"/>
      <c r="AU215" s="35"/>
      <c r="AV215" s="35"/>
      <c r="AW215" s="35"/>
      <c r="AX215" s="35"/>
    </row>
    <row r="216" spans="1:50" ht="15.75" thickBot="1" x14ac:dyDescent="0.3">
      <c r="M216" s="58"/>
      <c r="N216" s="58"/>
      <c r="R216" s="35"/>
      <c r="S216" s="35"/>
      <c r="T216" s="35"/>
      <c r="U216" s="35"/>
      <c r="V216" s="35"/>
      <c r="W216" s="35"/>
      <c r="X216" s="35"/>
      <c r="Y216" s="35"/>
      <c r="Z216" s="35"/>
      <c r="AA216" s="35"/>
      <c r="AB216" s="35"/>
      <c r="AC216" s="35"/>
      <c r="AD216" s="35"/>
      <c r="AE216" s="35"/>
      <c r="AF216" s="35"/>
      <c r="AG216" s="35"/>
      <c r="AH216" s="35"/>
      <c r="AI216" s="35"/>
      <c r="AJ216" s="35"/>
      <c r="AK216" s="35"/>
      <c r="AL216" s="35"/>
      <c r="AM216" s="35"/>
      <c r="AN216" s="35"/>
      <c r="AO216" s="35"/>
      <c r="AP216" s="35"/>
      <c r="AQ216" s="35"/>
      <c r="AR216" s="35"/>
      <c r="AS216" s="35"/>
      <c r="AT216" s="35"/>
      <c r="AU216" s="35"/>
      <c r="AV216" s="35"/>
      <c r="AW216" s="35"/>
      <c r="AX216" s="35"/>
    </row>
    <row r="217" spans="1:50" s="925" customFormat="1" ht="60" x14ac:dyDescent="0.25">
      <c r="B217" s="156" t="s">
        <v>34</v>
      </c>
      <c r="C217" s="156" t="s">
        <v>35</v>
      </c>
      <c r="D217" s="156" t="s">
        <v>36</v>
      </c>
      <c r="E217" s="156" t="s">
        <v>37</v>
      </c>
      <c r="F217" s="156" t="s">
        <v>38</v>
      </c>
      <c r="G217" s="156" t="s">
        <v>39</v>
      </c>
      <c r="H217" s="156" t="s">
        <v>40</v>
      </c>
      <c r="I217" s="156" t="s">
        <v>41</v>
      </c>
      <c r="J217" s="156" t="s">
        <v>42</v>
      </c>
      <c r="K217" s="156" t="s">
        <v>43</v>
      </c>
      <c r="L217" s="156" t="s">
        <v>44</v>
      </c>
      <c r="M217" s="158" t="s">
        <v>45</v>
      </c>
      <c r="N217" s="156" t="s">
        <v>46</v>
      </c>
      <c r="O217" s="156" t="s">
        <v>47</v>
      </c>
      <c r="P217" s="860" t="s">
        <v>48</v>
      </c>
      <c r="Q217" s="923" t="s">
        <v>49</v>
      </c>
      <c r="R217" s="826"/>
      <c r="S217" s="826"/>
      <c r="T217" s="826"/>
      <c r="U217" s="826"/>
      <c r="V217" s="826"/>
      <c r="W217" s="826"/>
      <c r="X217" s="826"/>
      <c r="Y217" s="826"/>
      <c r="Z217" s="826"/>
      <c r="AA217" s="826"/>
      <c r="AB217" s="826"/>
      <c r="AC217" s="826"/>
      <c r="AD217" s="826"/>
      <c r="AE217" s="826"/>
      <c r="AF217" s="826"/>
      <c r="AG217" s="826"/>
      <c r="AH217" s="826"/>
      <c r="AI217" s="826"/>
      <c r="AJ217" s="826"/>
      <c r="AK217" s="826"/>
      <c r="AL217" s="826"/>
      <c r="AM217" s="826"/>
      <c r="AN217" s="826"/>
      <c r="AO217" s="826"/>
      <c r="AP217" s="826"/>
      <c r="AQ217" s="826"/>
      <c r="AR217" s="826"/>
      <c r="AS217" s="826"/>
      <c r="AT217" s="826"/>
      <c r="AU217" s="826"/>
      <c r="AV217" s="826"/>
      <c r="AW217" s="826"/>
      <c r="AX217" s="826"/>
    </row>
    <row r="218" spans="1:50" s="76" customFormat="1" ht="30" x14ac:dyDescent="0.25">
      <c r="A218" s="62"/>
      <c r="B218" s="163" t="s">
        <v>5297</v>
      </c>
      <c r="C218" s="88" t="s">
        <v>5505</v>
      </c>
      <c r="D218" s="77" t="s">
        <v>5506</v>
      </c>
      <c r="E218" s="84" t="s">
        <v>5507</v>
      </c>
      <c r="F218" s="79" t="s">
        <v>20</v>
      </c>
      <c r="G218" s="160">
        <v>0.7</v>
      </c>
      <c r="H218" s="80">
        <v>39595</v>
      </c>
      <c r="I218" s="80">
        <v>39810</v>
      </c>
      <c r="J218" s="82" t="s">
        <v>20</v>
      </c>
      <c r="K218" s="84">
        <v>0</v>
      </c>
      <c r="L218" s="82">
        <v>0</v>
      </c>
      <c r="M218" s="84">
        <v>2952</v>
      </c>
      <c r="N218" s="1503">
        <v>40</v>
      </c>
      <c r="O218" s="1254">
        <v>598910019</v>
      </c>
      <c r="P218" s="85" t="s">
        <v>5508</v>
      </c>
      <c r="Q218" s="1468" t="s">
        <v>5509</v>
      </c>
      <c r="R218" s="75"/>
      <c r="S218" s="75"/>
      <c r="T218" s="75"/>
      <c r="U218" s="75"/>
      <c r="V218" s="75"/>
      <c r="W218" s="75"/>
      <c r="X218" s="75"/>
      <c r="Y218" s="75"/>
      <c r="Z218" s="75"/>
      <c r="AA218" s="645"/>
      <c r="AB218" s="645"/>
      <c r="AC218" s="645"/>
      <c r="AD218" s="645"/>
      <c r="AE218" s="645"/>
      <c r="AF218" s="645"/>
      <c r="AG218" s="645"/>
      <c r="AH218" s="645"/>
      <c r="AI218" s="645"/>
      <c r="AJ218" s="645"/>
      <c r="AK218" s="645"/>
      <c r="AL218" s="645"/>
      <c r="AM218" s="645"/>
      <c r="AN218" s="645"/>
      <c r="AO218" s="645"/>
      <c r="AP218" s="645"/>
      <c r="AQ218" s="645"/>
      <c r="AR218" s="645"/>
      <c r="AS218" s="645"/>
      <c r="AT218" s="645"/>
      <c r="AU218" s="645"/>
      <c r="AV218" s="645"/>
      <c r="AW218" s="645"/>
      <c r="AX218" s="645"/>
    </row>
    <row r="219" spans="1:50" s="76" customFormat="1" ht="45" x14ac:dyDescent="0.25">
      <c r="A219" s="62"/>
      <c r="B219" s="163" t="s">
        <v>5297</v>
      </c>
      <c r="C219" s="88" t="s">
        <v>5505</v>
      </c>
      <c r="D219" s="77" t="s">
        <v>5506</v>
      </c>
      <c r="E219" s="84" t="s">
        <v>5510</v>
      </c>
      <c r="F219" s="79" t="s">
        <v>20</v>
      </c>
      <c r="G219" s="160">
        <v>0.7</v>
      </c>
      <c r="H219" s="80">
        <v>39961</v>
      </c>
      <c r="I219" s="80">
        <v>40167</v>
      </c>
      <c r="J219" s="82" t="s">
        <v>20</v>
      </c>
      <c r="K219" s="84" t="s">
        <v>5511</v>
      </c>
      <c r="L219" s="84"/>
      <c r="M219" s="84"/>
      <c r="N219" s="160"/>
      <c r="O219" s="1254">
        <v>370620000</v>
      </c>
      <c r="P219" s="85" t="s">
        <v>5512</v>
      </c>
      <c r="Q219" s="1468" t="s">
        <v>5573</v>
      </c>
      <c r="R219" s="75"/>
      <c r="S219" s="75"/>
      <c r="T219" s="75"/>
      <c r="U219" s="75"/>
      <c r="V219" s="75"/>
      <c r="W219" s="75"/>
      <c r="X219" s="75"/>
      <c r="Y219" s="75"/>
      <c r="Z219" s="75"/>
    </row>
    <row r="220" spans="1:50" s="76" customFormat="1" ht="30" x14ac:dyDescent="0.25">
      <c r="A220" s="62"/>
      <c r="B220" s="163" t="s">
        <v>5297</v>
      </c>
      <c r="C220" s="163" t="s">
        <v>5297</v>
      </c>
      <c r="D220" s="77" t="s">
        <v>5513</v>
      </c>
      <c r="E220" s="84" t="s">
        <v>5514</v>
      </c>
      <c r="F220" s="79" t="s">
        <v>20</v>
      </c>
      <c r="G220" s="160">
        <v>1</v>
      </c>
      <c r="H220" s="80">
        <v>40639</v>
      </c>
      <c r="I220" s="80">
        <v>40891</v>
      </c>
      <c r="J220" s="82" t="s">
        <v>20</v>
      </c>
      <c r="K220" s="84" t="s">
        <v>5515</v>
      </c>
      <c r="L220" s="84"/>
      <c r="M220" s="84">
        <v>927</v>
      </c>
      <c r="N220" s="1503">
        <v>67</v>
      </c>
      <c r="O220" s="1254">
        <v>806490</v>
      </c>
      <c r="P220" s="85" t="s">
        <v>5516</v>
      </c>
      <c r="Q220" s="74"/>
      <c r="R220" s="75"/>
      <c r="S220" s="75"/>
      <c r="T220" s="75"/>
      <c r="U220" s="75"/>
      <c r="V220" s="75"/>
      <c r="W220" s="75"/>
      <c r="X220" s="75"/>
      <c r="Y220" s="75"/>
      <c r="Z220" s="75"/>
    </row>
    <row r="221" spans="1:50" s="76" customFormat="1" ht="30" x14ac:dyDescent="0.25">
      <c r="A221" s="62"/>
      <c r="B221" s="163" t="s">
        <v>5297</v>
      </c>
      <c r="C221" s="88" t="s">
        <v>5505</v>
      </c>
      <c r="D221" s="77" t="s">
        <v>5317</v>
      </c>
      <c r="E221" s="84" t="s">
        <v>5517</v>
      </c>
      <c r="F221" s="79" t="s">
        <v>20</v>
      </c>
      <c r="G221" s="160">
        <v>1</v>
      </c>
      <c r="H221" s="80">
        <v>41663</v>
      </c>
      <c r="I221" s="80">
        <v>41912</v>
      </c>
      <c r="J221" s="82" t="s">
        <v>20</v>
      </c>
      <c r="K221" s="84" t="s">
        <v>5518</v>
      </c>
      <c r="L221" s="82"/>
      <c r="M221" s="84">
        <v>702</v>
      </c>
      <c r="N221" s="1503">
        <v>129</v>
      </c>
      <c r="O221" s="1254">
        <v>912600</v>
      </c>
      <c r="P221" s="85">
        <v>214</v>
      </c>
      <c r="Q221" s="646"/>
      <c r="R221" s="75"/>
      <c r="S221" s="75"/>
      <c r="T221" s="75"/>
      <c r="U221" s="75"/>
      <c r="V221" s="75"/>
      <c r="W221" s="75"/>
      <c r="X221" s="75"/>
      <c r="Y221" s="75"/>
      <c r="Z221" s="75"/>
    </row>
    <row r="222" spans="1:50" s="76" customFormat="1" ht="30" x14ac:dyDescent="0.25">
      <c r="A222" s="62"/>
      <c r="B222" s="163" t="s">
        <v>5297</v>
      </c>
      <c r="C222" s="88" t="s">
        <v>5505</v>
      </c>
      <c r="D222" s="77" t="s">
        <v>307</v>
      </c>
      <c r="E222" s="84" t="s">
        <v>5519</v>
      </c>
      <c r="F222" s="79" t="s">
        <v>20</v>
      </c>
      <c r="G222" s="78">
        <v>1</v>
      </c>
      <c r="H222" s="80">
        <v>41664</v>
      </c>
      <c r="I222" s="80">
        <v>41912</v>
      </c>
      <c r="J222" s="82" t="s">
        <v>20</v>
      </c>
      <c r="K222" s="82"/>
      <c r="L222" s="84" t="s">
        <v>5520</v>
      </c>
      <c r="M222" s="84">
        <v>3279</v>
      </c>
      <c r="N222" s="1503">
        <v>412</v>
      </c>
      <c r="O222" s="1254">
        <v>4106700000</v>
      </c>
      <c r="P222" s="85">
        <v>227</v>
      </c>
      <c r="Q222" s="74"/>
      <c r="R222" s="75"/>
      <c r="S222" s="75"/>
      <c r="T222" s="75"/>
      <c r="U222" s="75"/>
      <c r="V222" s="75"/>
      <c r="W222" s="75"/>
      <c r="X222" s="75"/>
      <c r="Y222" s="75"/>
      <c r="Z222" s="75"/>
    </row>
    <row r="223" spans="1:50" s="76" customFormat="1" x14ac:dyDescent="0.25">
      <c r="A223" s="62"/>
      <c r="B223" s="163" t="s">
        <v>29</v>
      </c>
      <c r="C223" s="79"/>
      <c r="D223" s="77"/>
      <c r="E223" s="84"/>
      <c r="F223" s="79"/>
      <c r="G223" s="79"/>
      <c r="H223" s="79"/>
      <c r="I223" s="80"/>
      <c r="J223" s="82"/>
      <c r="K223" s="92" t="s">
        <v>5521</v>
      </c>
      <c r="L223" s="92"/>
      <c r="M223" s="84"/>
      <c r="N223" s="1503">
        <f>SUM(N218:N222)</f>
        <v>648</v>
      </c>
      <c r="O223" s="85"/>
      <c r="P223" s="85"/>
      <c r="Q223" s="88"/>
    </row>
    <row r="224" spans="1:50" x14ac:dyDescent="0.25">
      <c r="B224" s="100"/>
      <c r="C224" s="100"/>
      <c r="D224" s="100"/>
      <c r="E224" s="1470"/>
      <c r="F224" s="100"/>
      <c r="G224" s="100"/>
      <c r="H224" s="100"/>
      <c r="I224" s="100"/>
      <c r="J224" s="100"/>
      <c r="K224" s="100"/>
      <c r="L224" s="100"/>
      <c r="M224" s="647"/>
      <c r="N224" s="100"/>
      <c r="O224" s="100"/>
      <c r="P224" s="100"/>
    </row>
    <row r="225" spans="2:16" ht="18.75" x14ac:dyDescent="0.25">
      <c r="B225" s="106" t="s">
        <v>163</v>
      </c>
      <c r="C225" s="1504" t="str">
        <f>+K223</f>
        <v>17.13</v>
      </c>
      <c r="H225" s="110"/>
      <c r="I225" s="110"/>
      <c r="J225" s="110"/>
      <c r="K225" s="110"/>
      <c r="L225" s="110"/>
      <c r="M225" s="110"/>
      <c r="N225" s="100"/>
      <c r="O225" s="100"/>
      <c r="P225" s="100"/>
    </row>
    <row r="227" spans="2:16" ht="15.75" thickBot="1" x14ac:dyDescent="0.3">
      <c r="B227" s="1" t="s">
        <v>5522</v>
      </c>
    </row>
    <row r="228" spans="2:16" ht="30.75" thickBot="1" x14ac:dyDescent="0.3">
      <c r="B228" s="237" t="s">
        <v>175</v>
      </c>
      <c r="C228" s="200" t="s">
        <v>176</v>
      </c>
      <c r="D228" s="237" t="s">
        <v>28</v>
      </c>
      <c r="E228" s="200" t="s">
        <v>402</v>
      </c>
    </row>
    <row r="229" spans="2:16" x14ac:dyDescent="0.25">
      <c r="B229" s="239" t="s">
        <v>403</v>
      </c>
      <c r="C229" s="1184">
        <v>20</v>
      </c>
      <c r="D229" s="1184"/>
      <c r="E229" s="1936">
        <v>30</v>
      </c>
    </row>
    <row r="230" spans="2:16" x14ac:dyDescent="0.25">
      <c r="B230" s="239" t="s">
        <v>404</v>
      </c>
      <c r="C230" s="414">
        <v>30</v>
      </c>
      <c r="D230" s="1223">
        <v>30</v>
      </c>
      <c r="E230" s="1937"/>
    </row>
    <row r="231" spans="2:16" ht="15.75" thickBot="1" x14ac:dyDescent="0.3">
      <c r="B231" s="239" t="s">
        <v>405</v>
      </c>
      <c r="C231" s="1186">
        <v>40</v>
      </c>
      <c r="D231" s="1186"/>
      <c r="E231" s="1938"/>
    </row>
    <row r="234" spans="2:16" ht="15.75" thickBot="1" x14ac:dyDescent="0.3">
      <c r="B234" s="1" t="s">
        <v>5523</v>
      </c>
    </row>
    <row r="235" spans="2:16" ht="30.75" thickBot="1" x14ac:dyDescent="0.3">
      <c r="B235" s="237" t="s">
        <v>175</v>
      </c>
      <c r="C235" s="200" t="s">
        <v>176</v>
      </c>
      <c r="D235" s="237" t="s">
        <v>28</v>
      </c>
      <c r="E235" s="200" t="s">
        <v>402</v>
      </c>
    </row>
    <row r="236" spans="2:16" x14ac:dyDescent="0.25">
      <c r="B236" s="239" t="s">
        <v>403</v>
      </c>
      <c r="C236" s="1184">
        <v>20</v>
      </c>
      <c r="D236" s="1184">
        <v>0</v>
      </c>
      <c r="E236" s="1936">
        <f>+D236+D237+D238</f>
        <v>0</v>
      </c>
    </row>
    <row r="237" spans="2:16" x14ac:dyDescent="0.25">
      <c r="B237" s="239" t="s">
        <v>404</v>
      </c>
      <c r="C237" s="414">
        <v>30</v>
      </c>
      <c r="D237" s="1223">
        <v>0</v>
      </c>
      <c r="E237" s="1937"/>
    </row>
    <row r="238" spans="2:16" ht="15.75" thickBot="1" x14ac:dyDescent="0.3">
      <c r="B238" s="239" t="s">
        <v>405</v>
      </c>
      <c r="C238" s="1186">
        <v>40</v>
      </c>
      <c r="D238" s="1186">
        <v>0</v>
      </c>
      <c r="E238" s="1938"/>
    </row>
    <row r="239" spans="2:16" x14ac:dyDescent="0.25">
      <c r="B239" s="173"/>
      <c r="C239" s="826"/>
      <c r="D239" s="826"/>
      <c r="E239" s="826"/>
    </row>
    <row r="240" spans="2:16" ht="15.75" thickBot="1" x14ac:dyDescent="0.3">
      <c r="B240" s="1" t="s">
        <v>5524</v>
      </c>
    </row>
    <row r="241" spans="2:17" ht="30.75" thickBot="1" x14ac:dyDescent="0.3">
      <c r="B241" s="237" t="s">
        <v>175</v>
      </c>
      <c r="C241" s="200" t="s">
        <v>176</v>
      </c>
      <c r="D241" s="237" t="s">
        <v>28</v>
      </c>
      <c r="E241" s="200" t="s">
        <v>402</v>
      </c>
    </row>
    <row r="242" spans="2:17" x14ac:dyDescent="0.25">
      <c r="B242" s="239" t="s">
        <v>403</v>
      </c>
      <c r="C242" s="1184">
        <v>20</v>
      </c>
      <c r="D242" s="1184">
        <v>0</v>
      </c>
      <c r="E242" s="1936">
        <f>+D242+D243+D244</f>
        <v>0</v>
      </c>
    </row>
    <row r="243" spans="2:17" x14ac:dyDescent="0.25">
      <c r="B243" s="239" t="s">
        <v>404</v>
      </c>
      <c r="C243" s="414">
        <v>30</v>
      </c>
      <c r="D243" s="1223">
        <v>0</v>
      </c>
      <c r="E243" s="1937"/>
    </row>
    <row r="244" spans="2:17" ht="15.75" thickBot="1" x14ac:dyDescent="0.3">
      <c r="B244" s="239" t="s">
        <v>405</v>
      </c>
      <c r="C244" s="1186">
        <v>40</v>
      </c>
      <c r="D244" s="1186">
        <v>0</v>
      </c>
      <c r="E244" s="1938"/>
    </row>
    <row r="245" spans="2:17" ht="15.75" thickBot="1" x14ac:dyDescent="0.3"/>
    <row r="246" spans="2:17" ht="27" thickBot="1" x14ac:dyDescent="0.3">
      <c r="B246" s="1780" t="s">
        <v>164</v>
      </c>
      <c r="C246" s="1781"/>
      <c r="D246" s="1781"/>
      <c r="E246" s="1781"/>
      <c r="F246" s="1781"/>
      <c r="G246" s="1781"/>
      <c r="H246" s="1781"/>
      <c r="I246" s="1781"/>
      <c r="J246" s="1781"/>
      <c r="K246" s="1781"/>
      <c r="L246" s="1781"/>
      <c r="M246" s="1781"/>
      <c r="N246" s="1782"/>
    </row>
    <row r="248" spans="2:17" ht="75" x14ac:dyDescent="0.25">
      <c r="B248" s="860" t="s">
        <v>97</v>
      </c>
      <c r="C248" s="1577" t="s">
        <v>98</v>
      </c>
      <c r="D248" s="1577" t="s">
        <v>99</v>
      </c>
      <c r="E248" s="1577" t="s">
        <v>100</v>
      </c>
      <c r="F248" s="1577" t="s">
        <v>101</v>
      </c>
      <c r="G248" s="1577" t="s">
        <v>102</v>
      </c>
      <c r="H248" s="1577" t="s">
        <v>103</v>
      </c>
      <c r="I248" s="1577" t="s">
        <v>104</v>
      </c>
      <c r="J248" s="1579" t="s">
        <v>105</v>
      </c>
      <c r="K248" s="1776"/>
      <c r="L248" s="1777"/>
      <c r="M248" s="923" t="s">
        <v>106</v>
      </c>
      <c r="N248" s="923" t="s">
        <v>107</v>
      </c>
      <c r="O248" s="923" t="s">
        <v>108</v>
      </c>
      <c r="P248" s="1579" t="s">
        <v>81</v>
      </c>
      <c r="Q248" s="1581"/>
    </row>
    <row r="249" spans="2:17" ht="30" x14ac:dyDescent="0.25">
      <c r="B249" s="314" t="s">
        <v>2859</v>
      </c>
      <c r="C249" s="1578"/>
      <c r="D249" s="1578"/>
      <c r="E249" s="1578"/>
      <c r="F249" s="1578"/>
      <c r="G249" s="1578"/>
      <c r="H249" s="1578"/>
      <c r="I249" s="1578"/>
      <c r="J249" s="191" t="s">
        <v>109</v>
      </c>
      <c r="K249" s="938" t="s">
        <v>110</v>
      </c>
      <c r="L249" s="935" t="s">
        <v>111</v>
      </c>
      <c r="M249" s="923"/>
      <c r="N249" s="923"/>
      <c r="O249" s="923"/>
      <c r="P249" s="862"/>
      <c r="Q249" s="863"/>
    </row>
    <row r="250" spans="2:17" ht="66" customHeight="1" x14ac:dyDescent="0.25">
      <c r="B250" s="182" t="s">
        <v>5525</v>
      </c>
      <c r="C250" s="811" t="s">
        <v>867</v>
      </c>
      <c r="D250" s="281" t="s">
        <v>5526</v>
      </c>
      <c r="E250" s="1505">
        <v>1067853786</v>
      </c>
      <c r="F250" s="281" t="s">
        <v>4166</v>
      </c>
      <c r="G250" s="51" t="s">
        <v>5527</v>
      </c>
      <c r="H250" s="315">
        <v>39718</v>
      </c>
      <c r="I250" s="282" t="s">
        <v>5528</v>
      </c>
      <c r="J250" s="308"/>
      <c r="K250" s="308"/>
      <c r="L250" s="308"/>
      <c r="M250" s="51" t="s">
        <v>19</v>
      </c>
      <c r="N250" s="51" t="s">
        <v>20</v>
      </c>
      <c r="O250" s="51" t="s">
        <v>19</v>
      </c>
      <c r="P250" s="1773" t="s">
        <v>5529</v>
      </c>
      <c r="Q250" s="1773"/>
    </row>
    <row r="251" spans="2:17" ht="66" customHeight="1" x14ac:dyDescent="0.25">
      <c r="B251" s="182" t="s">
        <v>5525</v>
      </c>
      <c r="C251" s="811" t="s">
        <v>867</v>
      </c>
      <c r="D251" s="281" t="s">
        <v>5530</v>
      </c>
      <c r="E251" s="1505">
        <v>79430291</v>
      </c>
      <c r="F251" s="281" t="s">
        <v>4166</v>
      </c>
      <c r="G251" s="932" t="s">
        <v>3940</v>
      </c>
      <c r="H251" s="315">
        <v>36707</v>
      </c>
      <c r="I251" s="282"/>
      <c r="J251" s="308"/>
      <c r="K251" s="308"/>
      <c r="L251" s="308"/>
      <c r="M251" s="51" t="s">
        <v>19</v>
      </c>
      <c r="N251" s="51" t="s">
        <v>20</v>
      </c>
      <c r="O251" s="51" t="s">
        <v>19</v>
      </c>
      <c r="P251" s="1773" t="s">
        <v>5529</v>
      </c>
      <c r="Q251" s="1773"/>
    </row>
    <row r="252" spans="2:17" ht="66" customHeight="1" x14ac:dyDescent="0.25">
      <c r="B252" s="182" t="s">
        <v>5525</v>
      </c>
      <c r="C252" s="811" t="s">
        <v>867</v>
      </c>
      <c r="D252" s="281" t="s">
        <v>5531</v>
      </c>
      <c r="E252" s="1505">
        <v>43922599</v>
      </c>
      <c r="F252" s="281" t="s">
        <v>4181</v>
      </c>
      <c r="G252" s="932" t="s">
        <v>5532</v>
      </c>
      <c r="H252" s="315">
        <v>40676</v>
      </c>
      <c r="I252" s="282"/>
      <c r="J252" s="308"/>
      <c r="K252" s="316"/>
      <c r="L252" s="316"/>
      <c r="M252" s="51" t="s">
        <v>19</v>
      </c>
      <c r="N252" s="51" t="s">
        <v>20</v>
      </c>
      <c r="O252" s="51" t="s">
        <v>19</v>
      </c>
      <c r="P252" s="1773" t="s">
        <v>5529</v>
      </c>
      <c r="Q252" s="1773"/>
    </row>
    <row r="253" spans="2:17" ht="66" customHeight="1" x14ac:dyDescent="0.25">
      <c r="B253" s="182" t="s">
        <v>5525</v>
      </c>
      <c r="C253" s="811" t="s">
        <v>1696</v>
      </c>
      <c r="D253" s="281" t="s">
        <v>5533</v>
      </c>
      <c r="E253" s="1505">
        <v>83168278</v>
      </c>
      <c r="F253" s="932" t="s">
        <v>4166</v>
      </c>
      <c r="G253" s="181" t="s">
        <v>5532</v>
      </c>
      <c r="H253" s="315">
        <v>36735</v>
      </c>
      <c r="I253" s="282" t="s">
        <v>5534</v>
      </c>
      <c r="J253" s="308"/>
      <c r="K253" s="316"/>
      <c r="L253" s="316"/>
      <c r="M253" s="51" t="s">
        <v>19</v>
      </c>
      <c r="N253" s="51" t="s">
        <v>20</v>
      </c>
      <c r="O253" s="51" t="s">
        <v>19</v>
      </c>
      <c r="P253" s="1855" t="s">
        <v>5535</v>
      </c>
      <c r="Q253" s="1856"/>
    </row>
    <row r="254" spans="2:17" ht="66" customHeight="1" x14ac:dyDescent="0.25">
      <c r="B254" s="182" t="s">
        <v>5536</v>
      </c>
      <c r="C254" s="811" t="s">
        <v>867</v>
      </c>
      <c r="D254" s="51" t="s">
        <v>5537</v>
      </c>
      <c r="E254" s="1506">
        <v>37921074</v>
      </c>
      <c r="F254" s="182" t="s">
        <v>5538</v>
      </c>
      <c r="G254" s="932" t="s">
        <v>5539</v>
      </c>
      <c r="H254" s="315">
        <v>29563</v>
      </c>
      <c r="I254" s="282"/>
      <c r="J254" s="308"/>
      <c r="K254" s="319"/>
      <c r="L254" s="316"/>
      <c r="M254" s="51" t="s">
        <v>19</v>
      </c>
      <c r="N254" s="51" t="s">
        <v>20</v>
      </c>
      <c r="O254" s="51" t="s">
        <v>19</v>
      </c>
      <c r="P254" s="1773" t="s">
        <v>5529</v>
      </c>
      <c r="Q254" s="1773"/>
    </row>
    <row r="255" spans="2:17" ht="66" customHeight="1" x14ac:dyDescent="0.25">
      <c r="B255" s="182" t="s">
        <v>5536</v>
      </c>
      <c r="C255" s="811" t="s">
        <v>867</v>
      </c>
      <c r="D255" s="182" t="s">
        <v>5540</v>
      </c>
      <c r="E255" s="1223">
        <v>19351976</v>
      </c>
      <c r="F255" s="182" t="s">
        <v>5541</v>
      </c>
      <c r="G255" s="932" t="s">
        <v>5542</v>
      </c>
      <c r="H255" s="315">
        <v>30435</v>
      </c>
      <c r="I255" s="282"/>
      <c r="J255" s="308" t="s">
        <v>5543</v>
      </c>
      <c r="K255" s="316" t="s">
        <v>5544</v>
      </c>
      <c r="L255" s="316"/>
      <c r="M255" s="51" t="s">
        <v>19</v>
      </c>
      <c r="N255" s="51" t="s">
        <v>19</v>
      </c>
      <c r="O255" s="51" t="s">
        <v>19</v>
      </c>
      <c r="P255" s="1714"/>
      <c r="Q255" s="1715"/>
    </row>
    <row r="256" spans="2:17" s="137" customFormat="1" ht="66" customHeight="1" x14ac:dyDescent="0.25">
      <c r="B256" s="182" t="s">
        <v>5536</v>
      </c>
      <c r="C256" s="811" t="s">
        <v>867</v>
      </c>
      <c r="D256" s="649" t="s">
        <v>575</v>
      </c>
      <c r="E256" s="1223">
        <v>78711826</v>
      </c>
      <c r="F256" s="650" t="s">
        <v>5545</v>
      </c>
      <c r="G256" s="650" t="s">
        <v>577</v>
      </c>
      <c r="H256" s="651">
        <v>37058</v>
      </c>
      <c r="I256" s="649"/>
      <c r="J256" s="650"/>
      <c r="K256" s="650"/>
      <c r="L256" s="648"/>
      <c r="M256" s="649" t="s">
        <v>63</v>
      </c>
      <c r="N256" s="649" t="s">
        <v>64</v>
      </c>
      <c r="O256" s="649" t="s">
        <v>63</v>
      </c>
      <c r="P256" s="1773" t="s">
        <v>5529</v>
      </c>
      <c r="Q256" s="1773"/>
    </row>
    <row r="257" spans="2:17" ht="66" customHeight="1" x14ac:dyDescent="0.25">
      <c r="B257" s="182" t="s">
        <v>5536</v>
      </c>
      <c r="C257" s="811" t="s">
        <v>1696</v>
      </c>
      <c r="D257" s="652" t="s">
        <v>5546</v>
      </c>
      <c r="E257" s="1223">
        <v>50946321</v>
      </c>
      <c r="F257" s="182" t="s">
        <v>5547</v>
      </c>
      <c r="G257" s="932" t="s">
        <v>4001</v>
      </c>
      <c r="H257" s="309">
        <v>40095</v>
      </c>
      <c r="I257" s="282"/>
      <c r="J257" s="308" t="s">
        <v>5548</v>
      </c>
      <c r="K257" s="316" t="s">
        <v>5549</v>
      </c>
      <c r="L257" s="316"/>
      <c r="M257" s="51"/>
      <c r="N257" s="51"/>
      <c r="O257" s="51"/>
      <c r="P257" s="1855" t="s">
        <v>5550</v>
      </c>
      <c r="Q257" s="1856"/>
    </row>
    <row r="258" spans="2:17" ht="66" customHeight="1" x14ac:dyDescent="0.25">
      <c r="B258" s="656" t="s">
        <v>5551</v>
      </c>
      <c r="C258" s="1012" t="s">
        <v>867</v>
      </c>
      <c r="D258" s="281" t="s">
        <v>5552</v>
      </c>
      <c r="E258" s="1505">
        <v>1067897770</v>
      </c>
      <c r="F258" s="281"/>
      <c r="G258" s="932"/>
      <c r="H258" s="315"/>
      <c r="I258" s="282"/>
      <c r="J258" s="308"/>
      <c r="K258" s="316"/>
      <c r="L258" s="316"/>
      <c r="M258" s="51"/>
      <c r="N258" s="51"/>
      <c r="O258" s="51"/>
      <c r="P258" s="1773" t="s">
        <v>5529</v>
      </c>
      <c r="Q258" s="1773"/>
    </row>
    <row r="259" spans="2:17" ht="66" customHeight="1" x14ac:dyDescent="0.25">
      <c r="B259" s="656" t="s">
        <v>5551</v>
      </c>
      <c r="C259" s="1012" t="s">
        <v>5553</v>
      </c>
      <c r="D259" s="1507"/>
      <c r="E259" s="1508"/>
      <c r="F259" s="1509"/>
      <c r="G259" s="1510"/>
      <c r="H259" s="1511"/>
      <c r="I259" s="1512"/>
      <c r="J259" s="1513"/>
      <c r="K259" s="1513"/>
      <c r="L259" s="1513"/>
      <c r="M259" s="1501"/>
      <c r="N259" s="1501"/>
      <c r="O259" s="1501"/>
      <c r="P259" s="1855" t="s">
        <v>5554</v>
      </c>
      <c r="Q259" s="1856"/>
    </row>
    <row r="260" spans="2:17" ht="66" customHeight="1" x14ac:dyDescent="0.25">
      <c r="B260" s="182" t="s">
        <v>5555</v>
      </c>
      <c r="C260" s="1223" t="s">
        <v>867</v>
      </c>
      <c r="D260" s="182" t="s">
        <v>5556</v>
      </c>
      <c r="E260" s="1505">
        <v>30060562</v>
      </c>
      <c r="F260" s="182" t="s">
        <v>5557</v>
      </c>
      <c r="G260" s="932" t="s">
        <v>4001</v>
      </c>
      <c r="H260" s="315">
        <v>41117</v>
      </c>
      <c r="I260" s="282"/>
      <c r="J260" s="308" t="s">
        <v>5558</v>
      </c>
      <c r="K260" s="316" t="s">
        <v>5559</v>
      </c>
      <c r="L260" s="316"/>
      <c r="M260" s="51"/>
      <c r="N260" s="51"/>
      <c r="O260" s="51"/>
      <c r="P260" s="1855" t="s">
        <v>5550</v>
      </c>
      <c r="Q260" s="1856"/>
    </row>
    <row r="261" spans="2:17" ht="66" customHeight="1" x14ac:dyDescent="0.25">
      <c r="B261" s="182" t="s">
        <v>5555</v>
      </c>
      <c r="C261" s="1223" t="s">
        <v>5553</v>
      </c>
      <c r="D261" s="1507"/>
      <c r="E261" s="1508"/>
      <c r="F261" s="1509"/>
      <c r="G261" s="1510"/>
      <c r="H261" s="1511"/>
      <c r="I261" s="1512"/>
      <c r="J261" s="1513"/>
      <c r="K261" s="1513"/>
      <c r="L261" s="1513"/>
      <c r="M261" s="1501"/>
      <c r="N261" s="1501"/>
      <c r="O261" s="1501"/>
      <c r="P261" s="1855" t="s">
        <v>5560</v>
      </c>
      <c r="Q261" s="1856"/>
    </row>
    <row r="262" spans="2:17" ht="66" customHeight="1" x14ac:dyDescent="0.25">
      <c r="B262" s="51" t="s">
        <v>5561</v>
      </c>
      <c r="C262" s="1223" t="s">
        <v>5562</v>
      </c>
      <c r="D262" s="1507"/>
      <c r="E262" s="1508"/>
      <c r="F262" s="1509"/>
      <c r="G262" s="1510"/>
      <c r="H262" s="1511"/>
      <c r="I262" s="1512"/>
      <c r="J262" s="1513"/>
      <c r="K262" s="1513"/>
      <c r="L262" s="1513"/>
      <c r="M262" s="1501"/>
      <c r="N262" s="1501"/>
      <c r="O262" s="1501"/>
      <c r="P262" s="1855" t="s">
        <v>5563</v>
      </c>
      <c r="Q262" s="1856"/>
    </row>
    <row r="263" spans="2:17" ht="66" customHeight="1" x14ac:dyDescent="0.25">
      <c r="B263" s="182" t="s">
        <v>5564</v>
      </c>
      <c r="C263" s="1223" t="s">
        <v>5562</v>
      </c>
      <c r="D263" s="1507"/>
      <c r="E263" s="1508"/>
      <c r="F263" s="1509"/>
      <c r="G263" s="1510"/>
      <c r="H263" s="1511"/>
      <c r="I263" s="1512"/>
      <c r="J263" s="1513"/>
      <c r="K263" s="1513"/>
      <c r="L263" s="1513"/>
      <c r="M263" s="1501"/>
      <c r="N263" s="1501"/>
      <c r="O263" s="1501"/>
      <c r="P263" s="1855" t="s">
        <v>5565</v>
      </c>
      <c r="Q263" s="1856"/>
    </row>
    <row r="264" spans="2:17" ht="66" customHeight="1" x14ac:dyDescent="0.25">
      <c r="B264" s="182" t="s">
        <v>5566</v>
      </c>
      <c r="C264" s="1223" t="s">
        <v>5567</v>
      </c>
      <c r="D264" s="182" t="s">
        <v>5568</v>
      </c>
      <c r="E264" s="1505">
        <v>35117452</v>
      </c>
      <c r="F264" s="281"/>
      <c r="G264" s="932"/>
      <c r="H264" s="315"/>
      <c r="I264" s="282"/>
      <c r="J264" s="308"/>
      <c r="K264" s="316"/>
      <c r="L264" s="316"/>
      <c r="M264" s="51"/>
      <c r="N264" s="51"/>
      <c r="O264" s="51"/>
      <c r="P264" s="1855" t="s">
        <v>5569</v>
      </c>
      <c r="Q264" s="1856"/>
    </row>
    <row r="267" spans="2:17" ht="15.75" thickBot="1" x14ac:dyDescent="0.3">
      <c r="B267" s="1" t="s">
        <v>5570</v>
      </c>
    </row>
    <row r="268" spans="2:17" ht="30" x14ac:dyDescent="0.25">
      <c r="B268" s="55" t="s">
        <v>18</v>
      </c>
      <c r="C268" s="55" t="s">
        <v>175</v>
      </c>
      <c r="D268" s="923" t="s">
        <v>176</v>
      </c>
      <c r="E268" s="55" t="s">
        <v>28</v>
      </c>
      <c r="F268" s="200" t="s">
        <v>177</v>
      </c>
    </row>
    <row r="269" spans="2:17" ht="96" x14ac:dyDescent="0.2">
      <c r="B269" s="1734" t="s">
        <v>178</v>
      </c>
      <c r="C269" s="202" t="s">
        <v>179</v>
      </c>
      <c r="D269" s="1223">
        <v>25</v>
      </c>
      <c r="E269" s="1223"/>
      <c r="F269" s="1735">
        <f>+E269+E270+E271</f>
        <v>0</v>
      </c>
    </row>
    <row r="270" spans="2:17" ht="72" x14ac:dyDescent="0.2">
      <c r="B270" s="1734"/>
      <c r="C270" s="202" t="s">
        <v>180</v>
      </c>
      <c r="D270" s="1225">
        <v>25</v>
      </c>
      <c r="E270" s="1223"/>
      <c r="F270" s="1736"/>
    </row>
    <row r="271" spans="2:17" ht="48" x14ac:dyDescent="0.2">
      <c r="B271" s="1734"/>
      <c r="C271" s="202" t="s">
        <v>181</v>
      </c>
      <c r="D271" s="1223">
        <v>10</v>
      </c>
      <c r="E271" s="1223"/>
      <c r="F271" s="1737"/>
    </row>
    <row r="273" spans="2:7" ht="15.75" thickBot="1" x14ac:dyDescent="0.3">
      <c r="B273" s="1" t="s">
        <v>5571</v>
      </c>
    </row>
    <row r="274" spans="2:7" ht="30" x14ac:dyDescent="0.25">
      <c r="B274" s="55" t="s">
        <v>18</v>
      </c>
      <c r="C274" s="55" t="s">
        <v>175</v>
      </c>
      <c r="D274" s="923" t="s">
        <v>176</v>
      </c>
      <c r="E274" s="55" t="s">
        <v>28</v>
      </c>
      <c r="F274" s="200" t="s">
        <v>177</v>
      </c>
      <c r="G274" s="201"/>
    </row>
    <row r="275" spans="2:7" ht="96" x14ac:dyDescent="0.2">
      <c r="B275" s="1734" t="s">
        <v>178</v>
      </c>
      <c r="C275" s="202" t="s">
        <v>179</v>
      </c>
      <c r="D275" s="1223">
        <v>25</v>
      </c>
      <c r="E275" s="1223"/>
      <c r="F275" s="1735">
        <f>+E275+E276+E277</f>
        <v>0</v>
      </c>
      <c r="G275" s="203"/>
    </row>
    <row r="276" spans="2:7" ht="72" x14ac:dyDescent="0.2">
      <c r="B276" s="1734"/>
      <c r="C276" s="202" t="s">
        <v>180</v>
      </c>
      <c r="D276" s="1225">
        <v>25</v>
      </c>
      <c r="E276" s="1223"/>
      <c r="F276" s="1736"/>
      <c r="G276" s="203"/>
    </row>
    <row r="277" spans="2:7" ht="48" x14ac:dyDescent="0.2">
      <c r="B277" s="1734"/>
      <c r="C277" s="202" t="s">
        <v>181</v>
      </c>
      <c r="D277" s="1223">
        <v>10</v>
      </c>
      <c r="E277" s="1223"/>
      <c r="F277" s="1737"/>
      <c r="G277" s="203"/>
    </row>
    <row r="278" spans="2:7" ht="15.75" thickBot="1" x14ac:dyDescent="0.3">
      <c r="B278" s="1" t="s">
        <v>5572</v>
      </c>
      <c r="G278" s="203"/>
    </row>
    <row r="279" spans="2:7" ht="30" x14ac:dyDescent="0.25">
      <c r="B279" s="55" t="s">
        <v>18</v>
      </c>
      <c r="C279" s="55" t="s">
        <v>175</v>
      </c>
      <c r="D279" s="923" t="s">
        <v>176</v>
      </c>
      <c r="E279" s="55" t="s">
        <v>28</v>
      </c>
      <c r="F279" s="200" t="s">
        <v>177</v>
      </c>
      <c r="G279" s="203"/>
    </row>
    <row r="280" spans="2:7" ht="96" x14ac:dyDescent="0.2">
      <c r="B280" s="1734" t="s">
        <v>178</v>
      </c>
      <c r="C280" s="202" t="s">
        <v>179</v>
      </c>
      <c r="D280" s="1223">
        <v>25</v>
      </c>
      <c r="E280" s="1223"/>
      <c r="F280" s="1735">
        <f>+E280+E281+E282</f>
        <v>0</v>
      </c>
      <c r="G280" s="203"/>
    </row>
    <row r="281" spans="2:7" ht="72" x14ac:dyDescent="0.2">
      <c r="B281" s="1734"/>
      <c r="C281" s="202" t="s">
        <v>180</v>
      </c>
      <c r="D281" s="1225">
        <v>25</v>
      </c>
      <c r="E281" s="1223"/>
      <c r="F281" s="1736"/>
      <c r="G281" s="203"/>
    </row>
    <row r="282" spans="2:7" ht="48" x14ac:dyDescent="0.2">
      <c r="B282" s="1734"/>
      <c r="C282" s="202" t="s">
        <v>181</v>
      </c>
      <c r="D282" s="1223">
        <v>10</v>
      </c>
      <c r="E282" s="1223"/>
      <c r="F282" s="1737"/>
      <c r="G282" s="203"/>
    </row>
    <row r="285" spans="2:7" x14ac:dyDescent="0.25">
      <c r="B285" s="47" t="s">
        <v>182</v>
      </c>
    </row>
    <row r="287" spans="2:7" x14ac:dyDescent="0.25">
      <c r="B287" s="1" t="s">
        <v>4708</v>
      </c>
    </row>
    <row r="288" spans="2:7" x14ac:dyDescent="0.25">
      <c r="B288" s="49" t="s">
        <v>18</v>
      </c>
      <c r="C288" s="49" t="s">
        <v>27</v>
      </c>
      <c r="D288" s="55" t="s">
        <v>28</v>
      </c>
      <c r="E288" s="55" t="s">
        <v>29</v>
      </c>
    </row>
    <row r="289" spans="2:5" ht="28.5" x14ac:dyDescent="0.25">
      <c r="B289" s="56" t="s">
        <v>183</v>
      </c>
      <c r="C289" s="1010">
        <v>40</v>
      </c>
      <c r="D289" s="1223"/>
      <c r="E289" s="1932">
        <f>+D289+D290</f>
        <v>0</v>
      </c>
    </row>
    <row r="290" spans="2:5" ht="57" x14ac:dyDescent="0.25">
      <c r="B290" s="56" t="s">
        <v>184</v>
      </c>
      <c r="C290" s="1010">
        <v>60</v>
      </c>
      <c r="D290" s="1223"/>
      <c r="E290" s="1933"/>
    </row>
    <row r="292" spans="2:5" x14ac:dyDescent="0.25">
      <c r="B292" s="1" t="s">
        <v>3570</v>
      </c>
    </row>
    <row r="293" spans="2:5" x14ac:dyDescent="0.25">
      <c r="B293" s="49" t="s">
        <v>18</v>
      </c>
      <c r="C293" s="49" t="s">
        <v>27</v>
      </c>
      <c r="D293" s="55" t="s">
        <v>28</v>
      </c>
      <c r="E293" s="55" t="s">
        <v>29</v>
      </c>
    </row>
    <row r="294" spans="2:5" ht="28.5" x14ac:dyDescent="0.25">
      <c r="B294" s="56" t="s">
        <v>183</v>
      </c>
      <c r="C294" s="1010">
        <v>40</v>
      </c>
      <c r="D294" s="1223"/>
      <c r="E294" s="1932">
        <f>+D294+D295</f>
        <v>0</v>
      </c>
    </row>
    <row r="295" spans="2:5" ht="57" x14ac:dyDescent="0.25">
      <c r="B295" s="56" t="s">
        <v>184</v>
      </c>
      <c r="C295" s="1010">
        <v>60</v>
      </c>
      <c r="D295" s="1223"/>
      <c r="E295" s="1933"/>
    </row>
    <row r="298" spans="2:5" x14ac:dyDescent="0.25">
      <c r="B298" s="1" t="s">
        <v>5299</v>
      </c>
    </row>
    <row r="299" spans="2:5" x14ac:dyDescent="0.25">
      <c r="B299" s="49" t="s">
        <v>18</v>
      </c>
      <c r="C299" s="49" t="s">
        <v>27</v>
      </c>
      <c r="D299" s="55" t="s">
        <v>28</v>
      </c>
      <c r="E299" s="55" t="s">
        <v>29</v>
      </c>
    </row>
    <row r="300" spans="2:5" ht="28.5" x14ac:dyDescent="0.25">
      <c r="B300" s="56" t="s">
        <v>183</v>
      </c>
      <c r="C300" s="1010">
        <v>40</v>
      </c>
      <c r="D300" s="1223"/>
      <c r="E300" s="1932">
        <f>+D300+D301</f>
        <v>0</v>
      </c>
    </row>
    <row r="301" spans="2:5" ht="57" x14ac:dyDescent="0.25">
      <c r="B301" s="56" t="s">
        <v>184</v>
      </c>
      <c r="C301" s="1010">
        <v>60</v>
      </c>
      <c r="D301" s="1223"/>
      <c r="E301" s="1933"/>
    </row>
  </sheetData>
  <sheetProtection sheet="1" objects="1" scenarios="1" formatCells="0" formatColumns="0" formatRows="0" insertColumns="0" insertRows="0" insertHyperlinks="0" deleteColumns="0" deleteRows="0"/>
  <mergeCells count="174">
    <mergeCell ref="C10:E10"/>
    <mergeCell ref="B14:C21"/>
    <mergeCell ref="B22:C22"/>
    <mergeCell ref="E29:F29"/>
    <mergeCell ref="E30:F33"/>
    <mergeCell ref="E42:F42"/>
    <mergeCell ref="B2:P2"/>
    <mergeCell ref="B4:P4"/>
    <mergeCell ref="C6:N6"/>
    <mergeCell ref="C7:N7"/>
    <mergeCell ref="C8:N8"/>
    <mergeCell ref="C9:N9"/>
    <mergeCell ref="E44:F47"/>
    <mergeCell ref="E54:E55"/>
    <mergeCell ref="E60:E61"/>
    <mergeCell ref="E67:E68"/>
    <mergeCell ref="M69:N69"/>
    <mergeCell ref="B82:B83"/>
    <mergeCell ref="C82:C83"/>
    <mergeCell ref="D82:E82"/>
    <mergeCell ref="F83:F85"/>
    <mergeCell ref="O95:P95"/>
    <mergeCell ref="O96:P96"/>
    <mergeCell ref="O97:P97"/>
    <mergeCell ref="O98:P98"/>
    <mergeCell ref="O99:P99"/>
    <mergeCell ref="O100:P100"/>
    <mergeCell ref="C86:N86"/>
    <mergeCell ref="B88:N88"/>
    <mergeCell ref="O91:P91"/>
    <mergeCell ref="O92:P92"/>
    <mergeCell ref="O93:P93"/>
    <mergeCell ref="O94:P94"/>
    <mergeCell ref="O107:P107"/>
    <mergeCell ref="O108:P108"/>
    <mergeCell ref="O109:P109"/>
    <mergeCell ref="O110:P110"/>
    <mergeCell ref="O111:P111"/>
    <mergeCell ref="O112:P112"/>
    <mergeCell ref="O101:P101"/>
    <mergeCell ref="O102:P102"/>
    <mergeCell ref="O103:P103"/>
    <mergeCell ref="O104:P104"/>
    <mergeCell ref="O105:P105"/>
    <mergeCell ref="O106:P106"/>
    <mergeCell ref="O119:P119"/>
    <mergeCell ref="O120:P120"/>
    <mergeCell ref="O121:P121"/>
    <mergeCell ref="O122:P122"/>
    <mergeCell ref="O123:P123"/>
    <mergeCell ref="O124:P124"/>
    <mergeCell ref="O113:P113"/>
    <mergeCell ref="O114:P114"/>
    <mergeCell ref="O115:P115"/>
    <mergeCell ref="O116:P116"/>
    <mergeCell ref="O117:P117"/>
    <mergeCell ref="O118:P118"/>
    <mergeCell ref="O131:P131"/>
    <mergeCell ref="O132:P132"/>
    <mergeCell ref="O133:P133"/>
    <mergeCell ref="O134:P134"/>
    <mergeCell ref="O135:P135"/>
    <mergeCell ref="O136:P136"/>
    <mergeCell ref="O125:P125"/>
    <mergeCell ref="O126:P126"/>
    <mergeCell ref="O127:P127"/>
    <mergeCell ref="O128:P128"/>
    <mergeCell ref="O129:P129"/>
    <mergeCell ref="O130:P130"/>
    <mergeCell ref="O137:P137"/>
    <mergeCell ref="B146:N146"/>
    <mergeCell ref="B151:B152"/>
    <mergeCell ref="C151:C152"/>
    <mergeCell ref="D151:D152"/>
    <mergeCell ref="E151:E152"/>
    <mergeCell ref="F151:F152"/>
    <mergeCell ref="G151:G152"/>
    <mergeCell ref="H151:H152"/>
    <mergeCell ref="I151:I152"/>
    <mergeCell ref="P154:Q154"/>
    <mergeCell ref="P155:Q155"/>
    <mergeCell ref="P156:Q156"/>
    <mergeCell ref="P157:Q157"/>
    <mergeCell ref="P158:Q158"/>
    <mergeCell ref="P159:Q159"/>
    <mergeCell ref="J151:L151"/>
    <mergeCell ref="M151:M152"/>
    <mergeCell ref="N151:N152"/>
    <mergeCell ref="O151:O152"/>
    <mergeCell ref="P151:Q152"/>
    <mergeCell ref="P153:Q153"/>
    <mergeCell ref="P166:Q166"/>
    <mergeCell ref="P167:Q167"/>
    <mergeCell ref="P168:Q168"/>
    <mergeCell ref="P169:Q169"/>
    <mergeCell ref="P170:Q170"/>
    <mergeCell ref="P171:Q171"/>
    <mergeCell ref="P160:Q160"/>
    <mergeCell ref="P161:Q161"/>
    <mergeCell ref="P162:Q162"/>
    <mergeCell ref="P163:Q163"/>
    <mergeCell ref="P164:Q164"/>
    <mergeCell ref="P165:Q165"/>
    <mergeCell ref="P179:Q179"/>
    <mergeCell ref="P180:Q180"/>
    <mergeCell ref="P181:Q181"/>
    <mergeCell ref="P182:Q182"/>
    <mergeCell ref="P183:Q183"/>
    <mergeCell ref="P184:Q184"/>
    <mergeCell ref="P172:Q172"/>
    <mergeCell ref="P173:Q173"/>
    <mergeCell ref="P175:Q175"/>
    <mergeCell ref="P176:Q176"/>
    <mergeCell ref="P177:Q177"/>
    <mergeCell ref="P178:Q178"/>
    <mergeCell ref="P191:Q191"/>
    <mergeCell ref="P192:Q192"/>
    <mergeCell ref="P193:Q193"/>
    <mergeCell ref="P194:Q194"/>
    <mergeCell ref="P195:Q195"/>
    <mergeCell ref="P197:Q197"/>
    <mergeCell ref="P185:Q185"/>
    <mergeCell ref="P186:Q186"/>
    <mergeCell ref="P187:Q187"/>
    <mergeCell ref="P188:Q188"/>
    <mergeCell ref="P189:Q189"/>
    <mergeCell ref="P190:Q190"/>
    <mergeCell ref="D208:E208"/>
    <mergeCell ref="B211:P211"/>
    <mergeCell ref="B214:N214"/>
    <mergeCell ref="E229:E231"/>
    <mergeCell ref="E236:E238"/>
    <mergeCell ref="E242:E244"/>
    <mergeCell ref="P198:Q198"/>
    <mergeCell ref="P199:Q199"/>
    <mergeCell ref="P200:Q200"/>
    <mergeCell ref="P201:Q201"/>
    <mergeCell ref="P202:Q202"/>
    <mergeCell ref="D207:E207"/>
    <mergeCell ref="P207:Q207"/>
    <mergeCell ref="B246:N246"/>
    <mergeCell ref="C248:C249"/>
    <mergeCell ref="D248:D249"/>
    <mergeCell ref="E248:E249"/>
    <mergeCell ref="F248:F249"/>
    <mergeCell ref="G248:G249"/>
    <mergeCell ref="H248:H249"/>
    <mergeCell ref="I248:I249"/>
    <mergeCell ref="J248:L248"/>
    <mergeCell ref="P255:Q255"/>
    <mergeCell ref="P256:Q256"/>
    <mergeCell ref="P257:Q257"/>
    <mergeCell ref="P258:Q258"/>
    <mergeCell ref="P259:Q259"/>
    <mergeCell ref="P260:Q260"/>
    <mergeCell ref="P248:Q248"/>
    <mergeCell ref="P250:Q250"/>
    <mergeCell ref="P251:Q251"/>
    <mergeCell ref="P252:Q252"/>
    <mergeCell ref="P253:Q253"/>
    <mergeCell ref="P254:Q254"/>
    <mergeCell ref="E300:E301"/>
    <mergeCell ref="B275:B277"/>
    <mergeCell ref="F275:F277"/>
    <mergeCell ref="B280:B282"/>
    <mergeCell ref="F280:F282"/>
    <mergeCell ref="E289:E290"/>
    <mergeCell ref="E294:E295"/>
    <mergeCell ref="P261:Q261"/>
    <mergeCell ref="P262:Q262"/>
    <mergeCell ref="P263:Q263"/>
    <mergeCell ref="P264:Q264"/>
    <mergeCell ref="B269:B271"/>
    <mergeCell ref="F269:F271"/>
  </mergeCells>
  <dataValidations count="2">
    <dataValidation type="decimal" allowBlank="1" showInputMessage="1" showErrorMessage="1" sqref="WVH983206 WVH24:WVH68 WLL24:WLL68 WBP24:WBP68 VRT24:VRT68 VHX24:VHX68 UYB24:UYB68 UOF24:UOF68 UEJ24:UEJ68 TUN24:TUN68 TKR24:TKR68 TAV24:TAV68 SQZ24:SQZ68 SHD24:SHD68 RXH24:RXH68 RNL24:RNL68 RDP24:RDP68 QTT24:QTT68 QJX24:QJX68 QAB24:QAB68 PQF24:PQF68 PGJ24:PGJ68 OWN24:OWN68 OMR24:OMR68 OCV24:OCV68 NSZ24:NSZ68 NJD24:NJD68 MZH24:MZH68 MPL24:MPL68 MFP24:MFP68 LVT24:LVT68 LLX24:LLX68 LCB24:LCB68 KSF24:KSF68 KIJ24:KIJ68 JYN24:JYN68 JOR24:JOR68 JEV24:JEV68 IUZ24:IUZ68 ILD24:ILD68 IBH24:IBH68 HRL24:HRL68 HHP24:HHP68 GXT24:GXT68 GNX24:GNX68 GEB24:GEB68 FUF24:FUF68 FKJ24:FKJ68 FAN24:FAN68 EQR24:EQR68 EGV24:EGV68 DWZ24:DWZ68 DND24:DND68 DDH24:DDH68 CTL24:CTL68 CJP24:CJP68 BZT24:BZT68 BPX24:BPX68 BGB24:BGB68 AWF24:AWF68 AMJ24:AMJ68 ACN24:ACN68 SR24:SR68 IV24:IV68 WLL983206 C65702 IV65702 SR65702 ACN65702 AMJ65702 AWF65702 BGB65702 BPX65702 BZT65702 CJP65702 CTL65702 DDH65702 DND65702 DWZ65702 EGV65702 EQR65702 FAN65702 FKJ65702 FUF65702 GEB65702 GNX65702 GXT65702 HHP65702 HRL65702 IBH65702 ILD65702 IUZ65702 JEV65702 JOR65702 JYN65702 KIJ65702 KSF65702 LCB65702 LLX65702 LVT65702 MFP65702 MPL65702 MZH65702 NJD65702 NSZ65702 OCV65702 OMR65702 OWN65702 PGJ65702 PQF65702 QAB65702 QJX65702 QTT65702 RDP65702 RNL65702 RXH65702 SHD65702 SQZ65702 TAV65702 TKR65702 TUN65702 UEJ65702 UOF65702 UYB65702 VHX65702 VRT65702 WBP65702 WLL65702 WVH65702 C131238 IV131238 SR131238 ACN131238 AMJ131238 AWF131238 BGB131238 BPX131238 BZT131238 CJP131238 CTL131238 DDH131238 DND131238 DWZ131238 EGV131238 EQR131238 FAN131238 FKJ131238 FUF131238 GEB131238 GNX131238 GXT131238 HHP131238 HRL131238 IBH131238 ILD131238 IUZ131238 JEV131238 JOR131238 JYN131238 KIJ131238 KSF131238 LCB131238 LLX131238 LVT131238 MFP131238 MPL131238 MZH131238 NJD131238 NSZ131238 OCV131238 OMR131238 OWN131238 PGJ131238 PQF131238 QAB131238 QJX131238 QTT131238 RDP131238 RNL131238 RXH131238 SHD131238 SQZ131238 TAV131238 TKR131238 TUN131238 UEJ131238 UOF131238 UYB131238 VHX131238 VRT131238 WBP131238 WLL131238 WVH131238 C196774 IV196774 SR196774 ACN196774 AMJ196774 AWF196774 BGB196774 BPX196774 BZT196774 CJP196774 CTL196774 DDH196774 DND196774 DWZ196774 EGV196774 EQR196774 FAN196774 FKJ196774 FUF196774 GEB196774 GNX196774 GXT196774 HHP196774 HRL196774 IBH196774 ILD196774 IUZ196774 JEV196774 JOR196774 JYN196774 KIJ196774 KSF196774 LCB196774 LLX196774 LVT196774 MFP196774 MPL196774 MZH196774 NJD196774 NSZ196774 OCV196774 OMR196774 OWN196774 PGJ196774 PQF196774 QAB196774 QJX196774 QTT196774 RDP196774 RNL196774 RXH196774 SHD196774 SQZ196774 TAV196774 TKR196774 TUN196774 UEJ196774 UOF196774 UYB196774 VHX196774 VRT196774 WBP196774 WLL196774 WVH196774 C262310 IV262310 SR262310 ACN262310 AMJ262310 AWF262310 BGB262310 BPX262310 BZT262310 CJP262310 CTL262310 DDH262310 DND262310 DWZ262310 EGV262310 EQR262310 FAN262310 FKJ262310 FUF262310 GEB262310 GNX262310 GXT262310 HHP262310 HRL262310 IBH262310 ILD262310 IUZ262310 JEV262310 JOR262310 JYN262310 KIJ262310 KSF262310 LCB262310 LLX262310 LVT262310 MFP262310 MPL262310 MZH262310 NJD262310 NSZ262310 OCV262310 OMR262310 OWN262310 PGJ262310 PQF262310 QAB262310 QJX262310 QTT262310 RDP262310 RNL262310 RXH262310 SHD262310 SQZ262310 TAV262310 TKR262310 TUN262310 UEJ262310 UOF262310 UYB262310 VHX262310 VRT262310 WBP262310 WLL262310 WVH262310 C327846 IV327846 SR327846 ACN327846 AMJ327846 AWF327846 BGB327846 BPX327846 BZT327846 CJP327846 CTL327846 DDH327846 DND327846 DWZ327846 EGV327846 EQR327846 FAN327846 FKJ327846 FUF327846 GEB327846 GNX327846 GXT327846 HHP327846 HRL327846 IBH327846 ILD327846 IUZ327846 JEV327846 JOR327846 JYN327846 KIJ327846 KSF327846 LCB327846 LLX327846 LVT327846 MFP327846 MPL327846 MZH327846 NJD327846 NSZ327846 OCV327846 OMR327846 OWN327846 PGJ327846 PQF327846 QAB327846 QJX327846 QTT327846 RDP327846 RNL327846 RXH327846 SHD327846 SQZ327846 TAV327846 TKR327846 TUN327846 UEJ327846 UOF327846 UYB327846 VHX327846 VRT327846 WBP327846 WLL327846 WVH327846 C393382 IV393382 SR393382 ACN393382 AMJ393382 AWF393382 BGB393382 BPX393382 BZT393382 CJP393382 CTL393382 DDH393382 DND393382 DWZ393382 EGV393382 EQR393382 FAN393382 FKJ393382 FUF393382 GEB393382 GNX393382 GXT393382 HHP393382 HRL393382 IBH393382 ILD393382 IUZ393382 JEV393382 JOR393382 JYN393382 KIJ393382 KSF393382 LCB393382 LLX393382 LVT393382 MFP393382 MPL393382 MZH393382 NJD393382 NSZ393382 OCV393382 OMR393382 OWN393382 PGJ393382 PQF393382 QAB393382 QJX393382 QTT393382 RDP393382 RNL393382 RXH393382 SHD393382 SQZ393382 TAV393382 TKR393382 TUN393382 UEJ393382 UOF393382 UYB393382 VHX393382 VRT393382 WBP393382 WLL393382 WVH393382 C458918 IV458918 SR458918 ACN458918 AMJ458918 AWF458918 BGB458918 BPX458918 BZT458918 CJP458918 CTL458918 DDH458918 DND458918 DWZ458918 EGV458918 EQR458918 FAN458918 FKJ458918 FUF458918 GEB458918 GNX458918 GXT458918 HHP458918 HRL458918 IBH458918 ILD458918 IUZ458918 JEV458918 JOR458918 JYN458918 KIJ458918 KSF458918 LCB458918 LLX458918 LVT458918 MFP458918 MPL458918 MZH458918 NJD458918 NSZ458918 OCV458918 OMR458918 OWN458918 PGJ458918 PQF458918 QAB458918 QJX458918 QTT458918 RDP458918 RNL458918 RXH458918 SHD458918 SQZ458918 TAV458918 TKR458918 TUN458918 UEJ458918 UOF458918 UYB458918 VHX458918 VRT458918 WBP458918 WLL458918 WVH458918 C524454 IV524454 SR524454 ACN524454 AMJ524454 AWF524454 BGB524454 BPX524454 BZT524454 CJP524454 CTL524454 DDH524454 DND524454 DWZ524454 EGV524454 EQR524454 FAN524454 FKJ524454 FUF524454 GEB524454 GNX524454 GXT524454 HHP524454 HRL524454 IBH524454 ILD524454 IUZ524454 JEV524454 JOR524454 JYN524454 KIJ524454 KSF524454 LCB524454 LLX524454 LVT524454 MFP524454 MPL524454 MZH524454 NJD524454 NSZ524454 OCV524454 OMR524454 OWN524454 PGJ524454 PQF524454 QAB524454 QJX524454 QTT524454 RDP524454 RNL524454 RXH524454 SHD524454 SQZ524454 TAV524454 TKR524454 TUN524454 UEJ524454 UOF524454 UYB524454 VHX524454 VRT524454 WBP524454 WLL524454 WVH524454 C589990 IV589990 SR589990 ACN589990 AMJ589990 AWF589990 BGB589990 BPX589990 BZT589990 CJP589990 CTL589990 DDH589990 DND589990 DWZ589990 EGV589990 EQR589990 FAN589990 FKJ589990 FUF589990 GEB589990 GNX589990 GXT589990 HHP589990 HRL589990 IBH589990 ILD589990 IUZ589990 JEV589990 JOR589990 JYN589990 KIJ589990 KSF589990 LCB589990 LLX589990 LVT589990 MFP589990 MPL589990 MZH589990 NJD589990 NSZ589990 OCV589990 OMR589990 OWN589990 PGJ589990 PQF589990 QAB589990 QJX589990 QTT589990 RDP589990 RNL589990 RXH589990 SHD589990 SQZ589990 TAV589990 TKR589990 TUN589990 UEJ589990 UOF589990 UYB589990 VHX589990 VRT589990 WBP589990 WLL589990 WVH589990 C655526 IV655526 SR655526 ACN655526 AMJ655526 AWF655526 BGB655526 BPX655526 BZT655526 CJP655526 CTL655526 DDH655526 DND655526 DWZ655526 EGV655526 EQR655526 FAN655526 FKJ655526 FUF655526 GEB655526 GNX655526 GXT655526 HHP655526 HRL655526 IBH655526 ILD655526 IUZ655526 JEV655526 JOR655526 JYN655526 KIJ655526 KSF655526 LCB655526 LLX655526 LVT655526 MFP655526 MPL655526 MZH655526 NJD655526 NSZ655526 OCV655526 OMR655526 OWN655526 PGJ655526 PQF655526 QAB655526 QJX655526 QTT655526 RDP655526 RNL655526 RXH655526 SHD655526 SQZ655526 TAV655526 TKR655526 TUN655526 UEJ655526 UOF655526 UYB655526 VHX655526 VRT655526 WBP655526 WLL655526 WVH655526 C721062 IV721062 SR721062 ACN721062 AMJ721062 AWF721062 BGB721062 BPX721062 BZT721062 CJP721062 CTL721062 DDH721062 DND721062 DWZ721062 EGV721062 EQR721062 FAN721062 FKJ721062 FUF721062 GEB721062 GNX721062 GXT721062 HHP721062 HRL721062 IBH721062 ILD721062 IUZ721062 JEV721062 JOR721062 JYN721062 KIJ721062 KSF721062 LCB721062 LLX721062 LVT721062 MFP721062 MPL721062 MZH721062 NJD721062 NSZ721062 OCV721062 OMR721062 OWN721062 PGJ721062 PQF721062 QAB721062 QJX721062 QTT721062 RDP721062 RNL721062 RXH721062 SHD721062 SQZ721062 TAV721062 TKR721062 TUN721062 UEJ721062 UOF721062 UYB721062 VHX721062 VRT721062 WBP721062 WLL721062 WVH721062 C786598 IV786598 SR786598 ACN786598 AMJ786598 AWF786598 BGB786598 BPX786598 BZT786598 CJP786598 CTL786598 DDH786598 DND786598 DWZ786598 EGV786598 EQR786598 FAN786598 FKJ786598 FUF786598 GEB786598 GNX786598 GXT786598 HHP786598 HRL786598 IBH786598 ILD786598 IUZ786598 JEV786598 JOR786598 JYN786598 KIJ786598 KSF786598 LCB786598 LLX786598 LVT786598 MFP786598 MPL786598 MZH786598 NJD786598 NSZ786598 OCV786598 OMR786598 OWN786598 PGJ786598 PQF786598 QAB786598 QJX786598 QTT786598 RDP786598 RNL786598 RXH786598 SHD786598 SQZ786598 TAV786598 TKR786598 TUN786598 UEJ786598 UOF786598 UYB786598 VHX786598 VRT786598 WBP786598 WLL786598 WVH786598 C852134 IV852134 SR852134 ACN852134 AMJ852134 AWF852134 BGB852134 BPX852134 BZT852134 CJP852134 CTL852134 DDH852134 DND852134 DWZ852134 EGV852134 EQR852134 FAN852134 FKJ852134 FUF852134 GEB852134 GNX852134 GXT852134 HHP852134 HRL852134 IBH852134 ILD852134 IUZ852134 JEV852134 JOR852134 JYN852134 KIJ852134 KSF852134 LCB852134 LLX852134 LVT852134 MFP852134 MPL852134 MZH852134 NJD852134 NSZ852134 OCV852134 OMR852134 OWN852134 PGJ852134 PQF852134 QAB852134 QJX852134 QTT852134 RDP852134 RNL852134 RXH852134 SHD852134 SQZ852134 TAV852134 TKR852134 TUN852134 UEJ852134 UOF852134 UYB852134 VHX852134 VRT852134 WBP852134 WLL852134 WVH852134 C917670 IV917670 SR917670 ACN917670 AMJ917670 AWF917670 BGB917670 BPX917670 BZT917670 CJP917670 CTL917670 DDH917670 DND917670 DWZ917670 EGV917670 EQR917670 FAN917670 FKJ917670 FUF917670 GEB917670 GNX917670 GXT917670 HHP917670 HRL917670 IBH917670 ILD917670 IUZ917670 JEV917670 JOR917670 JYN917670 KIJ917670 KSF917670 LCB917670 LLX917670 LVT917670 MFP917670 MPL917670 MZH917670 NJD917670 NSZ917670 OCV917670 OMR917670 OWN917670 PGJ917670 PQF917670 QAB917670 QJX917670 QTT917670 RDP917670 RNL917670 RXH917670 SHD917670 SQZ917670 TAV917670 TKR917670 TUN917670 UEJ917670 UOF917670 UYB917670 VHX917670 VRT917670 WBP917670 WLL917670 WVH917670 C983206 IV983206 SR983206 ACN983206 AMJ983206 AWF983206 BGB983206 BPX983206 BZT983206 CJP983206 CTL983206 DDH983206 DND983206 DWZ983206 EGV983206 EQR983206 FAN983206 FKJ983206 FUF983206 GEB983206 GNX983206 GXT983206 HHP983206 HRL983206 IBH983206 ILD983206 IUZ983206 JEV983206 JOR983206 JYN983206 KIJ983206 KSF983206 LCB983206 LLX983206 LVT983206 MFP983206 MPL983206 MZH983206 NJD983206 NSZ983206 OCV983206 OMR983206 OWN983206 PGJ983206 PQF983206 QAB983206 QJX983206 QTT983206 RDP983206 RNL983206 RXH983206 SHD983206 SQZ983206 TAV983206 TKR983206 TUN983206 UEJ983206 UOF983206 UYB983206 VHX983206 VRT983206 WBP983206">
      <formula1>0</formula1>
      <formula2>1</formula2>
    </dataValidation>
    <dataValidation type="list" allowBlank="1" showInputMessage="1" showErrorMessage="1" sqref="WVE983206 WVE24:WVE68 WLI24:WLI68 WBM24:WBM68 VRQ24:VRQ68 VHU24:VHU68 UXY24:UXY68 UOC24:UOC68 UEG24:UEG68 TUK24:TUK68 TKO24:TKO68 TAS24:TAS68 SQW24:SQW68 SHA24:SHA68 RXE24:RXE68 RNI24:RNI68 RDM24:RDM68 QTQ24:QTQ68 QJU24:QJU68 PZY24:PZY68 PQC24:PQC68 PGG24:PGG68 OWK24:OWK68 OMO24:OMO68 OCS24:OCS68 NSW24:NSW68 NJA24:NJA68 MZE24:MZE68 MPI24:MPI68 MFM24:MFM68 LVQ24:LVQ68 LLU24:LLU68 LBY24:LBY68 KSC24:KSC68 KIG24:KIG68 JYK24:JYK68 JOO24:JOO68 JES24:JES68 IUW24:IUW68 ILA24:ILA68 IBE24:IBE68 HRI24:HRI68 HHM24:HHM68 GXQ24:GXQ68 GNU24:GNU68 GDY24:GDY68 FUC24:FUC68 FKG24:FKG68 FAK24:FAK68 EQO24:EQO68 EGS24:EGS68 DWW24:DWW68 DNA24:DNA68 DDE24:DDE68 CTI24:CTI68 CJM24:CJM68 BZQ24:BZQ68 BPU24:BPU68 BFY24:BFY68 AWC24:AWC68 AMG24:AMG68 ACK24:ACK68 SO24:SO68 IS24:IS68 A24:A68 A65702 IS65702 SO65702 ACK65702 AMG65702 AWC65702 BFY65702 BPU65702 BZQ65702 CJM65702 CTI65702 DDE65702 DNA65702 DWW65702 EGS65702 EQO65702 FAK65702 FKG65702 FUC65702 GDY65702 GNU65702 GXQ65702 HHM65702 HRI65702 IBE65702 ILA65702 IUW65702 JES65702 JOO65702 JYK65702 KIG65702 KSC65702 LBY65702 LLU65702 LVQ65702 MFM65702 MPI65702 MZE65702 NJA65702 NSW65702 OCS65702 OMO65702 OWK65702 PGG65702 PQC65702 PZY65702 QJU65702 QTQ65702 RDM65702 RNI65702 RXE65702 SHA65702 SQW65702 TAS65702 TKO65702 TUK65702 UEG65702 UOC65702 UXY65702 VHU65702 VRQ65702 WBM65702 WLI65702 WVE65702 A131238 IS131238 SO131238 ACK131238 AMG131238 AWC131238 BFY131238 BPU131238 BZQ131238 CJM131238 CTI131238 DDE131238 DNA131238 DWW131238 EGS131238 EQO131238 FAK131238 FKG131238 FUC131238 GDY131238 GNU131238 GXQ131238 HHM131238 HRI131238 IBE131238 ILA131238 IUW131238 JES131238 JOO131238 JYK131238 KIG131238 KSC131238 LBY131238 LLU131238 LVQ131238 MFM131238 MPI131238 MZE131238 NJA131238 NSW131238 OCS131238 OMO131238 OWK131238 PGG131238 PQC131238 PZY131238 QJU131238 QTQ131238 RDM131238 RNI131238 RXE131238 SHA131238 SQW131238 TAS131238 TKO131238 TUK131238 UEG131238 UOC131238 UXY131238 VHU131238 VRQ131238 WBM131238 WLI131238 WVE131238 A196774 IS196774 SO196774 ACK196774 AMG196774 AWC196774 BFY196774 BPU196774 BZQ196774 CJM196774 CTI196774 DDE196774 DNA196774 DWW196774 EGS196774 EQO196774 FAK196774 FKG196774 FUC196774 GDY196774 GNU196774 GXQ196774 HHM196774 HRI196774 IBE196774 ILA196774 IUW196774 JES196774 JOO196774 JYK196774 KIG196774 KSC196774 LBY196774 LLU196774 LVQ196774 MFM196774 MPI196774 MZE196774 NJA196774 NSW196774 OCS196774 OMO196774 OWK196774 PGG196774 PQC196774 PZY196774 QJU196774 QTQ196774 RDM196774 RNI196774 RXE196774 SHA196774 SQW196774 TAS196774 TKO196774 TUK196774 UEG196774 UOC196774 UXY196774 VHU196774 VRQ196774 WBM196774 WLI196774 WVE196774 A262310 IS262310 SO262310 ACK262310 AMG262310 AWC262310 BFY262310 BPU262310 BZQ262310 CJM262310 CTI262310 DDE262310 DNA262310 DWW262310 EGS262310 EQO262310 FAK262310 FKG262310 FUC262310 GDY262310 GNU262310 GXQ262310 HHM262310 HRI262310 IBE262310 ILA262310 IUW262310 JES262310 JOO262310 JYK262310 KIG262310 KSC262310 LBY262310 LLU262310 LVQ262310 MFM262310 MPI262310 MZE262310 NJA262310 NSW262310 OCS262310 OMO262310 OWK262310 PGG262310 PQC262310 PZY262310 QJU262310 QTQ262310 RDM262310 RNI262310 RXE262310 SHA262310 SQW262310 TAS262310 TKO262310 TUK262310 UEG262310 UOC262310 UXY262310 VHU262310 VRQ262310 WBM262310 WLI262310 WVE262310 A327846 IS327846 SO327846 ACK327846 AMG327846 AWC327846 BFY327846 BPU327846 BZQ327846 CJM327846 CTI327846 DDE327846 DNA327846 DWW327846 EGS327846 EQO327846 FAK327846 FKG327846 FUC327846 GDY327846 GNU327846 GXQ327846 HHM327846 HRI327846 IBE327846 ILA327846 IUW327846 JES327846 JOO327846 JYK327846 KIG327846 KSC327846 LBY327846 LLU327846 LVQ327846 MFM327846 MPI327846 MZE327846 NJA327846 NSW327846 OCS327846 OMO327846 OWK327846 PGG327846 PQC327846 PZY327846 QJU327846 QTQ327846 RDM327846 RNI327846 RXE327846 SHA327846 SQW327846 TAS327846 TKO327846 TUK327846 UEG327846 UOC327846 UXY327846 VHU327846 VRQ327846 WBM327846 WLI327846 WVE327846 A393382 IS393382 SO393382 ACK393382 AMG393382 AWC393382 BFY393382 BPU393382 BZQ393382 CJM393382 CTI393382 DDE393382 DNA393382 DWW393382 EGS393382 EQO393382 FAK393382 FKG393382 FUC393382 GDY393382 GNU393382 GXQ393382 HHM393382 HRI393382 IBE393382 ILA393382 IUW393382 JES393382 JOO393382 JYK393382 KIG393382 KSC393382 LBY393382 LLU393382 LVQ393382 MFM393382 MPI393382 MZE393382 NJA393382 NSW393382 OCS393382 OMO393382 OWK393382 PGG393382 PQC393382 PZY393382 QJU393382 QTQ393382 RDM393382 RNI393382 RXE393382 SHA393382 SQW393382 TAS393382 TKO393382 TUK393382 UEG393382 UOC393382 UXY393382 VHU393382 VRQ393382 WBM393382 WLI393382 WVE393382 A458918 IS458918 SO458918 ACK458918 AMG458918 AWC458918 BFY458918 BPU458918 BZQ458918 CJM458918 CTI458918 DDE458918 DNA458918 DWW458918 EGS458918 EQO458918 FAK458918 FKG458918 FUC458918 GDY458918 GNU458918 GXQ458918 HHM458918 HRI458918 IBE458918 ILA458918 IUW458918 JES458918 JOO458918 JYK458918 KIG458918 KSC458918 LBY458918 LLU458918 LVQ458918 MFM458918 MPI458918 MZE458918 NJA458918 NSW458918 OCS458918 OMO458918 OWK458918 PGG458918 PQC458918 PZY458918 QJU458918 QTQ458918 RDM458918 RNI458918 RXE458918 SHA458918 SQW458918 TAS458918 TKO458918 TUK458918 UEG458918 UOC458918 UXY458918 VHU458918 VRQ458918 WBM458918 WLI458918 WVE458918 A524454 IS524454 SO524454 ACK524454 AMG524454 AWC524454 BFY524454 BPU524454 BZQ524454 CJM524454 CTI524454 DDE524454 DNA524454 DWW524454 EGS524454 EQO524454 FAK524454 FKG524454 FUC524454 GDY524454 GNU524454 GXQ524454 HHM524454 HRI524454 IBE524454 ILA524454 IUW524454 JES524454 JOO524454 JYK524454 KIG524454 KSC524454 LBY524454 LLU524454 LVQ524454 MFM524454 MPI524454 MZE524454 NJA524454 NSW524454 OCS524454 OMO524454 OWK524454 PGG524454 PQC524454 PZY524454 QJU524454 QTQ524454 RDM524454 RNI524454 RXE524454 SHA524454 SQW524454 TAS524454 TKO524454 TUK524454 UEG524454 UOC524454 UXY524454 VHU524454 VRQ524454 WBM524454 WLI524454 WVE524454 A589990 IS589990 SO589990 ACK589990 AMG589990 AWC589990 BFY589990 BPU589990 BZQ589990 CJM589990 CTI589990 DDE589990 DNA589990 DWW589990 EGS589990 EQO589990 FAK589990 FKG589990 FUC589990 GDY589990 GNU589990 GXQ589990 HHM589990 HRI589990 IBE589990 ILA589990 IUW589990 JES589990 JOO589990 JYK589990 KIG589990 KSC589990 LBY589990 LLU589990 LVQ589990 MFM589990 MPI589990 MZE589990 NJA589990 NSW589990 OCS589990 OMO589990 OWK589990 PGG589990 PQC589990 PZY589990 QJU589990 QTQ589990 RDM589990 RNI589990 RXE589990 SHA589990 SQW589990 TAS589990 TKO589990 TUK589990 UEG589990 UOC589990 UXY589990 VHU589990 VRQ589990 WBM589990 WLI589990 WVE589990 A655526 IS655526 SO655526 ACK655526 AMG655526 AWC655526 BFY655526 BPU655526 BZQ655526 CJM655526 CTI655526 DDE655526 DNA655526 DWW655526 EGS655526 EQO655526 FAK655526 FKG655526 FUC655526 GDY655526 GNU655526 GXQ655526 HHM655526 HRI655526 IBE655526 ILA655526 IUW655526 JES655526 JOO655526 JYK655526 KIG655526 KSC655526 LBY655526 LLU655526 LVQ655526 MFM655526 MPI655526 MZE655526 NJA655526 NSW655526 OCS655526 OMO655526 OWK655526 PGG655526 PQC655526 PZY655526 QJU655526 QTQ655526 RDM655526 RNI655526 RXE655526 SHA655526 SQW655526 TAS655526 TKO655526 TUK655526 UEG655526 UOC655526 UXY655526 VHU655526 VRQ655526 WBM655526 WLI655526 WVE655526 A721062 IS721062 SO721062 ACK721062 AMG721062 AWC721062 BFY721062 BPU721062 BZQ721062 CJM721062 CTI721062 DDE721062 DNA721062 DWW721062 EGS721062 EQO721062 FAK721062 FKG721062 FUC721062 GDY721062 GNU721062 GXQ721062 HHM721062 HRI721062 IBE721062 ILA721062 IUW721062 JES721062 JOO721062 JYK721062 KIG721062 KSC721062 LBY721062 LLU721062 LVQ721062 MFM721062 MPI721062 MZE721062 NJA721062 NSW721062 OCS721062 OMO721062 OWK721062 PGG721062 PQC721062 PZY721062 QJU721062 QTQ721062 RDM721062 RNI721062 RXE721062 SHA721062 SQW721062 TAS721062 TKO721062 TUK721062 UEG721062 UOC721062 UXY721062 VHU721062 VRQ721062 WBM721062 WLI721062 WVE721062 A786598 IS786598 SO786598 ACK786598 AMG786598 AWC786598 BFY786598 BPU786598 BZQ786598 CJM786598 CTI786598 DDE786598 DNA786598 DWW786598 EGS786598 EQO786598 FAK786598 FKG786598 FUC786598 GDY786598 GNU786598 GXQ786598 HHM786598 HRI786598 IBE786598 ILA786598 IUW786598 JES786598 JOO786598 JYK786598 KIG786598 KSC786598 LBY786598 LLU786598 LVQ786598 MFM786598 MPI786598 MZE786598 NJA786598 NSW786598 OCS786598 OMO786598 OWK786598 PGG786598 PQC786598 PZY786598 QJU786598 QTQ786598 RDM786598 RNI786598 RXE786598 SHA786598 SQW786598 TAS786598 TKO786598 TUK786598 UEG786598 UOC786598 UXY786598 VHU786598 VRQ786598 WBM786598 WLI786598 WVE786598 A852134 IS852134 SO852134 ACK852134 AMG852134 AWC852134 BFY852134 BPU852134 BZQ852134 CJM852134 CTI852134 DDE852134 DNA852134 DWW852134 EGS852134 EQO852134 FAK852134 FKG852134 FUC852134 GDY852134 GNU852134 GXQ852134 HHM852134 HRI852134 IBE852134 ILA852134 IUW852134 JES852134 JOO852134 JYK852134 KIG852134 KSC852134 LBY852134 LLU852134 LVQ852134 MFM852134 MPI852134 MZE852134 NJA852134 NSW852134 OCS852134 OMO852134 OWK852134 PGG852134 PQC852134 PZY852134 QJU852134 QTQ852134 RDM852134 RNI852134 RXE852134 SHA852134 SQW852134 TAS852134 TKO852134 TUK852134 UEG852134 UOC852134 UXY852134 VHU852134 VRQ852134 WBM852134 WLI852134 WVE852134 A917670 IS917670 SO917670 ACK917670 AMG917670 AWC917670 BFY917670 BPU917670 BZQ917670 CJM917670 CTI917670 DDE917670 DNA917670 DWW917670 EGS917670 EQO917670 FAK917670 FKG917670 FUC917670 GDY917670 GNU917670 GXQ917670 HHM917670 HRI917670 IBE917670 ILA917670 IUW917670 JES917670 JOO917670 JYK917670 KIG917670 KSC917670 LBY917670 LLU917670 LVQ917670 MFM917670 MPI917670 MZE917670 NJA917670 NSW917670 OCS917670 OMO917670 OWK917670 PGG917670 PQC917670 PZY917670 QJU917670 QTQ917670 RDM917670 RNI917670 RXE917670 SHA917670 SQW917670 TAS917670 TKO917670 TUK917670 UEG917670 UOC917670 UXY917670 VHU917670 VRQ917670 WBM917670 WLI917670 WVE917670 A983206 IS983206 SO983206 ACK983206 AMG983206 AWC983206 BFY983206 BPU983206 BZQ983206 CJM983206 CTI983206 DDE983206 DNA983206 DWW983206 EGS983206 EQO983206 FAK983206 FKG983206 FUC983206 GDY983206 GNU983206 GXQ983206 HHM983206 HRI983206 IBE983206 ILA983206 IUW983206 JES983206 JOO983206 JYK983206 KIG983206 KSC983206 LBY983206 LLU983206 LVQ983206 MFM983206 MPI983206 MZE983206 NJA983206 NSW983206 OCS983206 OMO983206 OWK983206 PGG983206 PQC983206 PZY983206 QJU983206 QTQ983206 RDM983206 RNI983206 RXE983206 SHA983206 SQW983206 TAS983206 TKO983206 TUK983206 UEG983206 UOC983206 UXY983206 VHU983206 VRQ983206 WBM983206 WLI983206">
      <formula1>"1,2,3,4,5"</formula1>
    </dataValidation>
  </dataValidation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339"/>
  <sheetViews>
    <sheetView topLeftCell="A10" zoomScale="71" workbookViewId="0">
      <selection activeCell="H47" sqref="H47"/>
    </sheetView>
  </sheetViews>
  <sheetFormatPr baseColWidth="10" defaultRowHeight="15" x14ac:dyDescent="0.25"/>
  <cols>
    <col min="1" max="1" width="3.140625" style="1" bestFit="1" customWidth="1"/>
    <col min="2" max="2" width="102.7109375" style="1" bestFit="1" customWidth="1"/>
    <col min="3" max="3" width="31.140625" style="2" customWidth="1"/>
    <col min="4" max="4" width="26.7109375" style="1" customWidth="1"/>
    <col min="5" max="5" width="25" style="1" customWidth="1"/>
    <col min="6" max="6" width="34" style="1" customWidth="1"/>
    <col min="7" max="7" width="29.7109375" style="1" customWidth="1"/>
    <col min="8" max="8" width="24.5703125" style="1" customWidth="1"/>
    <col min="9" max="9" width="24" style="1" customWidth="1"/>
    <col min="10" max="10" width="21.28515625" style="1" customWidth="1"/>
    <col min="11" max="11" width="15" style="925" customWidth="1"/>
    <col min="12" max="12" width="22.140625" style="1" customWidth="1"/>
    <col min="13" max="13" width="18.7109375" style="1" customWidth="1"/>
    <col min="14" max="14" width="15.5703125" style="1" customWidth="1"/>
    <col min="15" max="15" width="26.140625" style="1" customWidth="1"/>
    <col min="16" max="16" width="19.5703125" style="1" bestFit="1" customWidth="1"/>
    <col min="17" max="17" width="49.42578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562" t="s">
        <v>0</v>
      </c>
      <c r="C2" s="1563"/>
      <c r="D2" s="1563"/>
      <c r="E2" s="1563"/>
      <c r="F2" s="1563"/>
      <c r="G2" s="1563"/>
      <c r="H2" s="1563"/>
      <c r="I2" s="1563"/>
      <c r="J2" s="1563"/>
      <c r="K2" s="1563"/>
      <c r="L2" s="1563"/>
      <c r="M2" s="1563"/>
      <c r="N2" s="1563"/>
      <c r="O2" s="1563"/>
      <c r="P2" s="1563"/>
    </row>
    <row r="4" spans="2:16" ht="26.25" x14ac:dyDescent="0.25">
      <c r="B4" s="1562" t="s">
        <v>1</v>
      </c>
      <c r="C4" s="1563"/>
      <c r="D4" s="1563"/>
      <c r="E4" s="1563"/>
      <c r="F4" s="1563"/>
      <c r="G4" s="1563"/>
      <c r="H4" s="1563"/>
      <c r="I4" s="1563"/>
      <c r="J4" s="1563"/>
      <c r="K4" s="1563"/>
      <c r="L4" s="1563"/>
      <c r="M4" s="1563"/>
      <c r="N4" s="1563"/>
      <c r="O4" s="1563"/>
      <c r="P4" s="1563"/>
    </row>
    <row r="5" spans="2:16" ht="15.75" thickBot="1" x14ac:dyDescent="0.3"/>
    <row r="6" spans="2:16" ht="21.75" thickBot="1" x14ac:dyDescent="0.3">
      <c r="B6" s="4" t="s">
        <v>2</v>
      </c>
      <c r="C6" s="1564" t="s">
        <v>4892</v>
      </c>
      <c r="D6" s="1564"/>
      <c r="E6" s="1564"/>
      <c r="F6" s="1564"/>
      <c r="G6" s="1564"/>
      <c r="H6" s="1564"/>
      <c r="I6" s="1564"/>
      <c r="J6" s="1564"/>
      <c r="K6" s="1564"/>
      <c r="L6" s="1564"/>
      <c r="M6" s="1564"/>
      <c r="N6" s="1565"/>
    </row>
    <row r="7" spans="2:16" ht="16.5" thickBot="1" x14ac:dyDescent="0.3">
      <c r="B7" s="5" t="s">
        <v>4</v>
      </c>
      <c r="C7" s="1564"/>
      <c r="D7" s="1564"/>
      <c r="E7" s="1564"/>
      <c r="F7" s="1564"/>
      <c r="G7" s="1564"/>
      <c r="H7" s="1564"/>
      <c r="I7" s="1564"/>
      <c r="J7" s="1564"/>
      <c r="K7" s="1564"/>
      <c r="L7" s="1564"/>
      <c r="M7" s="1564"/>
      <c r="N7" s="1565"/>
    </row>
    <row r="8" spans="2:16" ht="16.5" thickBot="1" x14ac:dyDescent="0.3">
      <c r="B8" s="5" t="s">
        <v>5</v>
      </c>
      <c r="C8" s="1564"/>
      <c r="D8" s="1564"/>
      <c r="E8" s="1564"/>
      <c r="F8" s="1564"/>
      <c r="G8" s="1564"/>
      <c r="H8" s="1564"/>
      <c r="I8" s="1564"/>
      <c r="J8" s="1564"/>
      <c r="K8" s="1564"/>
      <c r="L8" s="1564"/>
      <c r="M8" s="1564"/>
      <c r="N8" s="1565"/>
    </row>
    <row r="9" spans="2:16" ht="16.5" thickBot="1" x14ac:dyDescent="0.3">
      <c r="B9" s="5" t="s">
        <v>6</v>
      </c>
      <c r="C9" s="1907"/>
      <c r="D9" s="1564"/>
      <c r="E9" s="1564"/>
      <c r="F9" s="1564"/>
      <c r="G9" s="1564"/>
      <c r="H9" s="1564"/>
      <c r="I9" s="1564"/>
      <c r="J9" s="1564"/>
      <c r="K9" s="1564"/>
      <c r="L9" s="1564"/>
      <c r="M9" s="1564"/>
      <c r="N9" s="1565"/>
    </row>
    <row r="10" spans="2:16" ht="16.5" thickBot="1" x14ac:dyDescent="0.3">
      <c r="B10" s="9" t="s">
        <v>7</v>
      </c>
      <c r="C10" s="1414" t="s">
        <v>4893</v>
      </c>
      <c r="D10" s="1415" t="s">
        <v>1896</v>
      </c>
      <c r="E10" s="1230"/>
      <c r="F10" s="6"/>
      <c r="G10" s="6"/>
      <c r="H10" s="6"/>
      <c r="I10" s="6"/>
      <c r="J10" s="6"/>
      <c r="K10" s="7"/>
      <c r="L10" s="6"/>
      <c r="M10" s="6"/>
      <c r="N10" s="8"/>
    </row>
    <row r="11" spans="2:16" ht="16.5" thickBot="1" x14ac:dyDescent="0.3">
      <c r="B11" s="9"/>
      <c r="C11" s="1414" t="s">
        <v>1895</v>
      </c>
      <c r="D11" s="1416" t="s">
        <v>1896</v>
      </c>
      <c r="E11" s="1416"/>
      <c r="F11" s="6"/>
      <c r="G11" s="6"/>
      <c r="H11" s="6"/>
      <c r="I11" s="6"/>
      <c r="J11" s="6"/>
      <c r="K11" s="7"/>
      <c r="L11" s="6"/>
      <c r="M11" s="6"/>
      <c r="N11" s="8"/>
    </row>
    <row r="12" spans="2:16" ht="16.5" thickBot="1" x14ac:dyDescent="0.3">
      <c r="B12" s="9"/>
      <c r="C12" s="1417" t="s">
        <v>1897</v>
      </c>
      <c r="D12" s="1418" t="s">
        <v>1896</v>
      </c>
      <c r="E12" s="1418"/>
      <c r="F12" s="6"/>
      <c r="G12" s="6"/>
      <c r="H12" s="6"/>
      <c r="I12" s="6"/>
      <c r="J12" s="6"/>
      <c r="K12" s="7"/>
      <c r="L12" s="6"/>
      <c r="M12" s="6"/>
      <c r="N12" s="8"/>
    </row>
    <row r="13" spans="2:16" ht="16.5" thickBot="1" x14ac:dyDescent="0.3">
      <c r="B13" s="9"/>
      <c r="C13" s="1417" t="s">
        <v>1902</v>
      </c>
      <c r="D13" s="1418" t="s">
        <v>1903</v>
      </c>
      <c r="E13" s="1418"/>
      <c r="F13" s="6"/>
      <c r="G13" s="6"/>
      <c r="H13" s="6"/>
      <c r="I13" s="6"/>
      <c r="J13" s="6"/>
      <c r="K13" s="7"/>
      <c r="L13" s="6"/>
      <c r="M13" s="6"/>
      <c r="N13" s="8"/>
    </row>
    <row r="14" spans="2:16" ht="16.5" thickBot="1" x14ac:dyDescent="0.3">
      <c r="B14" s="9"/>
      <c r="C14" s="1417" t="s">
        <v>1904</v>
      </c>
      <c r="D14" s="1418" t="s">
        <v>1903</v>
      </c>
      <c r="E14" s="1418"/>
      <c r="F14" s="6"/>
      <c r="G14" s="6"/>
      <c r="H14" s="6"/>
      <c r="I14" s="6"/>
      <c r="J14" s="6"/>
      <c r="K14" s="7"/>
      <c r="L14" s="6"/>
      <c r="M14" s="6"/>
      <c r="N14" s="8"/>
    </row>
    <row r="15" spans="2:16" ht="16.5" thickBot="1" x14ac:dyDescent="0.3">
      <c r="B15" s="9" t="s">
        <v>8</v>
      </c>
      <c r="C15" s="1419" t="s">
        <v>4894</v>
      </c>
      <c r="D15" s="11"/>
      <c r="E15" s="11"/>
      <c r="F15" s="11"/>
      <c r="G15" s="11"/>
      <c r="H15" s="11"/>
      <c r="I15" s="11"/>
      <c r="J15" s="11"/>
      <c r="K15" s="12"/>
      <c r="L15" s="11"/>
      <c r="M15" s="11"/>
      <c r="N15" s="13"/>
    </row>
    <row r="16" spans="2:16" ht="15.75" x14ac:dyDescent="0.25">
      <c r="B16" s="14"/>
      <c r="C16" s="15"/>
      <c r="D16" s="16"/>
      <c r="E16" s="16"/>
      <c r="F16" s="16"/>
      <c r="G16" s="16"/>
      <c r="H16" s="16"/>
      <c r="I16" s="925"/>
      <c r="J16" s="925"/>
      <c r="L16" s="925"/>
      <c r="M16" s="925"/>
      <c r="N16" s="16"/>
    </row>
    <row r="17" spans="1:14" x14ac:dyDescent="0.25">
      <c r="I17" s="925"/>
      <c r="J17" s="925"/>
      <c r="L17" s="925"/>
      <c r="M17" s="925"/>
      <c r="N17" s="17"/>
    </row>
    <row r="18" spans="1:14" x14ac:dyDescent="0.25">
      <c r="B18" s="2180" t="s">
        <v>10</v>
      </c>
      <c r="C18" s="2181"/>
      <c r="D18" s="859" t="s">
        <v>11</v>
      </c>
      <c r="E18" s="859" t="s">
        <v>12</v>
      </c>
      <c r="F18" s="859" t="s">
        <v>13</v>
      </c>
      <c r="G18" s="1232"/>
      <c r="I18" s="20"/>
      <c r="J18" s="20"/>
      <c r="K18" s="927"/>
      <c r="L18" s="20"/>
      <c r="M18" s="20"/>
      <c r="N18" s="17"/>
    </row>
    <row r="19" spans="1:14" x14ac:dyDescent="0.25">
      <c r="B19" s="2182"/>
      <c r="C19" s="2183"/>
      <c r="D19" s="1414" t="s">
        <v>4893</v>
      </c>
      <c r="E19" s="1420">
        <v>1289875340</v>
      </c>
      <c r="F19" s="23">
        <v>442</v>
      </c>
      <c r="G19" s="1233"/>
      <c r="I19" s="25"/>
      <c r="J19" s="25"/>
      <c r="K19" s="26"/>
      <c r="L19" s="25"/>
      <c r="M19" s="25"/>
      <c r="N19" s="17"/>
    </row>
    <row r="20" spans="1:14" x14ac:dyDescent="0.25">
      <c r="B20" s="2182"/>
      <c r="C20" s="2183"/>
      <c r="D20" s="1414" t="s">
        <v>1895</v>
      </c>
      <c r="E20" s="1420">
        <v>1061087820</v>
      </c>
      <c r="F20" s="23">
        <v>390</v>
      </c>
      <c r="G20" s="1233"/>
      <c r="I20" s="25"/>
      <c r="J20" s="25"/>
      <c r="K20" s="26"/>
      <c r="L20" s="25"/>
      <c r="M20" s="25"/>
      <c r="N20" s="17"/>
    </row>
    <row r="21" spans="1:14" x14ac:dyDescent="0.25">
      <c r="B21" s="2182"/>
      <c r="C21" s="2183"/>
      <c r="D21" s="1417" t="s">
        <v>1897</v>
      </c>
      <c r="E21" s="1420">
        <v>3184628525</v>
      </c>
      <c r="F21" s="23">
        <v>1525</v>
      </c>
      <c r="G21" s="1233"/>
      <c r="I21" s="25"/>
      <c r="J21" s="25"/>
      <c r="K21" s="26"/>
      <c r="L21" s="25"/>
      <c r="M21" s="25"/>
      <c r="N21" s="17"/>
    </row>
    <row r="22" spans="1:14" x14ac:dyDescent="0.25">
      <c r="B22" s="2182"/>
      <c r="C22" s="2183"/>
      <c r="D22" s="1417" t="s">
        <v>1902</v>
      </c>
      <c r="E22" s="1420">
        <v>672022286</v>
      </c>
      <c r="F22" s="23">
        <v>247</v>
      </c>
      <c r="G22" s="1233"/>
      <c r="H22" s="28"/>
      <c r="I22" s="25"/>
      <c r="J22" s="25"/>
      <c r="K22" s="26"/>
      <c r="L22" s="25"/>
      <c r="M22" s="25"/>
      <c r="N22" s="29"/>
    </row>
    <row r="23" spans="1:14" x14ac:dyDescent="0.25">
      <c r="B23" s="2184"/>
      <c r="C23" s="2185"/>
      <c r="D23" s="1417" t="s">
        <v>1904</v>
      </c>
      <c r="E23" s="1420">
        <v>1401236551</v>
      </c>
      <c r="F23" s="23">
        <v>671</v>
      </c>
      <c r="G23" s="1233"/>
      <c r="H23" s="28"/>
      <c r="I23" s="925"/>
      <c r="J23" s="925"/>
      <c r="L23" s="925"/>
      <c r="M23" s="925"/>
      <c r="N23" s="29"/>
    </row>
    <row r="24" spans="1:14" ht="15.75" thickBot="1" x14ac:dyDescent="0.3">
      <c r="B24" s="1575" t="s">
        <v>14</v>
      </c>
      <c r="C24" s="1576"/>
      <c r="D24" s="859"/>
      <c r="E24" s="663">
        <f>SUM(E19:E23)</f>
        <v>7608850522</v>
      </c>
      <c r="F24" s="23">
        <f>SUM(F19:F23)</f>
        <v>3275</v>
      </c>
      <c r="G24" s="1233"/>
      <c r="H24" s="28"/>
      <c r="I24" s="925"/>
      <c r="J24" s="925"/>
      <c r="L24" s="925"/>
      <c r="M24" s="925"/>
      <c r="N24" s="29"/>
    </row>
    <row r="25" spans="1:14" ht="45.75" thickBot="1" x14ac:dyDescent="0.3">
      <c r="A25" s="32"/>
      <c r="B25" s="33" t="s">
        <v>15</v>
      </c>
      <c r="C25" s="34" t="s">
        <v>16</v>
      </c>
      <c r="E25" s="20"/>
      <c r="F25" s="20"/>
      <c r="G25" s="20"/>
      <c r="H25" s="20"/>
      <c r="I25" s="35"/>
      <c r="J25" s="35"/>
      <c r="K25" s="826"/>
      <c r="L25" s="35"/>
      <c r="M25" s="35"/>
    </row>
    <row r="26" spans="1:14" ht="15.75" thickBot="1" x14ac:dyDescent="0.3">
      <c r="A26" s="37">
        <v>1</v>
      </c>
      <c r="C26" s="38">
        <f>+F24*80/100</f>
        <v>2620</v>
      </c>
      <c r="D26" s="39"/>
      <c r="E26" s="40">
        <f>E19+E20+E21+E22+E23</f>
        <v>7608850522</v>
      </c>
      <c r="F26" s="41"/>
      <c r="G26" s="41"/>
      <c r="H26" s="41"/>
      <c r="I26" s="42"/>
      <c r="J26" s="42"/>
      <c r="K26" s="43"/>
      <c r="L26" s="42"/>
      <c r="M26" s="42"/>
    </row>
    <row r="27" spans="1:14" x14ac:dyDescent="0.25">
      <c r="A27" s="44"/>
      <c r="C27" s="45"/>
      <c r="D27" s="25"/>
      <c r="E27" s="46"/>
      <c r="F27" s="41"/>
      <c r="G27" s="41"/>
      <c r="H27" s="41"/>
      <c r="I27" s="42"/>
      <c r="J27" s="42"/>
      <c r="K27" s="43"/>
      <c r="L27" s="42"/>
      <c r="M27" s="42"/>
    </row>
    <row r="28" spans="1:14" x14ac:dyDescent="0.25">
      <c r="A28" s="44"/>
      <c r="C28" s="45"/>
      <c r="D28" s="25"/>
      <c r="E28" s="46"/>
      <c r="F28" s="41"/>
      <c r="G28" s="41"/>
      <c r="H28" s="41"/>
      <c r="I28" s="42"/>
      <c r="J28" s="42"/>
      <c r="K28" s="43"/>
      <c r="L28" s="42"/>
      <c r="M28" s="42"/>
    </row>
    <row r="29" spans="1:14" x14ac:dyDescent="0.25">
      <c r="A29" s="44"/>
      <c r="B29" s="47" t="s">
        <v>4285</v>
      </c>
      <c r="C29" s="48"/>
      <c r="D29"/>
      <c r="E29"/>
      <c r="F29"/>
      <c r="G29"/>
      <c r="H29"/>
      <c r="I29" s="925"/>
      <c r="J29" s="925"/>
      <c r="L29" s="925"/>
      <c r="M29" s="925"/>
      <c r="N29" s="17"/>
    </row>
    <row r="30" spans="1:14" x14ac:dyDescent="0.25">
      <c r="A30" s="44"/>
      <c r="B30"/>
      <c r="C30" s="48"/>
      <c r="D30"/>
      <c r="E30"/>
      <c r="F30"/>
      <c r="G30"/>
      <c r="H30"/>
      <c r="I30" s="925"/>
      <c r="J30" s="925"/>
      <c r="L30" s="925"/>
      <c r="M30" s="925"/>
      <c r="N30" s="17"/>
    </row>
    <row r="31" spans="1:14" x14ac:dyDescent="0.25">
      <c r="A31" s="44"/>
      <c r="B31" s="49" t="s">
        <v>18</v>
      </c>
      <c r="C31" s="50" t="s">
        <v>19</v>
      </c>
      <c r="D31" s="49" t="s">
        <v>20</v>
      </c>
      <c r="E31"/>
      <c r="F31"/>
      <c r="G31"/>
      <c r="H31"/>
      <c r="I31" s="925"/>
      <c r="J31" s="925"/>
      <c r="L31" s="925"/>
      <c r="M31" s="925"/>
      <c r="N31" s="17"/>
    </row>
    <row r="32" spans="1:14" x14ac:dyDescent="0.25">
      <c r="A32" s="44"/>
      <c r="B32" s="51" t="s">
        <v>21</v>
      </c>
      <c r="C32" s="52"/>
      <c r="D32" s="878" t="s">
        <v>22</v>
      </c>
      <c r="E32"/>
      <c r="F32"/>
      <c r="G32"/>
      <c r="H32"/>
      <c r="I32" s="925"/>
      <c r="J32" s="925"/>
      <c r="L32" s="925"/>
      <c r="M32" s="925"/>
      <c r="N32" s="17"/>
    </row>
    <row r="33" spans="1:14" x14ac:dyDescent="0.25">
      <c r="A33" s="44"/>
      <c r="B33" s="51" t="s">
        <v>23</v>
      </c>
      <c r="C33" s="52" t="s">
        <v>22</v>
      </c>
      <c r="D33" s="878"/>
      <c r="E33"/>
      <c r="F33"/>
      <c r="G33"/>
      <c r="H33"/>
      <c r="I33" s="925"/>
      <c r="J33" s="925"/>
      <c r="L33" s="925"/>
      <c r="M33" s="925"/>
      <c r="N33" s="17"/>
    </row>
    <row r="34" spans="1:14" x14ac:dyDescent="0.25">
      <c r="A34" s="44"/>
      <c r="B34" s="51" t="s">
        <v>24</v>
      </c>
      <c r="C34" s="52" t="s">
        <v>22</v>
      </c>
      <c r="D34" s="878"/>
      <c r="E34"/>
      <c r="F34"/>
      <c r="G34"/>
      <c r="H34"/>
      <c r="I34" s="925"/>
      <c r="J34" s="925"/>
      <c r="L34" s="925"/>
      <c r="M34" s="925"/>
      <c r="N34" s="17"/>
    </row>
    <row r="35" spans="1:14" x14ac:dyDescent="0.25">
      <c r="A35" s="44"/>
      <c r="B35" s="51" t="s">
        <v>25</v>
      </c>
      <c r="C35" s="52"/>
      <c r="D35" s="878" t="s">
        <v>22</v>
      </c>
      <c r="E35"/>
      <c r="F35"/>
      <c r="G35"/>
      <c r="H35"/>
      <c r="I35" s="925"/>
      <c r="J35" s="925"/>
      <c r="L35" s="925"/>
      <c r="M35" s="925"/>
      <c r="N35" s="17"/>
    </row>
    <row r="36" spans="1:14" x14ac:dyDescent="0.25">
      <c r="A36" s="44"/>
      <c r="B36" s="35"/>
      <c r="C36" s="54"/>
      <c r="D36" s="826"/>
      <c r="E36"/>
      <c r="F36"/>
      <c r="G36"/>
      <c r="H36"/>
      <c r="I36" s="925"/>
      <c r="J36" s="925"/>
      <c r="L36" s="925"/>
      <c r="M36" s="925"/>
      <c r="N36" s="17"/>
    </row>
    <row r="37" spans="1:14" x14ac:dyDescent="0.25">
      <c r="A37" s="44"/>
      <c r="B37" s="47" t="s">
        <v>1923</v>
      </c>
      <c r="C37" s="206"/>
      <c r="D37" s="207"/>
      <c r="E37"/>
      <c r="F37"/>
      <c r="G37"/>
      <c r="H37"/>
      <c r="I37" s="925"/>
      <c r="J37" s="925"/>
      <c r="L37" s="925"/>
      <c r="M37" s="925"/>
      <c r="N37" s="17"/>
    </row>
    <row r="38" spans="1:14" x14ac:dyDescent="0.25">
      <c r="A38" s="44"/>
      <c r="B38"/>
      <c r="C38" s="206"/>
      <c r="D38" s="207"/>
      <c r="E38"/>
      <c r="F38"/>
      <c r="G38"/>
      <c r="H38"/>
      <c r="I38" s="925"/>
      <c r="J38" s="925"/>
      <c r="L38" s="925"/>
      <c r="M38" s="925"/>
      <c r="N38" s="17"/>
    </row>
    <row r="39" spans="1:14" x14ac:dyDescent="0.25">
      <c r="A39" s="44"/>
      <c r="B39" s="49" t="s">
        <v>18</v>
      </c>
      <c r="C39" s="50" t="s">
        <v>19</v>
      </c>
      <c r="D39" s="49" t="s">
        <v>20</v>
      </c>
      <c r="E39"/>
      <c r="F39"/>
      <c r="G39"/>
      <c r="H39"/>
      <c r="I39" s="925"/>
      <c r="J39" s="925"/>
      <c r="L39" s="925"/>
      <c r="M39" s="925"/>
      <c r="N39" s="17"/>
    </row>
    <row r="40" spans="1:14" x14ac:dyDescent="0.25">
      <c r="A40" s="44"/>
      <c r="B40" s="51" t="s">
        <v>21</v>
      </c>
      <c r="C40" s="52"/>
      <c r="D40" s="878" t="s">
        <v>22</v>
      </c>
      <c r="E40"/>
      <c r="F40"/>
      <c r="G40"/>
      <c r="H40"/>
      <c r="I40" s="925"/>
      <c r="J40" s="925"/>
      <c r="L40" s="925"/>
      <c r="M40" s="925"/>
      <c r="N40" s="17"/>
    </row>
    <row r="41" spans="1:14" x14ac:dyDescent="0.25">
      <c r="A41" s="44"/>
      <c r="B41" s="51" t="s">
        <v>23</v>
      </c>
      <c r="C41" s="52" t="s">
        <v>22</v>
      </c>
      <c r="D41" s="878"/>
      <c r="E41"/>
      <c r="F41"/>
      <c r="G41"/>
      <c r="H41"/>
      <c r="I41" s="925"/>
      <c r="J41" s="925"/>
      <c r="L41" s="925"/>
      <c r="M41" s="925"/>
      <c r="N41" s="17"/>
    </row>
    <row r="42" spans="1:14" x14ac:dyDescent="0.25">
      <c r="A42" s="44"/>
      <c r="B42" s="51" t="s">
        <v>24</v>
      </c>
      <c r="C42" s="52" t="s">
        <v>22</v>
      </c>
      <c r="D42" s="878"/>
      <c r="E42"/>
      <c r="F42"/>
      <c r="G42"/>
      <c r="H42"/>
      <c r="I42" s="925"/>
      <c r="J42" s="925"/>
      <c r="L42" s="925"/>
      <c r="M42" s="925"/>
      <c r="N42" s="17"/>
    </row>
    <row r="43" spans="1:14" x14ac:dyDescent="0.25">
      <c r="A43" s="44"/>
      <c r="B43" s="51" t="s">
        <v>25</v>
      </c>
      <c r="C43" s="52" t="s">
        <v>22</v>
      </c>
      <c r="D43" s="878"/>
      <c r="E43"/>
      <c r="F43"/>
      <c r="G43"/>
      <c r="H43"/>
      <c r="I43" s="925"/>
      <c r="J43" s="925"/>
      <c r="L43" s="925"/>
      <c r="M43" s="925"/>
      <c r="N43" s="17"/>
    </row>
    <row r="44" spans="1:14" x14ac:dyDescent="0.25">
      <c r="A44" s="44"/>
      <c r="B44" s="47"/>
      <c r="C44" s="206"/>
      <c r="D44" s="207"/>
      <c r="E44"/>
      <c r="F44"/>
      <c r="G44"/>
      <c r="H44"/>
      <c r="I44" s="925"/>
      <c r="J44" s="925"/>
      <c r="L44" s="925"/>
      <c r="M44" s="925"/>
      <c r="N44" s="17"/>
    </row>
    <row r="45" spans="1:14" x14ac:dyDescent="0.25">
      <c r="A45" s="44"/>
      <c r="B45" s="47"/>
      <c r="C45" s="206"/>
      <c r="D45" s="207"/>
      <c r="E45"/>
      <c r="F45"/>
      <c r="G45"/>
      <c r="H45"/>
      <c r="I45" s="925"/>
      <c r="J45" s="925"/>
      <c r="L45" s="925"/>
      <c r="M45" s="925"/>
      <c r="N45" s="17"/>
    </row>
    <row r="46" spans="1:14" x14ac:dyDescent="0.25">
      <c r="A46" s="44"/>
      <c r="B46" s="47" t="s">
        <v>1924</v>
      </c>
      <c r="C46" s="206"/>
      <c r="D46" s="207"/>
      <c r="E46"/>
      <c r="F46"/>
      <c r="G46"/>
      <c r="H46"/>
      <c r="I46" s="925"/>
      <c r="J46" s="925"/>
      <c r="L46" s="925"/>
      <c r="M46" s="925"/>
      <c r="N46" s="17"/>
    </row>
    <row r="47" spans="1:14" x14ac:dyDescent="0.25">
      <c r="A47" s="44"/>
      <c r="B47" s="49" t="s">
        <v>18</v>
      </c>
      <c r="C47" s="50" t="s">
        <v>19</v>
      </c>
      <c r="D47" s="49" t="s">
        <v>20</v>
      </c>
      <c r="E47"/>
      <c r="F47"/>
      <c r="G47"/>
      <c r="H47"/>
      <c r="I47" s="925"/>
      <c r="J47" s="925"/>
      <c r="L47" s="925"/>
      <c r="M47" s="925"/>
      <c r="N47" s="17"/>
    </row>
    <row r="48" spans="1:14" x14ac:dyDescent="0.25">
      <c r="A48" s="44"/>
      <c r="B48" s="51" t="s">
        <v>21</v>
      </c>
      <c r="C48" s="52"/>
      <c r="D48" s="878" t="s">
        <v>22</v>
      </c>
      <c r="E48"/>
      <c r="F48"/>
      <c r="G48"/>
      <c r="H48"/>
      <c r="I48" s="925"/>
      <c r="J48" s="925"/>
      <c r="L48" s="925"/>
      <c r="M48" s="925"/>
      <c r="N48" s="17"/>
    </row>
    <row r="49" spans="1:14" x14ac:dyDescent="0.25">
      <c r="A49" s="44"/>
      <c r="B49" s="51" t="s">
        <v>23</v>
      </c>
      <c r="C49" s="52"/>
      <c r="D49" s="878" t="s">
        <v>22</v>
      </c>
      <c r="E49"/>
      <c r="F49"/>
      <c r="G49"/>
      <c r="H49"/>
      <c r="I49" s="925"/>
      <c r="J49" s="925"/>
      <c r="L49" s="925"/>
      <c r="M49" s="925"/>
      <c r="N49" s="17"/>
    </row>
    <row r="50" spans="1:14" x14ac:dyDescent="0.25">
      <c r="A50" s="44"/>
      <c r="B50" s="51" t="s">
        <v>24</v>
      </c>
      <c r="C50" s="52" t="s">
        <v>22</v>
      </c>
      <c r="D50" s="878"/>
      <c r="E50"/>
      <c r="F50"/>
      <c r="G50"/>
      <c r="H50"/>
      <c r="I50" s="925"/>
      <c r="J50" s="925"/>
      <c r="L50" s="925"/>
      <c r="M50" s="925"/>
      <c r="N50" s="17"/>
    </row>
    <row r="51" spans="1:14" x14ac:dyDescent="0.25">
      <c r="A51" s="44"/>
      <c r="B51" s="51" t="s">
        <v>25</v>
      </c>
      <c r="C51" s="52"/>
      <c r="D51" s="878" t="s">
        <v>22</v>
      </c>
      <c r="E51"/>
      <c r="F51"/>
      <c r="G51"/>
      <c r="H51"/>
      <c r="I51" s="925"/>
      <c r="J51" s="925"/>
      <c r="L51" s="925"/>
      <c r="M51" s="925"/>
      <c r="N51" s="17"/>
    </row>
    <row r="52" spans="1:14" x14ac:dyDescent="0.25">
      <c r="A52" s="44"/>
      <c r="B52" s="35"/>
      <c r="C52" s="54"/>
      <c r="D52" s="826"/>
      <c r="E52"/>
      <c r="F52"/>
      <c r="G52"/>
      <c r="H52"/>
      <c r="I52" s="925"/>
      <c r="J52" s="925"/>
      <c r="L52" s="925"/>
      <c r="M52" s="925"/>
      <c r="N52" s="17"/>
    </row>
    <row r="53" spans="1:14" x14ac:dyDescent="0.25">
      <c r="A53" s="44"/>
      <c r="B53" s="47" t="s">
        <v>1927</v>
      </c>
      <c r="C53" s="206"/>
      <c r="D53" s="207"/>
      <c r="E53"/>
      <c r="F53"/>
      <c r="G53"/>
      <c r="H53"/>
      <c r="I53" s="925"/>
      <c r="J53" s="925"/>
      <c r="L53" s="925"/>
      <c r="M53" s="925"/>
      <c r="N53" s="17"/>
    </row>
    <row r="54" spans="1:14" x14ac:dyDescent="0.25">
      <c r="A54" s="44"/>
      <c r="B54" s="49" t="s">
        <v>18</v>
      </c>
      <c r="C54" s="50" t="s">
        <v>19</v>
      </c>
      <c r="D54" s="49" t="s">
        <v>20</v>
      </c>
      <c r="E54"/>
      <c r="F54"/>
      <c r="G54"/>
      <c r="H54"/>
      <c r="I54" s="925"/>
      <c r="J54" s="925"/>
      <c r="L54" s="925"/>
      <c r="M54" s="925"/>
      <c r="N54" s="17"/>
    </row>
    <row r="55" spans="1:14" x14ac:dyDescent="0.25">
      <c r="A55" s="44"/>
      <c r="B55" s="51" t="s">
        <v>21</v>
      </c>
      <c r="C55" s="52"/>
      <c r="D55" s="878" t="s">
        <v>22</v>
      </c>
      <c r="E55"/>
      <c r="F55"/>
      <c r="G55"/>
      <c r="H55"/>
      <c r="I55" s="925"/>
      <c r="J55" s="925"/>
      <c r="L55" s="925"/>
      <c r="M55" s="925"/>
      <c r="N55" s="17"/>
    </row>
    <row r="56" spans="1:14" x14ac:dyDescent="0.25">
      <c r="A56" s="44"/>
      <c r="B56" s="51" t="s">
        <v>23</v>
      </c>
      <c r="C56" s="52"/>
      <c r="D56" s="878" t="s">
        <v>22</v>
      </c>
      <c r="E56"/>
      <c r="F56"/>
      <c r="G56"/>
      <c r="H56"/>
      <c r="I56" s="925"/>
      <c r="J56" s="925"/>
      <c r="L56" s="925"/>
      <c r="M56" s="925"/>
      <c r="N56" s="17"/>
    </row>
    <row r="57" spans="1:14" x14ac:dyDescent="0.25">
      <c r="A57" s="44"/>
      <c r="B57" s="51" t="s">
        <v>24</v>
      </c>
      <c r="C57" s="52" t="s">
        <v>22</v>
      </c>
      <c r="D57" s="878"/>
      <c r="E57"/>
      <c r="F57"/>
      <c r="G57"/>
      <c r="H57"/>
      <c r="I57" s="925"/>
      <c r="J57" s="925"/>
      <c r="L57" s="925"/>
      <c r="M57" s="925"/>
      <c r="N57" s="17"/>
    </row>
    <row r="58" spans="1:14" x14ac:dyDescent="0.25">
      <c r="A58" s="44"/>
      <c r="B58" s="51" t="s">
        <v>25</v>
      </c>
      <c r="C58" s="52"/>
      <c r="D58" s="878" t="s">
        <v>22</v>
      </c>
      <c r="E58"/>
      <c r="F58"/>
      <c r="G58"/>
      <c r="H58"/>
      <c r="I58" s="925"/>
      <c r="J58" s="925"/>
      <c r="L58" s="925"/>
      <c r="M58" s="925"/>
      <c r="N58" s="17"/>
    </row>
    <row r="59" spans="1:14" x14ac:dyDescent="0.25">
      <c r="A59" s="44"/>
      <c r="B59" s="35"/>
      <c r="C59" s="54"/>
      <c r="D59" s="826"/>
      <c r="E59"/>
      <c r="F59"/>
      <c r="G59"/>
      <c r="H59"/>
      <c r="I59" s="925"/>
      <c r="J59" s="925"/>
      <c r="L59" s="925"/>
      <c r="M59" s="925"/>
      <c r="N59" s="17"/>
    </row>
    <row r="60" spans="1:14" x14ac:dyDescent="0.25">
      <c r="A60" s="44"/>
      <c r="B60" s="47" t="s">
        <v>1928</v>
      </c>
      <c r="C60" s="206"/>
      <c r="D60" s="207"/>
      <c r="E60"/>
      <c r="F60"/>
      <c r="G60"/>
      <c r="H60"/>
      <c r="I60" s="925"/>
      <c r="J60" s="925"/>
      <c r="L60" s="925"/>
      <c r="M60" s="925"/>
      <c r="N60" s="17"/>
    </row>
    <row r="61" spans="1:14" x14ac:dyDescent="0.25">
      <c r="A61" s="44"/>
      <c r="B61" s="49" t="s">
        <v>18</v>
      </c>
      <c r="C61" s="50" t="s">
        <v>19</v>
      </c>
      <c r="D61" s="49" t="s">
        <v>20</v>
      </c>
      <c r="E61"/>
      <c r="F61"/>
      <c r="G61"/>
      <c r="H61"/>
      <c r="I61" s="925"/>
      <c r="J61" s="925"/>
      <c r="L61" s="925"/>
      <c r="M61" s="925"/>
      <c r="N61" s="17"/>
    </row>
    <row r="62" spans="1:14" x14ac:dyDescent="0.25">
      <c r="A62" s="44"/>
      <c r="B62" s="51" t="s">
        <v>21</v>
      </c>
      <c r="C62" s="52"/>
      <c r="D62" s="878" t="s">
        <v>22</v>
      </c>
      <c r="E62"/>
      <c r="F62"/>
      <c r="G62"/>
      <c r="H62"/>
      <c r="I62" s="925"/>
      <c r="J62" s="925"/>
      <c r="L62" s="925"/>
      <c r="M62" s="925"/>
      <c r="N62" s="17"/>
    </row>
    <row r="63" spans="1:14" x14ac:dyDescent="0.25">
      <c r="A63" s="44"/>
      <c r="B63" s="51" t="s">
        <v>23</v>
      </c>
      <c r="C63" s="52"/>
      <c r="D63" s="878" t="s">
        <v>22</v>
      </c>
      <c r="E63"/>
      <c r="F63"/>
      <c r="G63"/>
      <c r="H63"/>
      <c r="I63" s="925"/>
      <c r="J63" s="925"/>
      <c r="L63" s="925"/>
      <c r="M63" s="925"/>
      <c r="N63" s="17"/>
    </row>
    <row r="64" spans="1:14" x14ac:dyDescent="0.25">
      <c r="A64" s="44"/>
      <c r="B64" s="51" t="s">
        <v>24</v>
      </c>
      <c r="C64" s="52" t="s">
        <v>22</v>
      </c>
      <c r="D64" s="878"/>
      <c r="E64"/>
      <c r="F64"/>
      <c r="G64"/>
      <c r="H64"/>
      <c r="I64" s="925"/>
      <c r="J64" s="925"/>
      <c r="L64" s="925"/>
      <c r="M64" s="925"/>
      <c r="N64" s="17"/>
    </row>
    <row r="65" spans="1:14" x14ac:dyDescent="0.25">
      <c r="A65" s="44"/>
      <c r="B65" s="51" t="s">
        <v>25</v>
      </c>
      <c r="C65" s="52"/>
      <c r="D65" s="878" t="s">
        <v>22</v>
      </c>
      <c r="E65"/>
      <c r="F65"/>
      <c r="G65"/>
      <c r="H65"/>
      <c r="I65" s="925"/>
      <c r="J65" s="925"/>
      <c r="L65" s="925"/>
      <c r="M65" s="925"/>
      <c r="N65" s="17"/>
    </row>
    <row r="66" spans="1:14" x14ac:dyDescent="0.25">
      <c r="A66" s="44"/>
      <c r="B66"/>
      <c r="C66" s="48"/>
      <c r="D66"/>
      <c r="E66"/>
      <c r="F66"/>
      <c r="G66"/>
      <c r="H66"/>
      <c r="I66" s="925"/>
      <c r="J66" s="925"/>
      <c r="L66" s="925"/>
      <c r="M66" s="925"/>
      <c r="N66" s="17"/>
    </row>
    <row r="67" spans="1:14" x14ac:dyDescent="0.25">
      <c r="A67" s="44"/>
      <c r="B67" s="47" t="s">
        <v>4286</v>
      </c>
      <c r="C67" s="48"/>
      <c r="D67"/>
      <c r="E67"/>
      <c r="F67"/>
      <c r="G67"/>
      <c r="H67"/>
      <c r="I67" s="925"/>
      <c r="J67" s="925"/>
      <c r="L67" s="925"/>
      <c r="M67" s="925"/>
      <c r="N67" s="17"/>
    </row>
    <row r="68" spans="1:14" x14ac:dyDescent="0.25">
      <c r="A68" s="44"/>
      <c r="B68"/>
      <c r="C68" s="48"/>
      <c r="D68"/>
      <c r="E68"/>
      <c r="F68"/>
      <c r="G68"/>
      <c r="H68"/>
      <c r="I68" s="925"/>
      <c r="J68" s="925"/>
      <c r="L68" s="925"/>
      <c r="M68" s="925"/>
      <c r="N68" s="17"/>
    </row>
    <row r="69" spans="1:14" x14ac:dyDescent="0.25">
      <c r="A69" s="44"/>
      <c r="B69"/>
      <c r="C69" s="48"/>
      <c r="D69"/>
      <c r="E69"/>
      <c r="F69"/>
      <c r="G69"/>
      <c r="H69"/>
      <c r="I69" s="925"/>
      <c r="J69" s="925"/>
      <c r="L69" s="925"/>
      <c r="M69" s="925"/>
      <c r="N69" s="17"/>
    </row>
    <row r="70" spans="1:14" x14ac:dyDescent="0.25">
      <c r="A70" s="44"/>
      <c r="B70" s="49" t="s">
        <v>18</v>
      </c>
      <c r="C70" s="50" t="s">
        <v>27</v>
      </c>
      <c r="D70" s="55" t="s">
        <v>28</v>
      </c>
      <c r="E70" s="55" t="s">
        <v>29</v>
      </c>
      <c r="F70"/>
      <c r="G70"/>
      <c r="H70"/>
      <c r="I70" s="925"/>
      <c r="J70" s="925"/>
      <c r="L70" s="925"/>
      <c r="M70" s="925"/>
      <c r="N70" s="17"/>
    </row>
    <row r="71" spans="1:14" ht="28.5" x14ac:dyDescent="0.25">
      <c r="A71" s="44"/>
      <c r="B71" s="56" t="s">
        <v>30</v>
      </c>
      <c r="C71" s="57">
        <v>40</v>
      </c>
      <c r="D71" s="878">
        <v>0</v>
      </c>
      <c r="E71" s="1566">
        <f>+D71+D72</f>
        <v>0</v>
      </c>
      <c r="F71"/>
      <c r="G71"/>
      <c r="H71"/>
      <c r="I71" s="925"/>
      <c r="J71" s="925"/>
      <c r="L71" s="925"/>
      <c r="M71" s="925"/>
      <c r="N71" s="17"/>
    </row>
    <row r="72" spans="1:14" ht="42.75" x14ac:dyDescent="0.25">
      <c r="A72" s="44"/>
      <c r="B72" s="56" t="s">
        <v>31</v>
      </c>
      <c r="C72" s="57">
        <v>60</v>
      </c>
      <c r="D72" s="878">
        <v>0</v>
      </c>
      <c r="E72" s="1567"/>
      <c r="F72"/>
      <c r="G72"/>
      <c r="H72"/>
      <c r="I72" s="925"/>
      <c r="J72" s="925"/>
      <c r="L72" s="925"/>
      <c r="M72" s="925"/>
      <c r="N72" s="17"/>
    </row>
    <row r="73" spans="1:14" x14ac:dyDescent="0.25">
      <c r="A73" s="44"/>
      <c r="B73" s="208"/>
      <c r="C73" s="209"/>
      <c r="D73" s="826"/>
      <c r="E73" s="826"/>
      <c r="F73"/>
      <c r="G73"/>
      <c r="H73"/>
      <c r="I73" s="925"/>
      <c r="J73" s="925"/>
      <c r="L73" s="925"/>
      <c r="M73" s="925"/>
      <c r="N73" s="17"/>
    </row>
    <row r="74" spans="1:14" x14ac:dyDescent="0.25">
      <c r="A74" s="44"/>
      <c r="B74" s="208"/>
      <c r="C74" s="209"/>
      <c r="D74" s="826"/>
      <c r="E74" s="826"/>
      <c r="F74"/>
      <c r="G74"/>
      <c r="H74"/>
      <c r="I74" s="925"/>
      <c r="J74" s="925"/>
      <c r="L74" s="925"/>
      <c r="M74" s="925"/>
      <c r="N74" s="17"/>
    </row>
    <row r="75" spans="1:14" x14ac:dyDescent="0.25">
      <c r="A75" s="44"/>
      <c r="B75" s="47" t="s">
        <v>4895</v>
      </c>
      <c r="C75" s="48"/>
      <c r="D75"/>
      <c r="E75"/>
      <c r="F75"/>
      <c r="G75"/>
      <c r="H75"/>
      <c r="I75" s="925"/>
      <c r="J75" s="925"/>
      <c r="L75" s="925"/>
      <c r="M75" s="925"/>
      <c r="N75" s="17"/>
    </row>
    <row r="76" spans="1:14" x14ac:dyDescent="0.25">
      <c r="A76" s="44"/>
      <c r="B76"/>
      <c r="C76" s="48"/>
      <c r="D76"/>
      <c r="E76"/>
      <c r="F76"/>
      <c r="G76"/>
      <c r="H76"/>
      <c r="I76" s="925"/>
      <c r="J76" s="925"/>
      <c r="L76" s="925"/>
      <c r="M76" s="925"/>
      <c r="N76" s="17"/>
    </row>
    <row r="77" spans="1:14" x14ac:dyDescent="0.25">
      <c r="A77" s="44"/>
      <c r="B77"/>
      <c r="C77" s="48"/>
      <c r="D77"/>
      <c r="E77"/>
      <c r="F77"/>
      <c r="G77"/>
      <c r="H77"/>
      <c r="I77" s="925"/>
      <c r="J77" s="925"/>
      <c r="L77" s="925"/>
      <c r="M77" s="925"/>
      <c r="N77" s="17"/>
    </row>
    <row r="78" spans="1:14" x14ac:dyDescent="0.25">
      <c r="A78" s="44"/>
      <c r="B78" s="49" t="s">
        <v>18</v>
      </c>
      <c r="C78" s="50" t="s">
        <v>27</v>
      </c>
      <c r="D78" s="55" t="s">
        <v>28</v>
      </c>
      <c r="E78" s="55" t="s">
        <v>29</v>
      </c>
      <c r="F78"/>
      <c r="G78"/>
      <c r="H78"/>
      <c r="I78" s="925"/>
      <c r="J78" s="925"/>
      <c r="L78" s="925"/>
      <c r="M78" s="925"/>
      <c r="N78" s="17"/>
    </row>
    <row r="79" spans="1:14" ht="28.5" x14ac:dyDescent="0.25">
      <c r="A79" s="44"/>
      <c r="B79" s="56" t="s">
        <v>30</v>
      </c>
      <c r="C79" s="57">
        <v>40</v>
      </c>
      <c r="D79" s="878">
        <v>0</v>
      </c>
      <c r="E79" s="1566">
        <f>+D79+D80</f>
        <v>0</v>
      </c>
      <c r="F79"/>
      <c r="G79"/>
      <c r="H79"/>
      <c r="I79" s="925"/>
      <c r="J79" s="925"/>
      <c r="L79" s="925"/>
      <c r="M79" s="925"/>
      <c r="N79" s="17"/>
    </row>
    <row r="80" spans="1:14" ht="42.75" x14ac:dyDescent="0.25">
      <c r="A80" s="44"/>
      <c r="B80" s="56" t="s">
        <v>31</v>
      </c>
      <c r="C80" s="57">
        <v>60</v>
      </c>
      <c r="D80" s="878">
        <v>0</v>
      </c>
      <c r="E80" s="1567"/>
      <c r="F80"/>
      <c r="G80"/>
      <c r="H80"/>
      <c r="I80" s="925"/>
      <c r="J80" s="925"/>
      <c r="L80" s="925"/>
      <c r="M80" s="925"/>
      <c r="N80" s="17"/>
    </row>
    <row r="81" spans="1:14" x14ac:dyDescent="0.25">
      <c r="A81" s="44"/>
      <c r="B81" s="208"/>
      <c r="C81" s="209"/>
      <c r="D81" s="826"/>
      <c r="E81" s="826"/>
      <c r="F81"/>
      <c r="G81"/>
      <c r="H81"/>
      <c r="I81" s="925"/>
      <c r="J81" s="925"/>
      <c r="L81" s="925"/>
      <c r="M81" s="925"/>
      <c r="N81" s="17"/>
    </row>
    <row r="82" spans="1:14" x14ac:dyDescent="0.25">
      <c r="A82" s="44"/>
      <c r="B82" s="208"/>
      <c r="C82" s="209"/>
      <c r="D82" s="826"/>
      <c r="E82" s="826"/>
      <c r="F82"/>
      <c r="G82"/>
      <c r="H82"/>
      <c r="I82" s="925"/>
      <c r="J82" s="925"/>
      <c r="L82" s="925"/>
      <c r="M82" s="925"/>
      <c r="N82" s="17"/>
    </row>
    <row r="83" spans="1:14" x14ac:dyDescent="0.25">
      <c r="A83" s="44"/>
      <c r="B83" s="47" t="s">
        <v>4896</v>
      </c>
      <c r="C83" s="48"/>
      <c r="D83"/>
      <c r="E83"/>
      <c r="F83"/>
      <c r="G83"/>
      <c r="H83"/>
      <c r="I83" s="925"/>
      <c r="J83" s="925"/>
      <c r="L83" s="925"/>
      <c r="M83" s="925"/>
      <c r="N83" s="17"/>
    </row>
    <row r="84" spans="1:14" x14ac:dyDescent="0.25">
      <c r="A84" s="44"/>
      <c r="B84"/>
      <c r="C84" s="48"/>
      <c r="D84"/>
      <c r="E84"/>
      <c r="F84"/>
      <c r="G84"/>
      <c r="H84"/>
      <c r="I84" s="925"/>
      <c r="J84" s="925"/>
      <c r="L84" s="925"/>
      <c r="M84" s="925"/>
      <c r="N84" s="17"/>
    </row>
    <row r="85" spans="1:14" x14ac:dyDescent="0.25">
      <c r="A85" s="44"/>
      <c r="B85"/>
      <c r="C85" s="48"/>
      <c r="D85"/>
      <c r="E85"/>
      <c r="F85"/>
      <c r="G85"/>
      <c r="H85"/>
      <c r="I85" s="925"/>
      <c r="J85" s="925"/>
      <c r="L85" s="925"/>
      <c r="M85" s="925"/>
      <c r="N85" s="17"/>
    </row>
    <row r="86" spans="1:14" x14ac:dyDescent="0.25">
      <c r="A86" s="44"/>
      <c r="B86" s="49" t="s">
        <v>18</v>
      </c>
      <c r="C86" s="50" t="s">
        <v>27</v>
      </c>
      <c r="D86" s="55" t="s">
        <v>28</v>
      </c>
      <c r="E86" s="55" t="s">
        <v>29</v>
      </c>
      <c r="F86"/>
      <c r="G86"/>
      <c r="H86"/>
      <c r="I86" s="925"/>
      <c r="J86" s="925"/>
      <c r="L86" s="925"/>
      <c r="M86" s="925"/>
      <c r="N86" s="17"/>
    </row>
    <row r="87" spans="1:14" ht="28.5" x14ac:dyDescent="0.25">
      <c r="A87" s="44"/>
      <c r="B87" s="56" t="s">
        <v>30</v>
      </c>
      <c r="C87" s="57">
        <v>40</v>
      </c>
      <c r="D87" s="878">
        <v>0</v>
      </c>
      <c r="E87" s="1566">
        <f>+D87+D88</f>
        <v>0</v>
      </c>
      <c r="F87"/>
      <c r="G87"/>
      <c r="H87"/>
      <c r="I87" s="925"/>
      <c r="J87" s="925"/>
      <c r="L87" s="925"/>
      <c r="M87" s="925"/>
      <c r="N87" s="17"/>
    </row>
    <row r="88" spans="1:14" ht="42.75" x14ac:dyDescent="0.25">
      <c r="A88" s="44"/>
      <c r="B88" s="56" t="s">
        <v>31</v>
      </c>
      <c r="C88" s="57">
        <v>60</v>
      </c>
      <c r="D88" s="878">
        <v>0</v>
      </c>
      <c r="E88" s="1567"/>
      <c r="F88"/>
      <c r="G88"/>
      <c r="H88"/>
      <c r="I88" s="925"/>
      <c r="J88" s="925"/>
      <c r="L88" s="925"/>
      <c r="M88" s="925"/>
      <c r="N88" s="17"/>
    </row>
    <row r="89" spans="1:14" x14ac:dyDescent="0.25">
      <c r="A89" s="44"/>
      <c r="B89" s="208"/>
      <c r="C89" s="209"/>
      <c r="D89" s="826"/>
      <c r="E89" s="826"/>
      <c r="F89"/>
      <c r="G89"/>
      <c r="H89"/>
      <c r="I89" s="925"/>
      <c r="J89" s="925"/>
      <c r="L89" s="925"/>
      <c r="M89" s="925"/>
      <c r="N89" s="17"/>
    </row>
    <row r="90" spans="1:14" x14ac:dyDescent="0.25">
      <c r="A90" s="44"/>
      <c r="B90" s="47" t="s">
        <v>4897</v>
      </c>
      <c r="C90" s="48"/>
      <c r="D90"/>
      <c r="E90"/>
      <c r="F90"/>
      <c r="G90"/>
      <c r="H90"/>
      <c r="I90" s="925"/>
      <c r="J90" s="925"/>
      <c r="L90" s="925"/>
      <c r="M90" s="925"/>
      <c r="N90" s="17"/>
    </row>
    <row r="91" spans="1:14" x14ac:dyDescent="0.25">
      <c r="A91" s="44"/>
      <c r="B91"/>
      <c r="C91" s="48"/>
      <c r="D91"/>
      <c r="E91"/>
      <c r="F91"/>
      <c r="G91"/>
      <c r="H91"/>
      <c r="I91" s="925"/>
      <c r="J91" s="925"/>
      <c r="L91" s="925"/>
      <c r="M91" s="925"/>
      <c r="N91" s="17"/>
    </row>
    <row r="92" spans="1:14" x14ac:dyDescent="0.25">
      <c r="A92" s="44"/>
      <c r="B92" s="49" t="s">
        <v>18</v>
      </c>
      <c r="C92" s="50" t="s">
        <v>27</v>
      </c>
      <c r="D92" s="55" t="s">
        <v>28</v>
      </c>
      <c r="E92" s="55" t="s">
        <v>29</v>
      </c>
      <c r="F92"/>
      <c r="G92"/>
      <c r="H92"/>
      <c r="I92" s="925"/>
      <c r="J92" s="925"/>
      <c r="L92" s="925"/>
      <c r="M92" s="925"/>
      <c r="N92" s="17"/>
    </row>
    <row r="93" spans="1:14" ht="28.5" x14ac:dyDescent="0.25">
      <c r="A93" s="44"/>
      <c r="B93" s="56" t="s">
        <v>30</v>
      </c>
      <c r="C93" s="57">
        <v>40</v>
      </c>
      <c r="D93" s="878">
        <v>0</v>
      </c>
      <c r="E93" s="1566">
        <f>+D93+D94</f>
        <v>0</v>
      </c>
      <c r="F93"/>
      <c r="G93"/>
      <c r="H93"/>
      <c r="I93" s="925"/>
      <c r="J93" s="925"/>
      <c r="L93" s="925"/>
      <c r="M93" s="925"/>
      <c r="N93" s="17"/>
    </row>
    <row r="94" spans="1:14" ht="42.75" x14ac:dyDescent="0.25">
      <c r="A94" s="44"/>
      <c r="B94" s="56" t="s">
        <v>31</v>
      </c>
      <c r="C94" s="57">
        <v>60</v>
      </c>
      <c r="D94" s="878">
        <v>0</v>
      </c>
      <c r="E94" s="1567"/>
      <c r="F94"/>
      <c r="G94"/>
      <c r="H94"/>
      <c r="I94" s="925"/>
      <c r="J94" s="925"/>
      <c r="L94" s="925"/>
      <c r="M94" s="925"/>
      <c r="N94" s="17"/>
    </row>
    <row r="95" spans="1:14" x14ac:dyDescent="0.25">
      <c r="A95" s="44"/>
      <c r="B95" s="208"/>
      <c r="C95" s="209"/>
      <c r="D95" s="826"/>
      <c r="E95" s="826"/>
      <c r="F95"/>
      <c r="G95"/>
      <c r="H95"/>
      <c r="I95" s="925"/>
      <c r="J95" s="925"/>
      <c r="L95" s="925"/>
      <c r="M95" s="925"/>
      <c r="N95" s="17"/>
    </row>
    <row r="96" spans="1:14" x14ac:dyDescent="0.25">
      <c r="A96" s="44"/>
      <c r="B96" s="47" t="s">
        <v>4898</v>
      </c>
      <c r="C96" s="48"/>
      <c r="D96"/>
      <c r="E96"/>
      <c r="F96"/>
      <c r="G96"/>
      <c r="H96"/>
      <c r="I96" s="925"/>
      <c r="J96" s="925"/>
      <c r="L96" s="925"/>
      <c r="M96" s="925"/>
      <c r="N96" s="17"/>
    </row>
    <row r="97" spans="1:26" x14ac:dyDescent="0.25">
      <c r="A97" s="44"/>
      <c r="B97"/>
      <c r="C97" s="48"/>
      <c r="D97"/>
      <c r="E97"/>
      <c r="F97"/>
      <c r="G97"/>
      <c r="H97"/>
      <c r="I97" s="925"/>
      <c r="J97" s="925"/>
      <c r="L97" s="925"/>
      <c r="M97" s="925"/>
      <c r="N97" s="17"/>
    </row>
    <row r="98" spans="1:26" x14ac:dyDescent="0.25">
      <c r="A98" s="44"/>
      <c r="B98" s="49" t="s">
        <v>18</v>
      </c>
      <c r="C98" s="50" t="s">
        <v>27</v>
      </c>
      <c r="D98" s="55" t="s">
        <v>28</v>
      </c>
      <c r="E98" s="55" t="s">
        <v>29</v>
      </c>
      <c r="F98"/>
      <c r="G98"/>
      <c r="H98"/>
      <c r="I98" s="925"/>
      <c r="J98" s="925"/>
      <c r="L98" s="925"/>
      <c r="M98" s="925"/>
      <c r="N98" s="17"/>
    </row>
    <row r="99" spans="1:26" ht="28.5" x14ac:dyDescent="0.25">
      <c r="A99" s="44"/>
      <c r="B99" s="56" t="s">
        <v>30</v>
      </c>
      <c r="C99" s="57">
        <v>40</v>
      </c>
      <c r="D99" s="878">
        <v>0</v>
      </c>
      <c r="E99" s="1566">
        <f>+D99+D100</f>
        <v>0</v>
      </c>
      <c r="F99"/>
      <c r="G99"/>
      <c r="H99"/>
      <c r="I99" s="925"/>
      <c r="J99" s="925"/>
      <c r="L99" s="925"/>
      <c r="M99" s="925"/>
      <c r="N99" s="17"/>
    </row>
    <row r="100" spans="1:26" ht="42.75" x14ac:dyDescent="0.25">
      <c r="A100" s="44"/>
      <c r="B100" s="56" t="s">
        <v>31</v>
      </c>
      <c r="C100" s="57">
        <v>60</v>
      </c>
      <c r="D100" s="878">
        <v>0</v>
      </c>
      <c r="E100" s="1567"/>
      <c r="F100"/>
      <c r="G100"/>
      <c r="H100"/>
      <c r="I100" s="925"/>
      <c r="J100" s="925"/>
      <c r="L100" s="925"/>
      <c r="M100" s="925"/>
      <c r="N100" s="17"/>
    </row>
    <row r="101" spans="1:26" x14ac:dyDescent="0.25">
      <c r="A101" s="44"/>
      <c r="B101" s="208"/>
      <c r="C101" s="209"/>
      <c r="D101" s="826"/>
      <c r="E101" s="826"/>
      <c r="F101"/>
      <c r="G101"/>
      <c r="H101"/>
      <c r="I101" s="925"/>
      <c r="J101" s="925"/>
      <c r="L101" s="925"/>
      <c r="M101" s="925"/>
      <c r="N101" s="17"/>
    </row>
    <row r="102" spans="1:26" x14ac:dyDescent="0.25">
      <c r="A102" s="44"/>
      <c r="C102" s="45"/>
      <c r="D102" s="25"/>
      <c r="E102" s="46"/>
      <c r="F102" s="41"/>
      <c r="G102" s="41"/>
      <c r="H102" s="41"/>
      <c r="I102" s="42"/>
      <c r="J102" s="42"/>
      <c r="K102" s="43"/>
      <c r="L102" s="42"/>
      <c r="M102" s="42"/>
    </row>
    <row r="103" spans="1:26" ht="15.75" thickBot="1" x14ac:dyDescent="0.3">
      <c r="M103" s="1568" t="s">
        <v>32</v>
      </c>
      <c r="N103" s="1568"/>
    </row>
    <row r="104" spans="1:26" ht="18.75" x14ac:dyDescent="0.25">
      <c r="B104" s="1901" t="s">
        <v>4234</v>
      </c>
      <c r="C104" s="1901"/>
      <c r="D104" s="1901"/>
      <c r="E104" s="1901"/>
      <c r="F104" s="1901"/>
      <c r="G104" s="1901"/>
      <c r="H104" s="1901"/>
      <c r="I104" s="1901"/>
      <c r="J104" s="1901"/>
      <c r="K104" s="1901"/>
      <c r="L104" s="1901"/>
      <c r="M104" s="1901"/>
      <c r="N104" s="1901"/>
      <c r="O104" s="1901"/>
      <c r="P104" s="1901"/>
      <c r="Q104" s="1901"/>
    </row>
    <row r="105" spans="1:26" ht="15.75" thickBot="1" x14ac:dyDescent="0.3">
      <c r="M105" s="58"/>
      <c r="N105" s="58"/>
    </row>
    <row r="106" spans="1:26" s="925" customFormat="1" ht="60" x14ac:dyDescent="0.25">
      <c r="B106" s="156" t="s">
        <v>34</v>
      </c>
      <c r="C106" s="157" t="s">
        <v>35</v>
      </c>
      <c r="D106" s="156" t="s">
        <v>36</v>
      </c>
      <c r="E106" s="156" t="s">
        <v>37</v>
      </c>
      <c r="F106" s="156" t="s">
        <v>38</v>
      </c>
      <c r="G106" s="156" t="s">
        <v>39</v>
      </c>
      <c r="H106" s="156" t="s">
        <v>40</v>
      </c>
      <c r="I106" s="156" t="s">
        <v>41</v>
      </c>
      <c r="J106" s="156" t="s">
        <v>42</v>
      </c>
      <c r="K106" s="156" t="s">
        <v>43</v>
      </c>
      <c r="L106" s="156" t="s">
        <v>44</v>
      </c>
      <c r="M106" s="158" t="s">
        <v>45</v>
      </c>
      <c r="N106" s="156" t="s">
        <v>46</v>
      </c>
      <c r="O106" s="156" t="s">
        <v>47</v>
      </c>
      <c r="P106" s="860" t="s">
        <v>48</v>
      </c>
      <c r="Q106" s="860" t="s">
        <v>49</v>
      </c>
    </row>
    <row r="107" spans="1:26" s="76" customFormat="1" ht="30" x14ac:dyDescent="0.25">
      <c r="A107" s="62"/>
      <c r="B107" s="163" t="s">
        <v>4899</v>
      </c>
      <c r="C107" s="163" t="s">
        <v>4899</v>
      </c>
      <c r="D107" s="77" t="s">
        <v>2402</v>
      </c>
      <c r="E107" s="78" t="s">
        <v>4900</v>
      </c>
      <c r="F107" s="79" t="s">
        <v>19</v>
      </c>
      <c r="G107" s="160">
        <v>1</v>
      </c>
      <c r="H107" s="80">
        <v>39815</v>
      </c>
      <c r="I107" s="81">
        <v>40178</v>
      </c>
      <c r="J107" s="82" t="s">
        <v>20</v>
      </c>
      <c r="K107" s="83">
        <v>1.2</v>
      </c>
      <c r="L107" s="83">
        <v>0</v>
      </c>
      <c r="M107" s="84">
        <v>2151</v>
      </c>
      <c r="N107" s="84">
        <v>2151</v>
      </c>
      <c r="O107" s="85">
        <v>1239648811</v>
      </c>
      <c r="P107" s="85" t="s">
        <v>4901</v>
      </c>
      <c r="Q107" s="952" t="s">
        <v>4902</v>
      </c>
      <c r="R107" s="75"/>
      <c r="S107" s="75"/>
      <c r="T107" s="75"/>
      <c r="U107" s="75"/>
      <c r="V107" s="75"/>
      <c r="W107" s="75"/>
      <c r="X107" s="75"/>
      <c r="Y107" s="75"/>
      <c r="Z107" s="75"/>
    </row>
    <row r="108" spans="1:26" s="76" customFormat="1" ht="45" x14ac:dyDescent="0.25">
      <c r="A108" s="62"/>
      <c r="B108" s="163" t="s">
        <v>4899</v>
      </c>
      <c r="C108" s="163" t="s">
        <v>4899</v>
      </c>
      <c r="D108" s="77" t="s">
        <v>4903</v>
      </c>
      <c r="E108" s="78" t="s">
        <v>4904</v>
      </c>
      <c r="F108" s="79" t="s">
        <v>20</v>
      </c>
      <c r="G108" s="160">
        <v>1</v>
      </c>
      <c r="H108" s="80">
        <v>39873</v>
      </c>
      <c r="I108" s="81">
        <v>40154</v>
      </c>
      <c r="J108" s="82" t="s">
        <v>20</v>
      </c>
      <c r="K108" s="83">
        <v>0</v>
      </c>
      <c r="L108" s="83">
        <v>2.2000000000000002</v>
      </c>
      <c r="M108" s="84">
        <v>830</v>
      </c>
      <c r="N108" s="84">
        <v>830</v>
      </c>
      <c r="O108" s="85">
        <v>189677000</v>
      </c>
      <c r="P108" s="87">
        <v>86</v>
      </c>
      <c r="Q108" s="952" t="s">
        <v>4905</v>
      </c>
      <c r="R108" s="75"/>
      <c r="S108" s="75"/>
      <c r="T108" s="75"/>
      <c r="U108" s="75"/>
      <c r="V108" s="75"/>
      <c r="W108" s="75"/>
      <c r="X108" s="75"/>
      <c r="Y108" s="75"/>
      <c r="Z108" s="75"/>
    </row>
    <row r="109" spans="1:26" s="76" customFormat="1" ht="45" x14ac:dyDescent="0.25">
      <c r="A109" s="62"/>
      <c r="B109" s="163" t="s">
        <v>4899</v>
      </c>
      <c r="C109" s="163" t="s">
        <v>4899</v>
      </c>
      <c r="D109" s="77" t="s">
        <v>4906</v>
      </c>
      <c r="E109" s="78" t="s">
        <v>4907</v>
      </c>
      <c r="F109" s="79" t="s">
        <v>20</v>
      </c>
      <c r="G109" s="160">
        <v>1</v>
      </c>
      <c r="H109" s="80">
        <v>39868</v>
      </c>
      <c r="I109" s="81">
        <v>40157</v>
      </c>
      <c r="J109" s="82" t="s">
        <v>20</v>
      </c>
      <c r="K109" s="83">
        <v>0</v>
      </c>
      <c r="L109" s="83">
        <v>2.2999999999999998</v>
      </c>
      <c r="M109" s="84">
        <v>1410</v>
      </c>
      <c r="N109" s="84">
        <v>1410</v>
      </c>
      <c r="O109" s="85">
        <v>258903216</v>
      </c>
      <c r="P109" s="87">
        <v>87</v>
      </c>
      <c r="Q109" s="952" t="s">
        <v>4905</v>
      </c>
      <c r="R109" s="75"/>
      <c r="S109" s="75"/>
      <c r="T109" s="75"/>
      <c r="U109" s="75"/>
      <c r="V109" s="75"/>
      <c r="W109" s="75"/>
      <c r="X109" s="75"/>
      <c r="Y109" s="75"/>
      <c r="Z109" s="75"/>
    </row>
    <row r="110" spans="1:26" s="76" customFormat="1" ht="45" x14ac:dyDescent="0.25">
      <c r="A110" s="62"/>
      <c r="B110" s="163" t="s">
        <v>4899</v>
      </c>
      <c r="C110" s="163" t="s">
        <v>4899</v>
      </c>
      <c r="D110" s="77" t="s">
        <v>4906</v>
      </c>
      <c r="E110" s="78" t="s">
        <v>4907</v>
      </c>
      <c r="F110" s="79" t="s">
        <v>20</v>
      </c>
      <c r="G110" s="160">
        <v>1</v>
      </c>
      <c r="H110" s="80">
        <v>40240</v>
      </c>
      <c r="I110" s="81">
        <v>40466</v>
      </c>
      <c r="J110" s="82" t="s">
        <v>20</v>
      </c>
      <c r="K110" s="83">
        <v>0</v>
      </c>
      <c r="L110" s="83">
        <v>7.4</v>
      </c>
      <c r="M110" s="84">
        <v>1927</v>
      </c>
      <c r="N110" s="84">
        <v>1927</v>
      </c>
      <c r="O110" s="85">
        <v>223226276</v>
      </c>
      <c r="P110" s="87">
        <v>88</v>
      </c>
      <c r="Q110" s="952" t="s">
        <v>4905</v>
      </c>
      <c r="R110" s="75"/>
      <c r="S110" s="75"/>
      <c r="T110" s="75"/>
      <c r="U110" s="75"/>
      <c r="V110" s="75"/>
      <c r="W110" s="75"/>
      <c r="X110" s="75"/>
      <c r="Y110" s="75"/>
      <c r="Z110" s="75"/>
    </row>
    <row r="111" spans="1:26" s="76" customFormat="1" ht="45" x14ac:dyDescent="0.25">
      <c r="A111" s="62"/>
      <c r="B111" s="163" t="s">
        <v>4899</v>
      </c>
      <c r="C111" s="163" t="s">
        <v>4899</v>
      </c>
      <c r="D111" s="77" t="s">
        <v>4908</v>
      </c>
      <c r="E111" s="78" t="s">
        <v>4907</v>
      </c>
      <c r="F111" s="79" t="s">
        <v>20</v>
      </c>
      <c r="G111" s="160">
        <v>1</v>
      </c>
      <c r="H111" s="80">
        <v>40330</v>
      </c>
      <c r="I111" s="81">
        <v>40502</v>
      </c>
      <c r="J111" s="82" t="s">
        <v>20</v>
      </c>
      <c r="K111" s="83">
        <v>0</v>
      </c>
      <c r="L111" s="83">
        <v>5.5</v>
      </c>
      <c r="M111" s="84">
        <v>2030</v>
      </c>
      <c r="N111" s="84">
        <v>2030</v>
      </c>
      <c r="O111" s="85">
        <v>217240500</v>
      </c>
      <c r="P111" s="87">
        <v>89</v>
      </c>
      <c r="Q111" s="952" t="s">
        <v>4905</v>
      </c>
      <c r="R111" s="75"/>
      <c r="S111" s="75"/>
      <c r="T111" s="75"/>
      <c r="U111" s="75"/>
      <c r="V111" s="75"/>
      <c r="W111" s="75"/>
      <c r="X111" s="75"/>
      <c r="Y111" s="75"/>
      <c r="Z111" s="75"/>
    </row>
    <row r="112" spans="1:26" s="76" customFormat="1" ht="45" x14ac:dyDescent="0.25">
      <c r="A112" s="62"/>
      <c r="B112" s="163" t="s">
        <v>4899</v>
      </c>
      <c r="C112" s="163" t="s">
        <v>4899</v>
      </c>
      <c r="D112" s="77" t="s">
        <v>4909</v>
      </c>
      <c r="E112" s="398" t="s">
        <v>4910</v>
      </c>
      <c r="F112" s="79" t="s">
        <v>20</v>
      </c>
      <c r="G112" s="160" t="s">
        <v>4911</v>
      </c>
      <c r="H112" s="80">
        <v>40590</v>
      </c>
      <c r="I112" s="81">
        <v>40858</v>
      </c>
      <c r="J112" s="82" t="s">
        <v>20</v>
      </c>
      <c r="K112" s="83">
        <v>0</v>
      </c>
      <c r="L112" s="83">
        <v>8.5</v>
      </c>
      <c r="M112" s="84"/>
      <c r="N112" s="84"/>
      <c r="O112" s="85">
        <v>2373565240</v>
      </c>
      <c r="P112" s="87">
        <v>90</v>
      </c>
      <c r="Q112" s="952" t="s">
        <v>4905</v>
      </c>
      <c r="R112" s="75"/>
      <c r="S112" s="75"/>
      <c r="T112" s="75"/>
      <c r="U112" s="75"/>
      <c r="V112" s="75"/>
      <c r="W112" s="75"/>
      <c r="X112" s="75"/>
      <c r="Y112" s="75"/>
      <c r="Z112" s="75"/>
    </row>
    <row r="113" spans="1:26" s="76" customFormat="1" x14ac:dyDescent="0.25">
      <c r="A113" s="62"/>
      <c r="B113" s="163" t="s">
        <v>4899</v>
      </c>
      <c r="C113" s="163" t="s">
        <v>4899</v>
      </c>
      <c r="D113" s="77" t="s">
        <v>4321</v>
      </c>
      <c r="E113" s="78" t="s">
        <v>4912</v>
      </c>
      <c r="F113" s="79" t="s">
        <v>19</v>
      </c>
      <c r="G113" s="160">
        <v>1</v>
      </c>
      <c r="H113" s="80">
        <v>40563</v>
      </c>
      <c r="I113" s="81">
        <v>40908</v>
      </c>
      <c r="J113" s="82" t="s">
        <v>20</v>
      </c>
      <c r="K113" s="83">
        <v>11.3</v>
      </c>
      <c r="L113" s="83">
        <v>0</v>
      </c>
      <c r="M113" s="84">
        <v>1840</v>
      </c>
      <c r="N113" s="84">
        <v>1840</v>
      </c>
      <c r="O113" s="85">
        <v>1447414676</v>
      </c>
      <c r="P113" s="85" t="s">
        <v>4913</v>
      </c>
      <c r="Q113" s="74"/>
      <c r="R113" s="75"/>
      <c r="S113" s="75"/>
      <c r="T113" s="75"/>
      <c r="U113" s="75"/>
      <c r="V113" s="75"/>
      <c r="W113" s="75"/>
      <c r="X113" s="75"/>
      <c r="Y113" s="75"/>
      <c r="Z113" s="75"/>
    </row>
    <row r="114" spans="1:26" s="76" customFormat="1" ht="45" x14ac:dyDescent="0.25">
      <c r="A114" s="62"/>
      <c r="B114" s="163" t="s">
        <v>4899</v>
      </c>
      <c r="C114" s="163" t="s">
        <v>4899</v>
      </c>
      <c r="D114" s="77" t="s">
        <v>4914</v>
      </c>
      <c r="E114" s="78" t="s">
        <v>4907</v>
      </c>
      <c r="F114" s="79" t="s">
        <v>20</v>
      </c>
      <c r="G114" s="160">
        <v>1</v>
      </c>
      <c r="H114" s="80">
        <v>40601</v>
      </c>
      <c r="I114" s="81">
        <v>40877</v>
      </c>
      <c r="J114" s="82" t="s">
        <v>20</v>
      </c>
      <c r="K114" s="83">
        <v>0</v>
      </c>
      <c r="L114" s="83">
        <v>9.1</v>
      </c>
      <c r="M114" s="84">
        <v>1565</v>
      </c>
      <c r="N114" s="84">
        <v>1565</v>
      </c>
      <c r="O114" s="85">
        <v>273926215</v>
      </c>
      <c r="P114" s="87">
        <v>93</v>
      </c>
      <c r="Q114" s="952" t="s">
        <v>4905</v>
      </c>
      <c r="R114" s="75"/>
      <c r="S114" s="75"/>
      <c r="T114" s="75"/>
      <c r="U114" s="75"/>
      <c r="V114" s="75"/>
      <c r="W114" s="75"/>
      <c r="X114" s="75"/>
      <c r="Y114" s="75"/>
      <c r="Z114" s="75"/>
    </row>
    <row r="115" spans="1:26" s="76" customFormat="1" ht="45" x14ac:dyDescent="0.25">
      <c r="A115" s="62"/>
      <c r="B115" s="163" t="s">
        <v>4899</v>
      </c>
      <c r="C115" s="163" t="s">
        <v>4899</v>
      </c>
      <c r="D115" s="77" t="s">
        <v>4915</v>
      </c>
      <c r="E115" s="78" t="s">
        <v>4907</v>
      </c>
      <c r="F115" s="79" t="s">
        <v>20</v>
      </c>
      <c r="G115" s="160">
        <v>1</v>
      </c>
      <c r="H115" s="80">
        <v>41137</v>
      </c>
      <c r="I115" s="81">
        <v>41255</v>
      </c>
      <c r="J115" s="82" t="s">
        <v>20</v>
      </c>
      <c r="K115" s="83">
        <v>0</v>
      </c>
      <c r="L115" s="83">
        <v>4.0999999999999996</v>
      </c>
      <c r="M115" s="84">
        <v>571</v>
      </c>
      <c r="N115" s="84">
        <v>571</v>
      </c>
      <c r="O115" s="85">
        <v>400000000</v>
      </c>
      <c r="P115" s="87">
        <v>94</v>
      </c>
      <c r="Q115" s="952" t="s">
        <v>4905</v>
      </c>
      <c r="R115" s="75"/>
      <c r="S115" s="75"/>
      <c r="T115" s="75"/>
      <c r="U115" s="75"/>
      <c r="V115" s="75"/>
      <c r="W115" s="75"/>
      <c r="X115" s="75"/>
      <c r="Y115" s="75"/>
      <c r="Z115" s="75"/>
    </row>
    <row r="116" spans="1:26" s="76" customFormat="1" ht="45" x14ac:dyDescent="0.25">
      <c r="A116" s="62"/>
      <c r="B116" s="163" t="s">
        <v>4899</v>
      </c>
      <c r="C116" s="163" t="s">
        <v>4899</v>
      </c>
      <c r="D116" s="77" t="s">
        <v>4916</v>
      </c>
      <c r="E116" s="78" t="s">
        <v>4907</v>
      </c>
      <c r="F116" s="79" t="s">
        <v>20</v>
      </c>
      <c r="G116" s="160">
        <v>1</v>
      </c>
      <c r="H116" s="80">
        <v>40619</v>
      </c>
      <c r="I116" s="81">
        <v>40886</v>
      </c>
      <c r="J116" s="82" t="s">
        <v>20</v>
      </c>
      <c r="K116" s="83">
        <v>0</v>
      </c>
      <c r="L116" s="83">
        <v>8.6999999999999993</v>
      </c>
      <c r="M116" s="84"/>
      <c r="N116" s="84"/>
      <c r="O116" s="85">
        <v>377475199</v>
      </c>
      <c r="P116" s="87">
        <v>95</v>
      </c>
      <c r="Q116" s="952" t="s">
        <v>4905</v>
      </c>
      <c r="R116" s="75"/>
      <c r="S116" s="75"/>
      <c r="T116" s="75"/>
      <c r="U116" s="75"/>
      <c r="V116" s="75"/>
      <c r="W116" s="75"/>
      <c r="X116" s="75"/>
      <c r="Y116" s="75"/>
      <c r="Z116" s="75"/>
    </row>
    <row r="117" spans="1:26" s="76" customFormat="1" ht="45" x14ac:dyDescent="0.25">
      <c r="A117" s="62"/>
      <c r="B117" s="163" t="s">
        <v>4899</v>
      </c>
      <c r="C117" s="163" t="s">
        <v>4899</v>
      </c>
      <c r="D117" s="77" t="s">
        <v>4915</v>
      </c>
      <c r="E117" s="78" t="s">
        <v>4907</v>
      </c>
      <c r="F117" s="79" t="s">
        <v>20</v>
      </c>
      <c r="G117" s="160">
        <v>1</v>
      </c>
      <c r="H117" s="80">
        <v>40966</v>
      </c>
      <c r="I117" s="81">
        <v>41243</v>
      </c>
      <c r="J117" s="82" t="s">
        <v>20</v>
      </c>
      <c r="K117" s="83">
        <v>0</v>
      </c>
      <c r="L117" s="83">
        <v>9.1</v>
      </c>
      <c r="M117" s="84">
        <v>5157</v>
      </c>
      <c r="N117" s="84">
        <v>5157</v>
      </c>
      <c r="O117" s="85">
        <v>1076604800</v>
      </c>
      <c r="P117" s="87">
        <v>96</v>
      </c>
      <c r="Q117" s="952" t="s">
        <v>4905</v>
      </c>
      <c r="R117" s="75"/>
      <c r="S117" s="75"/>
      <c r="T117" s="75"/>
      <c r="U117" s="75"/>
      <c r="V117" s="75"/>
      <c r="W117" s="75"/>
      <c r="X117" s="75"/>
      <c r="Y117" s="75"/>
      <c r="Z117" s="75"/>
    </row>
    <row r="118" spans="1:26" s="76" customFormat="1" ht="45" x14ac:dyDescent="0.25">
      <c r="A118" s="62"/>
      <c r="B118" s="163" t="s">
        <v>4899</v>
      </c>
      <c r="C118" s="163" t="s">
        <v>4899</v>
      </c>
      <c r="D118" s="77" t="s">
        <v>4917</v>
      </c>
      <c r="E118" s="78" t="s">
        <v>4907</v>
      </c>
      <c r="F118" s="79" t="s">
        <v>20</v>
      </c>
      <c r="G118" s="78">
        <v>1</v>
      </c>
      <c r="H118" s="80">
        <v>41047</v>
      </c>
      <c r="I118" s="81">
        <v>41243</v>
      </c>
      <c r="J118" s="82" t="s">
        <v>20</v>
      </c>
      <c r="K118" s="83">
        <v>0</v>
      </c>
      <c r="L118" s="83">
        <v>6.4</v>
      </c>
      <c r="M118" s="84">
        <v>3000</v>
      </c>
      <c r="N118" s="84">
        <v>3000</v>
      </c>
      <c r="O118" s="85">
        <v>594678400</v>
      </c>
      <c r="P118" s="87">
        <v>97</v>
      </c>
      <c r="Q118" s="952" t="s">
        <v>4905</v>
      </c>
      <c r="R118" s="75"/>
      <c r="S118" s="75"/>
      <c r="T118" s="75"/>
      <c r="U118" s="75"/>
      <c r="V118" s="75"/>
      <c r="W118" s="75"/>
      <c r="X118" s="75"/>
      <c r="Y118" s="75"/>
      <c r="Z118" s="75"/>
    </row>
    <row r="119" spans="1:26" s="76" customFormat="1" ht="45" x14ac:dyDescent="0.25">
      <c r="A119" s="62"/>
      <c r="B119" s="163" t="s">
        <v>4918</v>
      </c>
      <c r="C119" s="163" t="s">
        <v>4918</v>
      </c>
      <c r="D119" s="77" t="s">
        <v>4917</v>
      </c>
      <c r="E119" s="78" t="s">
        <v>4907</v>
      </c>
      <c r="F119" s="79" t="s">
        <v>20</v>
      </c>
      <c r="G119" s="78">
        <v>1</v>
      </c>
      <c r="H119" s="80">
        <v>406600</v>
      </c>
      <c r="I119" s="81">
        <v>41608</v>
      </c>
      <c r="J119" s="82" t="s">
        <v>20</v>
      </c>
      <c r="K119" s="83">
        <v>0</v>
      </c>
      <c r="L119" s="83">
        <v>8.1999999999999993</v>
      </c>
      <c r="M119" s="84">
        <v>2630</v>
      </c>
      <c r="N119" s="84">
        <v>2630</v>
      </c>
      <c r="O119" s="85">
        <v>641026100</v>
      </c>
      <c r="P119" s="87">
        <v>98</v>
      </c>
      <c r="Q119" s="952" t="s">
        <v>4905</v>
      </c>
      <c r="R119" s="75"/>
      <c r="S119" s="75"/>
      <c r="T119" s="75"/>
      <c r="U119" s="75"/>
      <c r="V119" s="75"/>
      <c r="W119" s="75"/>
      <c r="X119" s="75"/>
      <c r="Y119" s="75"/>
      <c r="Z119" s="75"/>
    </row>
    <row r="120" spans="1:26" s="76" customFormat="1" x14ac:dyDescent="0.25">
      <c r="A120" s="62"/>
      <c r="B120" s="163" t="s">
        <v>29</v>
      </c>
      <c r="C120" s="77"/>
      <c r="D120" s="77"/>
      <c r="E120" s="78"/>
      <c r="F120" s="79"/>
      <c r="G120" s="79"/>
      <c r="H120" s="79"/>
      <c r="I120" s="81"/>
      <c r="J120" s="82"/>
      <c r="K120" s="89">
        <f>SUM(K107:K119)</f>
        <v>12.5</v>
      </c>
      <c r="L120" s="89">
        <f>SUM(L107:L119)</f>
        <v>71.5</v>
      </c>
      <c r="M120" s="96">
        <f>SUM(M107:M119)</f>
        <v>23111</v>
      </c>
      <c r="N120" s="84"/>
      <c r="O120" s="85"/>
      <c r="P120" s="85"/>
      <c r="Q120" s="88"/>
    </row>
    <row r="121" spans="1:26" s="100" customFormat="1" x14ac:dyDescent="0.25">
      <c r="C121" s="101"/>
      <c r="E121" s="102"/>
      <c r="K121" s="103"/>
    </row>
    <row r="122" spans="1:26" s="100" customFormat="1" x14ac:dyDescent="0.25">
      <c r="B122" s="1569" t="s">
        <v>60</v>
      </c>
      <c r="C122" s="1740" t="s">
        <v>61</v>
      </c>
      <c r="D122" s="1571" t="s">
        <v>62</v>
      </c>
      <c r="E122" s="1571"/>
      <c r="K122" s="103"/>
    </row>
    <row r="123" spans="1:26" s="100" customFormat="1" x14ac:dyDescent="0.25">
      <c r="B123" s="1570"/>
      <c r="C123" s="1741"/>
      <c r="D123" s="857" t="s">
        <v>19</v>
      </c>
      <c r="E123" s="105" t="s">
        <v>20</v>
      </c>
      <c r="K123" s="103"/>
    </row>
    <row r="124" spans="1:26" s="100" customFormat="1" ht="18.75" x14ac:dyDescent="0.25">
      <c r="B124" s="106" t="s">
        <v>65</v>
      </c>
      <c r="C124" s="107">
        <f>+K120</f>
        <v>12.5</v>
      </c>
      <c r="D124" s="983"/>
      <c r="E124" s="983" t="s">
        <v>22</v>
      </c>
      <c r="F124" s="110"/>
      <c r="G124" s="110"/>
      <c r="H124" s="110"/>
      <c r="I124" s="110"/>
      <c r="J124" s="110"/>
      <c r="K124" s="111"/>
      <c r="L124" s="110"/>
      <c r="M124" s="110"/>
    </row>
    <row r="125" spans="1:26" s="100" customFormat="1" x14ac:dyDescent="0.25">
      <c r="B125" s="106" t="s">
        <v>66</v>
      </c>
      <c r="C125" s="107" t="s">
        <v>4919</v>
      </c>
      <c r="D125" s="983" t="s">
        <v>22</v>
      </c>
      <c r="E125" s="109"/>
      <c r="K125" s="103"/>
    </row>
    <row r="126" spans="1:26" s="100" customFormat="1" x14ac:dyDescent="0.25">
      <c r="B126" s="112"/>
      <c r="C126" s="1582"/>
      <c r="D126" s="1582"/>
      <c r="E126" s="1582"/>
      <c r="F126" s="1582"/>
      <c r="G126" s="1582"/>
      <c r="H126" s="1582"/>
      <c r="I126" s="1582"/>
      <c r="J126" s="1582"/>
      <c r="K126" s="1582"/>
      <c r="L126" s="1582"/>
      <c r="M126" s="1582"/>
      <c r="N126" s="1582"/>
    </row>
    <row r="127" spans="1:26" ht="15.75" thickBot="1" x14ac:dyDescent="0.3"/>
    <row r="128" spans="1:26" ht="27" thickBot="1" x14ac:dyDescent="0.3">
      <c r="B128" s="1584" t="s">
        <v>67</v>
      </c>
      <c r="C128" s="1585"/>
      <c r="D128" s="1585"/>
      <c r="E128" s="1585"/>
      <c r="F128" s="1585"/>
      <c r="G128" s="1585"/>
      <c r="H128" s="1585"/>
      <c r="I128" s="1585"/>
      <c r="J128" s="1585"/>
      <c r="K128" s="1585"/>
      <c r="L128" s="1585"/>
      <c r="M128" s="1585"/>
      <c r="N128" s="1586"/>
    </row>
    <row r="131" spans="2:18" ht="120" x14ac:dyDescent="0.25">
      <c r="B131" s="923" t="s">
        <v>68</v>
      </c>
      <c r="C131" s="113" t="s">
        <v>69</v>
      </c>
      <c r="D131" s="114" t="s">
        <v>70</v>
      </c>
      <c r="E131" s="114" t="s">
        <v>71</v>
      </c>
      <c r="F131" s="114" t="s">
        <v>72</v>
      </c>
      <c r="G131" s="114" t="s">
        <v>73</v>
      </c>
      <c r="H131" s="114" t="s">
        <v>74</v>
      </c>
      <c r="I131" s="114" t="s">
        <v>75</v>
      </c>
      <c r="J131" s="114" t="s">
        <v>76</v>
      </c>
      <c r="K131" s="114" t="s">
        <v>77</v>
      </c>
      <c r="L131" s="114" t="s">
        <v>78</v>
      </c>
      <c r="M131" s="115" t="s">
        <v>79</v>
      </c>
      <c r="N131" s="115" t="s">
        <v>80</v>
      </c>
      <c r="O131" s="1579" t="s">
        <v>81</v>
      </c>
      <c r="P131" s="1581"/>
      <c r="Q131" s="114" t="s">
        <v>82</v>
      </c>
    </row>
    <row r="132" spans="2:18" s="116" customFormat="1" ht="165" x14ac:dyDescent="0.25">
      <c r="B132" s="1086" t="s">
        <v>1824</v>
      </c>
      <c r="C132" s="118" t="s">
        <v>93</v>
      </c>
      <c r="D132" s="119" t="s">
        <v>4920</v>
      </c>
      <c r="E132" s="119">
        <v>50</v>
      </c>
      <c r="F132" s="119" t="s">
        <v>86</v>
      </c>
      <c r="G132" s="119" t="s">
        <v>86</v>
      </c>
      <c r="H132" s="119" t="s">
        <v>86</v>
      </c>
      <c r="I132" s="119" t="s">
        <v>19</v>
      </c>
      <c r="J132" s="119" t="s">
        <v>19</v>
      </c>
      <c r="K132" s="119" t="s">
        <v>19</v>
      </c>
      <c r="L132" s="119" t="s">
        <v>19</v>
      </c>
      <c r="M132" s="120" t="s">
        <v>19</v>
      </c>
      <c r="N132" s="120" t="s">
        <v>19</v>
      </c>
      <c r="O132" s="1742"/>
      <c r="P132" s="1743"/>
      <c r="Q132" s="119" t="s">
        <v>19</v>
      </c>
      <c r="R132" s="121"/>
    </row>
    <row r="133" spans="2:18" s="116" customFormat="1" ht="135" x14ac:dyDescent="0.25">
      <c r="B133" s="1086" t="s">
        <v>1824</v>
      </c>
      <c r="C133" s="118" t="s">
        <v>93</v>
      </c>
      <c r="D133" s="801" t="s">
        <v>4921</v>
      </c>
      <c r="E133" s="119">
        <v>50</v>
      </c>
      <c r="F133" s="119" t="s">
        <v>86</v>
      </c>
      <c r="G133" s="119" t="s">
        <v>86</v>
      </c>
      <c r="H133" s="119" t="s">
        <v>86</v>
      </c>
      <c r="I133" s="119" t="s">
        <v>19</v>
      </c>
      <c r="J133" s="119" t="s">
        <v>19</v>
      </c>
      <c r="K133" s="119" t="s">
        <v>19</v>
      </c>
      <c r="L133" s="119" t="s">
        <v>19</v>
      </c>
      <c r="M133" s="120" t="s">
        <v>19</v>
      </c>
      <c r="N133" s="120" t="s">
        <v>19</v>
      </c>
      <c r="O133" s="1742"/>
      <c r="P133" s="1743"/>
      <c r="Q133" s="119" t="s">
        <v>19</v>
      </c>
      <c r="R133" s="121"/>
    </row>
    <row r="134" spans="2:18" s="116" customFormat="1" ht="150" x14ac:dyDescent="0.25">
      <c r="B134" s="1086" t="s">
        <v>1824</v>
      </c>
      <c r="C134" s="118" t="s">
        <v>93</v>
      </c>
      <c r="D134" s="801" t="s">
        <v>4922</v>
      </c>
      <c r="E134" s="119">
        <v>50</v>
      </c>
      <c r="F134" s="119" t="s">
        <v>86</v>
      </c>
      <c r="G134" s="119" t="s">
        <v>86</v>
      </c>
      <c r="H134" s="119" t="s">
        <v>86</v>
      </c>
      <c r="I134" s="119" t="s">
        <v>19</v>
      </c>
      <c r="J134" s="119" t="s">
        <v>19</v>
      </c>
      <c r="K134" s="119" t="s">
        <v>19</v>
      </c>
      <c r="L134" s="119" t="s">
        <v>19</v>
      </c>
      <c r="M134" s="120" t="s">
        <v>19</v>
      </c>
      <c r="N134" s="120" t="s">
        <v>19</v>
      </c>
      <c r="O134" s="1742"/>
      <c r="P134" s="1743"/>
      <c r="Q134" s="119" t="s">
        <v>19</v>
      </c>
      <c r="R134" s="121"/>
    </row>
    <row r="135" spans="2:18" s="116" customFormat="1" ht="45" x14ac:dyDescent="0.25">
      <c r="B135" s="1086" t="s">
        <v>1824</v>
      </c>
      <c r="C135" s="118" t="s">
        <v>93</v>
      </c>
      <c r="D135" s="801" t="s">
        <v>4923</v>
      </c>
      <c r="E135" s="119">
        <v>50</v>
      </c>
      <c r="F135" s="119" t="s">
        <v>86</v>
      </c>
      <c r="G135" s="119" t="s">
        <v>86</v>
      </c>
      <c r="H135" s="119" t="s">
        <v>86</v>
      </c>
      <c r="I135" s="119" t="s">
        <v>19</v>
      </c>
      <c r="J135" s="119" t="s">
        <v>19</v>
      </c>
      <c r="K135" s="119" t="s">
        <v>19</v>
      </c>
      <c r="L135" s="119" t="s">
        <v>19</v>
      </c>
      <c r="M135" s="120" t="s">
        <v>19</v>
      </c>
      <c r="N135" s="120" t="s">
        <v>19</v>
      </c>
      <c r="O135" s="1742"/>
      <c r="P135" s="1743"/>
      <c r="Q135" s="119" t="s">
        <v>19</v>
      </c>
      <c r="R135" s="121"/>
    </row>
    <row r="136" spans="2:18" s="116" customFormat="1" ht="90" x14ac:dyDescent="0.25">
      <c r="B136" s="1086" t="s">
        <v>1824</v>
      </c>
      <c r="C136" s="118" t="s">
        <v>93</v>
      </c>
      <c r="D136" s="801" t="s">
        <v>4924</v>
      </c>
      <c r="E136" s="119">
        <v>50</v>
      </c>
      <c r="F136" s="119" t="s">
        <v>86</v>
      </c>
      <c r="G136" s="119" t="s">
        <v>86</v>
      </c>
      <c r="H136" s="119" t="s">
        <v>86</v>
      </c>
      <c r="I136" s="119" t="s">
        <v>19</v>
      </c>
      <c r="J136" s="119" t="s">
        <v>19</v>
      </c>
      <c r="K136" s="119" t="s">
        <v>19</v>
      </c>
      <c r="L136" s="119" t="s">
        <v>19</v>
      </c>
      <c r="M136" s="120" t="s">
        <v>19</v>
      </c>
      <c r="N136" s="120" t="s">
        <v>19</v>
      </c>
      <c r="O136" s="1742"/>
      <c r="P136" s="1743"/>
      <c r="Q136" s="119" t="s">
        <v>19</v>
      </c>
      <c r="R136" s="121"/>
    </row>
    <row r="137" spans="2:18" s="116" customFormat="1" ht="105" x14ac:dyDescent="0.25">
      <c r="B137" s="1086" t="s">
        <v>1824</v>
      </c>
      <c r="C137" s="118" t="s">
        <v>93</v>
      </c>
      <c r="D137" s="801" t="s">
        <v>4925</v>
      </c>
      <c r="E137" s="119">
        <v>50</v>
      </c>
      <c r="F137" s="119" t="s">
        <v>86</v>
      </c>
      <c r="G137" s="119" t="s">
        <v>86</v>
      </c>
      <c r="H137" s="119" t="s">
        <v>86</v>
      </c>
      <c r="I137" s="119" t="s">
        <v>19</v>
      </c>
      <c r="J137" s="119" t="s">
        <v>19</v>
      </c>
      <c r="K137" s="119" t="s">
        <v>19</v>
      </c>
      <c r="L137" s="119" t="s">
        <v>19</v>
      </c>
      <c r="M137" s="120" t="s">
        <v>19</v>
      </c>
      <c r="N137" s="120" t="s">
        <v>19</v>
      </c>
      <c r="O137" s="1742"/>
      <c r="P137" s="1743"/>
      <c r="Q137" s="119" t="s">
        <v>19</v>
      </c>
      <c r="R137" s="121"/>
    </row>
    <row r="138" spans="2:18" s="116" customFormat="1" ht="90" x14ac:dyDescent="0.25">
      <c r="B138" s="1086" t="s">
        <v>1824</v>
      </c>
      <c r="C138" s="118" t="s">
        <v>93</v>
      </c>
      <c r="D138" s="801" t="s">
        <v>4926</v>
      </c>
      <c r="E138" s="119">
        <v>50</v>
      </c>
      <c r="F138" s="119" t="s">
        <v>86</v>
      </c>
      <c r="G138" s="119" t="s">
        <v>86</v>
      </c>
      <c r="H138" s="119" t="s">
        <v>86</v>
      </c>
      <c r="I138" s="119" t="s">
        <v>19</v>
      </c>
      <c r="J138" s="119" t="s">
        <v>19</v>
      </c>
      <c r="K138" s="119" t="s">
        <v>19</v>
      </c>
      <c r="L138" s="119" t="s">
        <v>19</v>
      </c>
      <c r="M138" s="120" t="s">
        <v>19</v>
      </c>
      <c r="N138" s="120" t="s">
        <v>19</v>
      </c>
      <c r="O138" s="1742"/>
      <c r="P138" s="1743"/>
      <c r="Q138" s="119" t="s">
        <v>19</v>
      </c>
      <c r="R138" s="121"/>
    </row>
    <row r="139" spans="2:18" s="116" customFormat="1" ht="60" x14ac:dyDescent="0.25">
      <c r="B139" s="1086" t="s">
        <v>1824</v>
      </c>
      <c r="C139" s="118" t="s">
        <v>93</v>
      </c>
      <c r="D139" s="801" t="s">
        <v>4927</v>
      </c>
      <c r="E139" s="119">
        <v>50</v>
      </c>
      <c r="F139" s="119" t="s">
        <v>86</v>
      </c>
      <c r="G139" s="119" t="s">
        <v>86</v>
      </c>
      <c r="H139" s="119" t="s">
        <v>86</v>
      </c>
      <c r="I139" s="119" t="s">
        <v>19</v>
      </c>
      <c r="J139" s="119" t="s">
        <v>19</v>
      </c>
      <c r="K139" s="119" t="s">
        <v>19</v>
      </c>
      <c r="L139" s="119" t="s">
        <v>19</v>
      </c>
      <c r="M139" s="120" t="s">
        <v>19</v>
      </c>
      <c r="N139" s="120" t="s">
        <v>19</v>
      </c>
      <c r="O139" s="1742"/>
      <c r="P139" s="1743"/>
      <c r="Q139" s="119" t="s">
        <v>19</v>
      </c>
      <c r="R139" s="121"/>
    </row>
    <row r="140" spans="2:18" s="116" customFormat="1" ht="120" x14ac:dyDescent="0.25">
      <c r="B140" s="1086" t="s">
        <v>1824</v>
      </c>
      <c r="C140" s="118" t="s">
        <v>93</v>
      </c>
      <c r="D140" s="801" t="s">
        <v>4928</v>
      </c>
      <c r="E140" s="119">
        <v>50</v>
      </c>
      <c r="F140" s="119" t="s">
        <v>86</v>
      </c>
      <c r="G140" s="119" t="s">
        <v>86</v>
      </c>
      <c r="H140" s="119" t="s">
        <v>86</v>
      </c>
      <c r="I140" s="119" t="s">
        <v>19</v>
      </c>
      <c r="J140" s="119" t="s">
        <v>19</v>
      </c>
      <c r="K140" s="119" t="s">
        <v>19</v>
      </c>
      <c r="L140" s="119" t="s">
        <v>19</v>
      </c>
      <c r="M140" s="120" t="s">
        <v>19</v>
      </c>
      <c r="N140" s="120" t="s">
        <v>19</v>
      </c>
      <c r="O140" s="1742"/>
      <c r="P140" s="1743"/>
      <c r="Q140" s="119" t="s">
        <v>19</v>
      </c>
      <c r="R140" s="121"/>
    </row>
    <row r="141" spans="2:18" s="116" customFormat="1" ht="120" x14ac:dyDescent="0.25">
      <c r="B141" s="1086" t="s">
        <v>1824</v>
      </c>
      <c r="C141" s="118" t="s">
        <v>93</v>
      </c>
      <c r="D141" s="801" t="s">
        <v>4929</v>
      </c>
      <c r="E141" s="119">
        <v>50</v>
      </c>
      <c r="F141" s="119" t="s">
        <v>86</v>
      </c>
      <c r="G141" s="119" t="s">
        <v>86</v>
      </c>
      <c r="H141" s="119" t="s">
        <v>86</v>
      </c>
      <c r="I141" s="119" t="s">
        <v>19</v>
      </c>
      <c r="J141" s="119" t="s">
        <v>19</v>
      </c>
      <c r="K141" s="119" t="s">
        <v>19</v>
      </c>
      <c r="L141" s="119" t="s">
        <v>19</v>
      </c>
      <c r="M141" s="120" t="s">
        <v>19</v>
      </c>
      <c r="N141" s="120" t="s">
        <v>19</v>
      </c>
      <c r="O141" s="1742"/>
      <c r="P141" s="1743"/>
      <c r="Q141" s="119" t="s">
        <v>19</v>
      </c>
      <c r="R141" s="121"/>
    </row>
    <row r="142" spans="2:18" s="116" customFormat="1" ht="45" x14ac:dyDescent="0.25">
      <c r="B142" s="1086" t="s">
        <v>1824</v>
      </c>
      <c r="C142" s="118" t="s">
        <v>93</v>
      </c>
      <c r="D142" s="801" t="s">
        <v>4930</v>
      </c>
      <c r="E142" s="119">
        <v>50</v>
      </c>
      <c r="F142" s="119" t="s">
        <v>86</v>
      </c>
      <c r="G142" s="119" t="s">
        <v>86</v>
      </c>
      <c r="H142" s="119" t="s">
        <v>86</v>
      </c>
      <c r="I142" s="119" t="s">
        <v>19</v>
      </c>
      <c r="J142" s="119" t="s">
        <v>19</v>
      </c>
      <c r="K142" s="119" t="s">
        <v>19</v>
      </c>
      <c r="L142" s="119" t="s">
        <v>19</v>
      </c>
      <c r="M142" s="120" t="s">
        <v>19</v>
      </c>
      <c r="N142" s="120" t="s">
        <v>19</v>
      </c>
      <c r="O142" s="1742"/>
      <c r="P142" s="1743"/>
      <c r="Q142" s="119" t="s">
        <v>19</v>
      </c>
      <c r="R142" s="121"/>
    </row>
    <row r="143" spans="2:18" s="116" customFormat="1" ht="45" x14ac:dyDescent="0.25">
      <c r="B143" s="1086" t="s">
        <v>1824</v>
      </c>
      <c r="C143" s="118" t="s">
        <v>93</v>
      </c>
      <c r="D143" s="801" t="s">
        <v>4931</v>
      </c>
      <c r="E143" s="119">
        <v>50</v>
      </c>
      <c r="F143" s="119" t="s">
        <v>86</v>
      </c>
      <c r="G143" s="119" t="s">
        <v>86</v>
      </c>
      <c r="H143" s="119" t="s">
        <v>86</v>
      </c>
      <c r="I143" s="119" t="s">
        <v>19</v>
      </c>
      <c r="J143" s="119" t="s">
        <v>19</v>
      </c>
      <c r="K143" s="119" t="s">
        <v>19</v>
      </c>
      <c r="L143" s="119" t="s">
        <v>19</v>
      </c>
      <c r="M143" s="120" t="s">
        <v>19</v>
      </c>
      <c r="N143" s="120" t="s">
        <v>19</v>
      </c>
      <c r="O143" s="1742"/>
      <c r="P143" s="1743"/>
      <c r="Q143" s="119" t="s">
        <v>19</v>
      </c>
      <c r="R143" s="121"/>
    </row>
    <row r="144" spans="2:18" s="116" customFormat="1" ht="60" x14ac:dyDescent="0.25">
      <c r="B144" s="1086" t="s">
        <v>1824</v>
      </c>
      <c r="C144" s="118" t="s">
        <v>93</v>
      </c>
      <c r="D144" s="801" t="s">
        <v>4932</v>
      </c>
      <c r="E144" s="119">
        <v>50</v>
      </c>
      <c r="F144" s="119" t="s">
        <v>86</v>
      </c>
      <c r="G144" s="119" t="s">
        <v>86</v>
      </c>
      <c r="H144" s="119" t="s">
        <v>86</v>
      </c>
      <c r="I144" s="119" t="s">
        <v>19</v>
      </c>
      <c r="J144" s="119" t="s">
        <v>19</v>
      </c>
      <c r="K144" s="119" t="s">
        <v>19</v>
      </c>
      <c r="L144" s="119" t="s">
        <v>19</v>
      </c>
      <c r="M144" s="120" t="s">
        <v>19</v>
      </c>
      <c r="N144" s="120" t="s">
        <v>19</v>
      </c>
      <c r="O144" s="1742"/>
      <c r="P144" s="1743"/>
      <c r="Q144" s="119" t="s">
        <v>19</v>
      </c>
      <c r="R144" s="121"/>
    </row>
    <row r="145" spans="2:18" s="116" customFormat="1" ht="105" x14ac:dyDescent="0.25">
      <c r="B145" s="1086" t="s">
        <v>1824</v>
      </c>
      <c r="C145" s="118" t="s">
        <v>93</v>
      </c>
      <c r="D145" s="801" t="s">
        <v>4933</v>
      </c>
      <c r="E145" s="119">
        <v>50</v>
      </c>
      <c r="F145" s="119" t="s">
        <v>86</v>
      </c>
      <c r="G145" s="119" t="s">
        <v>86</v>
      </c>
      <c r="H145" s="119" t="s">
        <v>86</v>
      </c>
      <c r="I145" s="119" t="s">
        <v>19</v>
      </c>
      <c r="J145" s="119" t="s">
        <v>19</v>
      </c>
      <c r="K145" s="119" t="s">
        <v>19</v>
      </c>
      <c r="L145" s="119" t="s">
        <v>19</v>
      </c>
      <c r="M145" s="120" t="s">
        <v>19</v>
      </c>
      <c r="N145" s="120" t="s">
        <v>19</v>
      </c>
      <c r="O145" s="1742"/>
      <c r="P145" s="1743"/>
      <c r="Q145" s="119" t="s">
        <v>19</v>
      </c>
      <c r="R145" s="121"/>
    </row>
    <row r="146" spans="2:18" s="116" customFormat="1" ht="75" x14ac:dyDescent="0.25">
      <c r="B146" s="1086" t="s">
        <v>1824</v>
      </c>
      <c r="C146" s="118" t="s">
        <v>93</v>
      </c>
      <c r="D146" s="119" t="s">
        <v>4934</v>
      </c>
      <c r="E146" s="119">
        <v>50</v>
      </c>
      <c r="F146" s="119" t="s">
        <v>86</v>
      </c>
      <c r="G146" s="119" t="s">
        <v>86</v>
      </c>
      <c r="H146" s="119" t="s">
        <v>86</v>
      </c>
      <c r="I146" s="119" t="s">
        <v>19</v>
      </c>
      <c r="J146" s="119" t="s">
        <v>19</v>
      </c>
      <c r="K146" s="119" t="s">
        <v>19</v>
      </c>
      <c r="L146" s="119" t="s">
        <v>19</v>
      </c>
      <c r="M146" s="120" t="s">
        <v>19</v>
      </c>
      <c r="N146" s="120" t="s">
        <v>19</v>
      </c>
      <c r="O146" s="1742"/>
      <c r="P146" s="1743"/>
      <c r="Q146" s="119" t="s">
        <v>19</v>
      </c>
      <c r="R146" s="213"/>
    </row>
    <row r="147" spans="2:18" s="116" customFormat="1" ht="105" x14ac:dyDescent="0.25">
      <c r="B147" s="1086" t="s">
        <v>1824</v>
      </c>
      <c r="C147" s="118" t="s">
        <v>93</v>
      </c>
      <c r="D147" s="801" t="s">
        <v>4935</v>
      </c>
      <c r="E147" s="119">
        <v>50</v>
      </c>
      <c r="F147" s="119" t="s">
        <v>86</v>
      </c>
      <c r="G147" s="119" t="s">
        <v>86</v>
      </c>
      <c r="H147" s="119" t="s">
        <v>86</v>
      </c>
      <c r="I147" s="119" t="s">
        <v>19</v>
      </c>
      <c r="J147" s="119" t="s">
        <v>19</v>
      </c>
      <c r="K147" s="119" t="s">
        <v>19</v>
      </c>
      <c r="L147" s="119" t="s">
        <v>19</v>
      </c>
      <c r="M147" s="120" t="s">
        <v>19</v>
      </c>
      <c r="N147" s="120" t="s">
        <v>19</v>
      </c>
      <c r="O147" s="1742"/>
      <c r="P147" s="1743"/>
      <c r="Q147" s="119" t="s">
        <v>19</v>
      </c>
      <c r="R147" s="121"/>
    </row>
    <row r="148" spans="2:18" s="116" customFormat="1" ht="30" x14ac:dyDescent="0.25">
      <c r="B148" s="1086" t="s">
        <v>1824</v>
      </c>
      <c r="C148" s="118" t="s">
        <v>93</v>
      </c>
      <c r="D148" s="801" t="s">
        <v>4936</v>
      </c>
      <c r="E148" s="119">
        <v>50</v>
      </c>
      <c r="F148" s="119" t="s">
        <v>86</v>
      </c>
      <c r="G148" s="119" t="s">
        <v>86</v>
      </c>
      <c r="H148" s="119" t="s">
        <v>86</v>
      </c>
      <c r="I148" s="119" t="s">
        <v>19</v>
      </c>
      <c r="J148" s="119" t="s">
        <v>19</v>
      </c>
      <c r="K148" s="119" t="s">
        <v>19</v>
      </c>
      <c r="L148" s="119" t="s">
        <v>19</v>
      </c>
      <c r="M148" s="120" t="s">
        <v>19</v>
      </c>
      <c r="N148" s="120" t="s">
        <v>19</v>
      </c>
      <c r="O148" s="1742"/>
      <c r="P148" s="1743"/>
      <c r="Q148" s="119" t="s">
        <v>19</v>
      </c>
      <c r="R148" s="121"/>
    </row>
    <row r="149" spans="2:18" s="116" customFormat="1" ht="45" x14ac:dyDescent="0.25">
      <c r="B149" s="1086" t="s">
        <v>1824</v>
      </c>
      <c r="C149" s="118" t="s">
        <v>93</v>
      </c>
      <c r="D149" s="801" t="s">
        <v>4937</v>
      </c>
      <c r="E149" s="119">
        <v>50</v>
      </c>
      <c r="F149" s="119" t="s">
        <v>86</v>
      </c>
      <c r="G149" s="119" t="s">
        <v>86</v>
      </c>
      <c r="H149" s="119" t="s">
        <v>86</v>
      </c>
      <c r="I149" s="119" t="s">
        <v>19</v>
      </c>
      <c r="J149" s="119" t="s">
        <v>19</v>
      </c>
      <c r="K149" s="119" t="s">
        <v>19</v>
      </c>
      <c r="L149" s="119" t="s">
        <v>19</v>
      </c>
      <c r="M149" s="120" t="s">
        <v>19</v>
      </c>
      <c r="N149" s="120" t="s">
        <v>19</v>
      </c>
      <c r="O149" s="1742"/>
      <c r="P149" s="1743"/>
      <c r="Q149" s="119" t="s">
        <v>19</v>
      </c>
      <c r="R149" s="121"/>
    </row>
    <row r="150" spans="2:18" s="127" customFormat="1" ht="45" x14ac:dyDescent="0.25">
      <c r="B150" s="1086" t="s">
        <v>1824</v>
      </c>
      <c r="C150" s="118" t="s">
        <v>93</v>
      </c>
      <c r="D150" s="801" t="s">
        <v>4931</v>
      </c>
      <c r="E150" s="119">
        <v>50</v>
      </c>
      <c r="F150" s="119" t="s">
        <v>86</v>
      </c>
      <c r="G150" s="119" t="s">
        <v>86</v>
      </c>
      <c r="H150" s="119" t="s">
        <v>86</v>
      </c>
      <c r="I150" s="119" t="s">
        <v>19</v>
      </c>
      <c r="J150" s="119" t="s">
        <v>19</v>
      </c>
      <c r="K150" s="119" t="s">
        <v>19</v>
      </c>
      <c r="L150" s="119" t="s">
        <v>19</v>
      </c>
      <c r="M150" s="120" t="s">
        <v>19</v>
      </c>
      <c r="N150" s="120" t="s">
        <v>19</v>
      </c>
      <c r="O150" s="1742"/>
      <c r="P150" s="1743"/>
      <c r="Q150" s="119" t="s">
        <v>19</v>
      </c>
      <c r="R150" s="126"/>
    </row>
    <row r="151" spans="2:18" s="127" customFormat="1" ht="60" x14ac:dyDescent="0.25">
      <c r="B151" s="1086" t="s">
        <v>1824</v>
      </c>
      <c r="C151" s="118" t="s">
        <v>93</v>
      </c>
      <c r="D151" s="801" t="s">
        <v>4938</v>
      </c>
      <c r="E151" s="119">
        <v>50</v>
      </c>
      <c r="F151" s="119" t="s">
        <v>86</v>
      </c>
      <c r="G151" s="119" t="s">
        <v>86</v>
      </c>
      <c r="H151" s="119" t="s">
        <v>86</v>
      </c>
      <c r="I151" s="119" t="s">
        <v>19</v>
      </c>
      <c r="J151" s="119" t="s">
        <v>19</v>
      </c>
      <c r="K151" s="119" t="s">
        <v>19</v>
      </c>
      <c r="L151" s="119" t="s">
        <v>19</v>
      </c>
      <c r="M151" s="120" t="s">
        <v>19</v>
      </c>
      <c r="N151" s="120" t="s">
        <v>19</v>
      </c>
      <c r="O151" s="1742"/>
      <c r="P151" s="1743"/>
      <c r="Q151" s="119" t="s">
        <v>19</v>
      </c>
      <c r="R151" s="126"/>
    </row>
    <row r="152" spans="2:18" s="127" customFormat="1" ht="60" x14ac:dyDescent="0.25">
      <c r="B152" s="1086" t="s">
        <v>1824</v>
      </c>
      <c r="C152" s="118" t="s">
        <v>93</v>
      </c>
      <c r="D152" s="801" t="s">
        <v>4939</v>
      </c>
      <c r="E152" s="119">
        <v>50</v>
      </c>
      <c r="F152" s="119" t="s">
        <v>86</v>
      </c>
      <c r="G152" s="119" t="s">
        <v>86</v>
      </c>
      <c r="H152" s="119" t="s">
        <v>86</v>
      </c>
      <c r="I152" s="119" t="s">
        <v>19</v>
      </c>
      <c r="J152" s="119" t="s">
        <v>19</v>
      </c>
      <c r="K152" s="119" t="s">
        <v>19</v>
      </c>
      <c r="L152" s="119" t="s">
        <v>19</v>
      </c>
      <c r="M152" s="120" t="s">
        <v>19</v>
      </c>
      <c r="N152" s="120" t="s">
        <v>19</v>
      </c>
      <c r="O152" s="1742"/>
      <c r="P152" s="1743"/>
      <c r="Q152" s="119" t="s">
        <v>19</v>
      </c>
      <c r="R152" s="126"/>
    </row>
    <row r="153" spans="2:18" s="127" customFormat="1" ht="30" x14ac:dyDescent="0.25">
      <c r="B153" s="1086" t="s">
        <v>1824</v>
      </c>
      <c r="C153" s="118" t="s">
        <v>93</v>
      </c>
      <c r="D153" s="215" t="s">
        <v>4940</v>
      </c>
      <c r="E153" s="216">
        <v>200</v>
      </c>
      <c r="F153" s="119" t="s">
        <v>86</v>
      </c>
      <c r="G153" s="119" t="s">
        <v>86</v>
      </c>
      <c r="H153" s="119" t="s">
        <v>86</v>
      </c>
      <c r="I153" s="119" t="s">
        <v>19</v>
      </c>
      <c r="J153" s="119" t="s">
        <v>19</v>
      </c>
      <c r="K153" s="119" t="s">
        <v>19</v>
      </c>
      <c r="L153" s="119" t="s">
        <v>19</v>
      </c>
      <c r="M153" s="120" t="s">
        <v>19</v>
      </c>
      <c r="N153" s="120" t="s">
        <v>19</v>
      </c>
      <c r="O153" s="1742" t="s">
        <v>4941</v>
      </c>
      <c r="P153" s="1743"/>
      <c r="Q153" s="119" t="s">
        <v>20</v>
      </c>
      <c r="R153" s="126"/>
    </row>
    <row r="154" spans="2:18" s="127" customFormat="1" ht="30" x14ac:dyDescent="0.25">
      <c r="B154" s="1086" t="s">
        <v>1824</v>
      </c>
      <c r="C154" s="118" t="s">
        <v>93</v>
      </c>
      <c r="D154" s="215" t="s">
        <v>4942</v>
      </c>
      <c r="E154" s="216">
        <v>200</v>
      </c>
      <c r="F154" s="119" t="s">
        <v>86</v>
      </c>
      <c r="G154" s="119" t="s">
        <v>86</v>
      </c>
      <c r="H154" s="119" t="s">
        <v>86</v>
      </c>
      <c r="I154" s="119" t="s">
        <v>19</v>
      </c>
      <c r="J154" s="119" t="s">
        <v>19</v>
      </c>
      <c r="K154" s="119" t="s">
        <v>19</v>
      </c>
      <c r="L154" s="119" t="s">
        <v>19</v>
      </c>
      <c r="M154" s="120" t="s">
        <v>19</v>
      </c>
      <c r="N154" s="120" t="s">
        <v>19</v>
      </c>
      <c r="O154" s="1742"/>
      <c r="P154" s="1743"/>
      <c r="Q154" s="119" t="s">
        <v>19</v>
      </c>
      <c r="R154" s="126"/>
    </row>
    <row r="155" spans="2:18" s="127" customFormat="1" ht="30" x14ac:dyDescent="0.25">
      <c r="B155" s="1086" t="s">
        <v>1824</v>
      </c>
      <c r="C155" s="118" t="s">
        <v>93</v>
      </c>
      <c r="D155" s="215" t="s">
        <v>4943</v>
      </c>
      <c r="E155" s="216">
        <v>100</v>
      </c>
      <c r="F155" s="119" t="s">
        <v>86</v>
      </c>
      <c r="G155" s="119" t="s">
        <v>86</v>
      </c>
      <c r="H155" s="119" t="s">
        <v>86</v>
      </c>
      <c r="I155" s="119" t="s">
        <v>19</v>
      </c>
      <c r="J155" s="119" t="s">
        <v>19</v>
      </c>
      <c r="K155" s="119" t="s">
        <v>19</v>
      </c>
      <c r="L155" s="119" t="s">
        <v>19</v>
      </c>
      <c r="M155" s="120" t="s">
        <v>19</v>
      </c>
      <c r="N155" s="120" t="s">
        <v>19</v>
      </c>
      <c r="O155" s="1742"/>
      <c r="P155" s="1743"/>
      <c r="Q155" s="119" t="s">
        <v>19</v>
      </c>
      <c r="R155" s="126"/>
    </row>
    <row r="156" spans="2:18" s="127" customFormat="1" ht="30" x14ac:dyDescent="0.25">
      <c r="B156" s="117" t="s">
        <v>651</v>
      </c>
      <c r="C156" s="118" t="s">
        <v>4944</v>
      </c>
      <c r="D156" s="88" t="s">
        <v>4945</v>
      </c>
      <c r="E156" s="216">
        <v>195</v>
      </c>
      <c r="F156" s="216" t="s">
        <v>86</v>
      </c>
      <c r="G156" s="216" t="s">
        <v>19</v>
      </c>
      <c r="H156" s="216" t="s">
        <v>86</v>
      </c>
      <c r="I156" s="216" t="s">
        <v>86</v>
      </c>
      <c r="J156" s="216" t="s">
        <v>19</v>
      </c>
      <c r="K156" s="1087" t="s">
        <v>19</v>
      </c>
      <c r="L156" s="1087" t="s">
        <v>19</v>
      </c>
      <c r="M156" s="1087" t="s">
        <v>19</v>
      </c>
      <c r="N156" s="1087" t="s">
        <v>19</v>
      </c>
      <c r="O156" s="1742"/>
      <c r="P156" s="1743"/>
      <c r="Q156" s="1087" t="s">
        <v>19</v>
      </c>
      <c r="R156" s="126"/>
    </row>
    <row r="157" spans="2:18" s="127" customFormat="1" ht="30" x14ac:dyDescent="0.25">
      <c r="B157" s="117" t="s">
        <v>651</v>
      </c>
      <c r="C157" s="118" t="s">
        <v>4944</v>
      </c>
      <c r="D157" s="88" t="s">
        <v>4946</v>
      </c>
      <c r="E157" s="216">
        <v>52</v>
      </c>
      <c r="F157" s="216" t="s">
        <v>86</v>
      </c>
      <c r="G157" s="216" t="s">
        <v>19</v>
      </c>
      <c r="H157" s="216" t="s">
        <v>86</v>
      </c>
      <c r="I157" s="216" t="s">
        <v>86</v>
      </c>
      <c r="J157" s="216" t="s">
        <v>19</v>
      </c>
      <c r="K157" s="1087" t="s">
        <v>19</v>
      </c>
      <c r="L157" s="1087" t="s">
        <v>19</v>
      </c>
      <c r="M157" s="1087" t="s">
        <v>19</v>
      </c>
      <c r="N157" s="1087" t="s">
        <v>19</v>
      </c>
      <c r="O157" s="1742"/>
      <c r="P157" s="1743"/>
      <c r="Q157" s="1087" t="s">
        <v>19</v>
      </c>
      <c r="R157" s="126"/>
    </row>
    <row r="158" spans="2:18" s="127" customFormat="1" ht="30" x14ac:dyDescent="0.25">
      <c r="B158" s="117" t="s">
        <v>651</v>
      </c>
      <c r="C158" s="118" t="s">
        <v>4944</v>
      </c>
      <c r="D158" s="88" t="s">
        <v>4947</v>
      </c>
      <c r="E158" s="216">
        <v>52</v>
      </c>
      <c r="F158" s="216" t="s">
        <v>86</v>
      </c>
      <c r="G158" s="216" t="s">
        <v>19</v>
      </c>
      <c r="H158" s="216" t="s">
        <v>86</v>
      </c>
      <c r="I158" s="216" t="s">
        <v>86</v>
      </c>
      <c r="J158" s="216" t="s">
        <v>19</v>
      </c>
      <c r="K158" s="1087" t="s">
        <v>19</v>
      </c>
      <c r="L158" s="1087" t="s">
        <v>19</v>
      </c>
      <c r="M158" s="1087" t="s">
        <v>19</v>
      </c>
      <c r="N158" s="1087" t="s">
        <v>19</v>
      </c>
      <c r="O158" s="1742"/>
      <c r="P158" s="1743"/>
      <c r="Q158" s="1087" t="s">
        <v>19</v>
      </c>
      <c r="R158" s="126"/>
    </row>
    <row r="159" spans="2:18" s="127" customFormat="1" ht="30" x14ac:dyDescent="0.25">
      <c r="B159" s="117" t="s">
        <v>651</v>
      </c>
      <c r="C159" s="118" t="s">
        <v>4944</v>
      </c>
      <c r="D159" s="88" t="s">
        <v>4948</v>
      </c>
      <c r="E159" s="216">
        <v>143</v>
      </c>
      <c r="F159" s="216" t="s">
        <v>86</v>
      </c>
      <c r="G159" s="216" t="s">
        <v>19</v>
      </c>
      <c r="H159" s="216" t="s">
        <v>86</v>
      </c>
      <c r="I159" s="216" t="s">
        <v>86</v>
      </c>
      <c r="J159" s="216" t="s">
        <v>19</v>
      </c>
      <c r="K159" s="1087" t="s">
        <v>19</v>
      </c>
      <c r="L159" s="1087" t="s">
        <v>19</v>
      </c>
      <c r="M159" s="1087" t="s">
        <v>19</v>
      </c>
      <c r="N159" s="1087" t="s">
        <v>19</v>
      </c>
      <c r="O159" s="1742"/>
      <c r="P159" s="1743"/>
      <c r="Q159" s="1087" t="s">
        <v>19</v>
      </c>
      <c r="R159" s="126"/>
    </row>
    <row r="160" spans="2:18" s="127" customFormat="1" ht="30" x14ac:dyDescent="0.25">
      <c r="B160" s="122" t="s">
        <v>83</v>
      </c>
      <c r="C160" s="123" t="s">
        <v>4949</v>
      </c>
      <c r="D160" s="801" t="s">
        <v>4950</v>
      </c>
      <c r="E160" s="216">
        <v>104</v>
      </c>
      <c r="F160" s="216" t="s">
        <v>86</v>
      </c>
      <c r="G160" s="216" t="s">
        <v>86</v>
      </c>
      <c r="H160" s="216" t="s">
        <v>86</v>
      </c>
      <c r="I160" s="216" t="s">
        <v>19</v>
      </c>
      <c r="J160" s="216" t="s">
        <v>19</v>
      </c>
      <c r="K160" s="1087" t="s">
        <v>19</v>
      </c>
      <c r="L160" s="1087" t="s">
        <v>19</v>
      </c>
      <c r="M160" s="1087" t="s">
        <v>19</v>
      </c>
      <c r="N160" s="1087" t="s">
        <v>19</v>
      </c>
      <c r="O160" s="1742"/>
      <c r="P160" s="1743"/>
      <c r="Q160" s="1087" t="s">
        <v>19</v>
      </c>
      <c r="R160" s="126"/>
    </row>
    <row r="161" spans="2:18" s="127" customFormat="1" x14ac:dyDescent="0.25">
      <c r="B161" s="122" t="s">
        <v>83</v>
      </c>
      <c r="C161" s="123" t="s">
        <v>4949</v>
      </c>
      <c r="D161" s="88" t="s">
        <v>4951</v>
      </c>
      <c r="E161" s="216">
        <v>80</v>
      </c>
      <c r="F161" s="216" t="s">
        <v>86</v>
      </c>
      <c r="G161" s="216" t="s">
        <v>86</v>
      </c>
      <c r="H161" s="216" t="s">
        <v>86</v>
      </c>
      <c r="I161" s="216" t="s">
        <v>19</v>
      </c>
      <c r="J161" s="216" t="s">
        <v>19</v>
      </c>
      <c r="K161" s="1087" t="s">
        <v>19</v>
      </c>
      <c r="L161" s="1087" t="s">
        <v>19</v>
      </c>
      <c r="M161" s="1087" t="s">
        <v>19</v>
      </c>
      <c r="N161" s="1087" t="s">
        <v>19</v>
      </c>
      <c r="O161" s="1742"/>
      <c r="P161" s="1743"/>
      <c r="Q161" s="1087" t="s">
        <v>19</v>
      </c>
      <c r="R161" s="126"/>
    </row>
    <row r="162" spans="2:18" s="127" customFormat="1" ht="30" x14ac:dyDescent="0.25">
      <c r="B162" s="122" t="s">
        <v>83</v>
      </c>
      <c r="C162" s="123" t="s">
        <v>4949</v>
      </c>
      <c r="D162" s="88" t="s">
        <v>4952</v>
      </c>
      <c r="E162" s="216">
        <v>150</v>
      </c>
      <c r="F162" s="216" t="s">
        <v>86</v>
      </c>
      <c r="G162" s="216" t="s">
        <v>86</v>
      </c>
      <c r="H162" s="216" t="s">
        <v>86</v>
      </c>
      <c r="I162" s="216" t="s">
        <v>19</v>
      </c>
      <c r="J162" s="216" t="s">
        <v>19</v>
      </c>
      <c r="K162" s="1087" t="s">
        <v>19</v>
      </c>
      <c r="L162" s="1087" t="s">
        <v>19</v>
      </c>
      <c r="M162" s="1087" t="s">
        <v>19</v>
      </c>
      <c r="N162" s="1087" t="s">
        <v>19</v>
      </c>
      <c r="O162" s="1742"/>
      <c r="P162" s="1743"/>
      <c r="Q162" s="1087" t="s">
        <v>19</v>
      </c>
      <c r="R162" s="126"/>
    </row>
    <row r="163" spans="2:18" s="127" customFormat="1" ht="30" x14ac:dyDescent="0.25">
      <c r="B163" s="122" t="s">
        <v>83</v>
      </c>
      <c r="C163" s="123" t="s">
        <v>4949</v>
      </c>
      <c r="D163" s="215" t="s">
        <v>4953</v>
      </c>
      <c r="E163" s="216">
        <v>150</v>
      </c>
      <c r="F163" s="216" t="s">
        <v>86</v>
      </c>
      <c r="G163" s="216" t="s">
        <v>86</v>
      </c>
      <c r="H163" s="216" t="s">
        <v>86</v>
      </c>
      <c r="I163" s="216" t="s">
        <v>19</v>
      </c>
      <c r="J163" s="216" t="s">
        <v>19</v>
      </c>
      <c r="K163" s="1087" t="s">
        <v>19</v>
      </c>
      <c r="L163" s="1087" t="s">
        <v>19</v>
      </c>
      <c r="M163" s="1087" t="s">
        <v>19</v>
      </c>
      <c r="N163" s="1087" t="s">
        <v>19</v>
      </c>
      <c r="O163" s="912"/>
      <c r="P163" s="913"/>
      <c r="Q163" s="1087" t="s">
        <v>19</v>
      </c>
      <c r="R163" s="126"/>
    </row>
    <row r="164" spans="2:18" s="127" customFormat="1" ht="45" x14ac:dyDescent="0.25">
      <c r="B164" s="122" t="s">
        <v>83</v>
      </c>
      <c r="C164" s="123" t="s">
        <v>4949</v>
      </c>
      <c r="D164" s="215" t="s">
        <v>4954</v>
      </c>
      <c r="E164" s="216">
        <v>56</v>
      </c>
      <c r="F164" s="216" t="s">
        <v>86</v>
      </c>
      <c r="G164" s="216" t="s">
        <v>86</v>
      </c>
      <c r="H164" s="216" t="s">
        <v>86</v>
      </c>
      <c r="I164" s="216" t="s">
        <v>19</v>
      </c>
      <c r="J164" s="216" t="s">
        <v>19</v>
      </c>
      <c r="K164" s="1087" t="s">
        <v>19</v>
      </c>
      <c r="L164" s="1087" t="s">
        <v>19</v>
      </c>
      <c r="M164" s="1087" t="s">
        <v>19</v>
      </c>
      <c r="N164" s="1087" t="s">
        <v>19</v>
      </c>
      <c r="O164" s="912"/>
      <c r="P164" s="913"/>
      <c r="Q164" s="1087" t="s">
        <v>19</v>
      </c>
      <c r="R164" s="126"/>
    </row>
    <row r="165" spans="2:18" s="127" customFormat="1" ht="150" x14ac:dyDescent="0.25">
      <c r="B165" s="387"/>
      <c r="C165" s="1421" t="s">
        <v>93</v>
      </c>
      <c r="D165" s="1422" t="s">
        <v>4955</v>
      </c>
      <c r="E165" s="216">
        <v>50</v>
      </c>
      <c r="F165" s="216"/>
      <c r="G165" s="216"/>
      <c r="H165" s="216"/>
      <c r="I165" s="216"/>
      <c r="J165" s="216"/>
      <c r="K165" s="1087"/>
      <c r="L165" s="1087"/>
      <c r="M165" s="1087"/>
      <c r="N165" s="1087"/>
      <c r="O165" s="912"/>
      <c r="P165" s="913"/>
      <c r="Q165" s="1087"/>
      <c r="R165" s="126"/>
    </row>
    <row r="166" spans="2:18" s="127" customFormat="1" ht="75" x14ac:dyDescent="0.25">
      <c r="B166" s="1086" t="s">
        <v>1824</v>
      </c>
      <c r="C166" s="123" t="s">
        <v>93</v>
      </c>
      <c r="D166" s="1423" t="s">
        <v>4956</v>
      </c>
      <c r="E166" s="216">
        <v>50</v>
      </c>
      <c r="F166" s="119" t="s">
        <v>86</v>
      </c>
      <c r="G166" s="119" t="s">
        <v>86</v>
      </c>
      <c r="H166" s="119" t="s">
        <v>86</v>
      </c>
      <c r="I166" s="119" t="s">
        <v>19</v>
      </c>
      <c r="J166" s="119" t="s">
        <v>19</v>
      </c>
      <c r="K166" s="119" t="s">
        <v>19</v>
      </c>
      <c r="L166" s="119" t="s">
        <v>19</v>
      </c>
      <c r="M166" s="120" t="s">
        <v>19</v>
      </c>
      <c r="N166" s="120" t="s">
        <v>19</v>
      </c>
      <c r="O166" s="912"/>
      <c r="P166" s="913"/>
      <c r="Q166" s="119" t="s">
        <v>19</v>
      </c>
      <c r="R166" s="126"/>
    </row>
    <row r="167" spans="2:18" s="127" customFormat="1" ht="60" x14ac:dyDescent="0.25">
      <c r="B167" s="1086" t="s">
        <v>1824</v>
      </c>
      <c r="C167" s="123" t="s">
        <v>93</v>
      </c>
      <c r="D167" s="1054" t="s">
        <v>4957</v>
      </c>
      <c r="E167" s="216">
        <v>50</v>
      </c>
      <c r="F167" s="119" t="s">
        <v>86</v>
      </c>
      <c r="G167" s="119" t="s">
        <v>86</v>
      </c>
      <c r="H167" s="119" t="s">
        <v>86</v>
      </c>
      <c r="I167" s="119" t="s">
        <v>19</v>
      </c>
      <c r="J167" s="119" t="s">
        <v>19</v>
      </c>
      <c r="K167" s="119" t="s">
        <v>19</v>
      </c>
      <c r="L167" s="119" t="s">
        <v>19</v>
      </c>
      <c r="M167" s="120" t="s">
        <v>19</v>
      </c>
      <c r="N167" s="120" t="s">
        <v>19</v>
      </c>
      <c r="O167" s="912"/>
      <c r="P167" s="913"/>
      <c r="Q167" s="119" t="s">
        <v>19</v>
      </c>
      <c r="R167" s="126"/>
    </row>
    <row r="168" spans="2:18" s="127" customFormat="1" ht="75" x14ac:dyDescent="0.25">
      <c r="B168" s="1086" t="s">
        <v>1824</v>
      </c>
      <c r="C168" s="123" t="s">
        <v>93</v>
      </c>
      <c r="D168" s="1054" t="s">
        <v>4958</v>
      </c>
      <c r="E168" s="216">
        <v>50</v>
      </c>
      <c r="F168" s="119" t="s">
        <v>86</v>
      </c>
      <c r="G168" s="119" t="s">
        <v>86</v>
      </c>
      <c r="H168" s="119" t="s">
        <v>86</v>
      </c>
      <c r="I168" s="119" t="s">
        <v>19</v>
      </c>
      <c r="J168" s="119" t="s">
        <v>19</v>
      </c>
      <c r="K168" s="119" t="s">
        <v>19</v>
      </c>
      <c r="L168" s="119" t="s">
        <v>19</v>
      </c>
      <c r="M168" s="120" t="s">
        <v>19</v>
      </c>
      <c r="N168" s="120" t="s">
        <v>19</v>
      </c>
      <c r="O168" s="1742"/>
      <c r="P168" s="1743"/>
      <c r="Q168" s="119" t="s">
        <v>19</v>
      </c>
      <c r="R168" s="126"/>
    </row>
    <row r="169" spans="2:18" s="127" customFormat="1" ht="90" x14ac:dyDescent="0.25">
      <c r="B169" s="1086" t="s">
        <v>1824</v>
      </c>
      <c r="C169" s="123" t="s">
        <v>93</v>
      </c>
      <c r="D169" s="1054" t="s">
        <v>4959</v>
      </c>
      <c r="E169" s="216">
        <v>50</v>
      </c>
      <c r="F169" s="119" t="s">
        <v>86</v>
      </c>
      <c r="G169" s="119" t="s">
        <v>86</v>
      </c>
      <c r="H169" s="119" t="s">
        <v>86</v>
      </c>
      <c r="I169" s="119" t="s">
        <v>19</v>
      </c>
      <c r="J169" s="119" t="s">
        <v>19</v>
      </c>
      <c r="K169" s="119" t="s">
        <v>19</v>
      </c>
      <c r="L169" s="119" t="s">
        <v>19</v>
      </c>
      <c r="M169" s="120" t="s">
        <v>19</v>
      </c>
      <c r="N169" s="120" t="s">
        <v>19</v>
      </c>
      <c r="O169" s="912"/>
      <c r="P169" s="913"/>
      <c r="Q169" s="119" t="s">
        <v>19</v>
      </c>
      <c r="R169" s="126"/>
    </row>
    <row r="170" spans="2:18" s="127" customFormat="1" ht="75" x14ac:dyDescent="0.25">
      <c r="B170" s="1086" t="s">
        <v>1824</v>
      </c>
      <c r="C170" s="123" t="s">
        <v>93</v>
      </c>
      <c r="D170" s="1054" t="s">
        <v>4960</v>
      </c>
      <c r="E170" s="216">
        <v>50</v>
      </c>
      <c r="F170" s="119" t="s">
        <v>86</v>
      </c>
      <c r="G170" s="119" t="s">
        <v>86</v>
      </c>
      <c r="H170" s="119" t="s">
        <v>86</v>
      </c>
      <c r="I170" s="119" t="s">
        <v>19</v>
      </c>
      <c r="J170" s="119" t="s">
        <v>19</v>
      </c>
      <c r="K170" s="119" t="s">
        <v>19</v>
      </c>
      <c r="L170" s="119" t="s">
        <v>19</v>
      </c>
      <c r="M170" s="120" t="s">
        <v>19</v>
      </c>
      <c r="N170" s="120" t="s">
        <v>19</v>
      </c>
      <c r="O170" s="912"/>
      <c r="P170" s="913"/>
      <c r="Q170" s="119" t="s">
        <v>19</v>
      </c>
      <c r="R170" s="126"/>
    </row>
    <row r="171" spans="2:18" s="127" customFormat="1" ht="30" x14ac:dyDescent="0.25">
      <c r="B171" s="1086" t="s">
        <v>1824</v>
      </c>
      <c r="C171" s="123" t="s">
        <v>93</v>
      </c>
      <c r="D171" s="1054" t="s">
        <v>4961</v>
      </c>
      <c r="E171" s="216">
        <v>50</v>
      </c>
      <c r="F171" s="119" t="s">
        <v>86</v>
      </c>
      <c r="G171" s="119" t="s">
        <v>86</v>
      </c>
      <c r="H171" s="119" t="s">
        <v>86</v>
      </c>
      <c r="I171" s="119" t="s">
        <v>19</v>
      </c>
      <c r="J171" s="119" t="s">
        <v>19</v>
      </c>
      <c r="K171" s="119" t="s">
        <v>19</v>
      </c>
      <c r="L171" s="119" t="s">
        <v>19</v>
      </c>
      <c r="M171" s="120" t="s">
        <v>19</v>
      </c>
      <c r="N171" s="120" t="s">
        <v>19</v>
      </c>
      <c r="O171" s="912"/>
      <c r="P171" s="913"/>
      <c r="Q171" s="119" t="s">
        <v>19</v>
      </c>
      <c r="R171" s="126"/>
    </row>
    <row r="172" spans="2:18" s="127" customFormat="1" ht="30" x14ac:dyDescent="0.25">
      <c r="B172" s="1086" t="s">
        <v>1824</v>
      </c>
      <c r="C172" s="123" t="s">
        <v>93</v>
      </c>
      <c r="D172" s="1054" t="s">
        <v>4962</v>
      </c>
      <c r="E172" s="216">
        <v>50</v>
      </c>
      <c r="F172" s="119" t="s">
        <v>86</v>
      </c>
      <c r="G172" s="119" t="s">
        <v>86</v>
      </c>
      <c r="H172" s="119" t="s">
        <v>86</v>
      </c>
      <c r="I172" s="119" t="s">
        <v>19</v>
      </c>
      <c r="J172" s="119" t="s">
        <v>19</v>
      </c>
      <c r="K172" s="119" t="s">
        <v>19</v>
      </c>
      <c r="L172" s="119" t="s">
        <v>19</v>
      </c>
      <c r="M172" s="120" t="s">
        <v>19</v>
      </c>
      <c r="N172" s="120" t="s">
        <v>19</v>
      </c>
      <c r="O172" s="912"/>
      <c r="P172" s="913"/>
      <c r="Q172" s="119" t="s">
        <v>19</v>
      </c>
      <c r="R172" s="126"/>
    </row>
    <row r="173" spans="2:18" s="127" customFormat="1" ht="45" x14ac:dyDescent="0.25">
      <c r="B173" s="1086" t="s">
        <v>1824</v>
      </c>
      <c r="C173" s="123" t="s">
        <v>93</v>
      </c>
      <c r="D173" s="1054" t="s">
        <v>4963</v>
      </c>
      <c r="E173" s="216">
        <v>21</v>
      </c>
      <c r="F173" s="119" t="s">
        <v>86</v>
      </c>
      <c r="G173" s="119" t="s">
        <v>86</v>
      </c>
      <c r="H173" s="119" t="s">
        <v>86</v>
      </c>
      <c r="I173" s="119" t="s">
        <v>19</v>
      </c>
      <c r="J173" s="119" t="s">
        <v>19</v>
      </c>
      <c r="K173" s="119" t="s">
        <v>19</v>
      </c>
      <c r="L173" s="119" t="s">
        <v>19</v>
      </c>
      <c r="M173" s="120" t="s">
        <v>19</v>
      </c>
      <c r="N173" s="120" t="s">
        <v>19</v>
      </c>
      <c r="O173" s="912"/>
      <c r="P173" s="913"/>
      <c r="Q173" s="119" t="s">
        <v>19</v>
      </c>
      <c r="R173" s="126"/>
    </row>
    <row r="174" spans="2:18" s="127" customFormat="1" ht="45" x14ac:dyDescent="0.25">
      <c r="B174" s="1086" t="s">
        <v>1824</v>
      </c>
      <c r="C174" s="123" t="s">
        <v>93</v>
      </c>
      <c r="D174" s="1054" t="s">
        <v>4964</v>
      </c>
      <c r="E174" s="216">
        <v>150</v>
      </c>
      <c r="F174" s="119" t="s">
        <v>86</v>
      </c>
      <c r="G174" s="119" t="s">
        <v>86</v>
      </c>
      <c r="H174" s="119" t="s">
        <v>86</v>
      </c>
      <c r="I174" s="119" t="s">
        <v>19</v>
      </c>
      <c r="J174" s="119" t="s">
        <v>19</v>
      </c>
      <c r="K174" s="119" t="s">
        <v>19</v>
      </c>
      <c r="L174" s="119" t="s">
        <v>19</v>
      </c>
      <c r="M174" s="120" t="s">
        <v>19</v>
      </c>
      <c r="N174" s="120" t="s">
        <v>19</v>
      </c>
      <c r="O174" s="912"/>
      <c r="P174" s="913"/>
      <c r="Q174" s="119" t="s">
        <v>19</v>
      </c>
      <c r="R174" s="126"/>
    </row>
    <row r="175" spans="2:18" s="127" customFormat="1" x14ac:dyDescent="0.25">
      <c r="B175" s="1086" t="s">
        <v>1824</v>
      </c>
      <c r="C175" s="123" t="s">
        <v>93</v>
      </c>
      <c r="D175" s="1054" t="s">
        <v>4965</v>
      </c>
      <c r="E175" s="216">
        <v>50</v>
      </c>
      <c r="F175" s="119" t="s">
        <v>86</v>
      </c>
      <c r="G175" s="119" t="s">
        <v>86</v>
      </c>
      <c r="H175" s="119" t="s">
        <v>86</v>
      </c>
      <c r="I175" s="119" t="s">
        <v>19</v>
      </c>
      <c r="J175" s="119" t="s">
        <v>19</v>
      </c>
      <c r="K175" s="119" t="s">
        <v>19</v>
      </c>
      <c r="L175" s="119" t="s">
        <v>19</v>
      </c>
      <c r="M175" s="120" t="s">
        <v>19</v>
      </c>
      <c r="N175" s="120" t="s">
        <v>19</v>
      </c>
      <c r="O175" s="912"/>
      <c r="P175" s="913"/>
      <c r="Q175" s="119" t="s">
        <v>19</v>
      </c>
      <c r="R175" s="126"/>
    </row>
    <row r="176" spans="2:18" s="127" customFormat="1" ht="30" x14ac:dyDescent="0.25">
      <c r="B176" s="122" t="s">
        <v>83</v>
      </c>
      <c r="C176" s="123" t="s">
        <v>4949</v>
      </c>
      <c r="D176" s="1054" t="s">
        <v>4966</v>
      </c>
      <c r="E176" s="216">
        <v>91</v>
      </c>
      <c r="F176" s="216" t="s">
        <v>86</v>
      </c>
      <c r="G176" s="216" t="s">
        <v>86</v>
      </c>
      <c r="H176" s="216" t="s">
        <v>86</v>
      </c>
      <c r="I176" s="216" t="s">
        <v>19</v>
      </c>
      <c r="J176" s="216" t="s">
        <v>19</v>
      </c>
      <c r="K176" s="1087" t="s">
        <v>19</v>
      </c>
      <c r="L176" s="1087" t="s">
        <v>19</v>
      </c>
      <c r="M176" s="1087" t="s">
        <v>19</v>
      </c>
      <c r="N176" s="1087" t="s">
        <v>19</v>
      </c>
      <c r="O176" s="912"/>
      <c r="P176" s="913"/>
      <c r="Q176" s="1087" t="s">
        <v>19</v>
      </c>
      <c r="R176" s="126"/>
    </row>
    <row r="177" spans="2:18" s="127" customFormat="1" ht="60" x14ac:dyDescent="0.25">
      <c r="B177" s="122" t="s">
        <v>83</v>
      </c>
      <c r="C177" s="123" t="s">
        <v>4949</v>
      </c>
      <c r="D177" s="1054" t="s">
        <v>4967</v>
      </c>
      <c r="E177" s="216">
        <v>78</v>
      </c>
      <c r="F177" s="216" t="s">
        <v>86</v>
      </c>
      <c r="G177" s="216" t="s">
        <v>86</v>
      </c>
      <c r="H177" s="216" t="s">
        <v>86</v>
      </c>
      <c r="I177" s="216" t="s">
        <v>19</v>
      </c>
      <c r="J177" s="216" t="s">
        <v>19</v>
      </c>
      <c r="K177" s="1087" t="s">
        <v>19</v>
      </c>
      <c r="L177" s="1087" t="s">
        <v>19</v>
      </c>
      <c r="M177" s="1087" t="s">
        <v>19</v>
      </c>
      <c r="N177" s="1087" t="s">
        <v>19</v>
      </c>
      <c r="O177" s="912"/>
      <c r="P177" s="913"/>
      <c r="Q177" s="1087" t="s">
        <v>19</v>
      </c>
      <c r="R177" s="126"/>
    </row>
    <row r="178" spans="2:18" s="127" customFormat="1" ht="30" x14ac:dyDescent="0.25">
      <c r="B178" s="122" t="s">
        <v>83</v>
      </c>
      <c r="C178" s="123" t="s">
        <v>4949</v>
      </c>
      <c r="D178" s="1071" t="s">
        <v>4968</v>
      </c>
      <c r="E178" s="1087">
        <v>78</v>
      </c>
      <c r="F178" s="216" t="s">
        <v>86</v>
      </c>
      <c r="G178" s="216" t="s">
        <v>86</v>
      </c>
      <c r="H178" s="216" t="s">
        <v>86</v>
      </c>
      <c r="I178" s="216" t="s">
        <v>19</v>
      </c>
      <c r="J178" s="216" t="s">
        <v>19</v>
      </c>
      <c r="K178" s="1087" t="s">
        <v>19</v>
      </c>
      <c r="L178" s="1087" t="s">
        <v>19</v>
      </c>
      <c r="M178" s="1087" t="s">
        <v>19</v>
      </c>
      <c r="N178" s="1087" t="s">
        <v>19</v>
      </c>
      <c r="O178" s="1742"/>
      <c r="P178" s="1743"/>
      <c r="Q178" s="1087" t="s">
        <v>19</v>
      </c>
      <c r="R178" s="126"/>
    </row>
    <row r="179" spans="2:18" x14ac:dyDescent="0.25">
      <c r="B179" s="1" t="s">
        <v>94</v>
      </c>
    </row>
    <row r="180" spans="2:18" x14ac:dyDescent="0.25">
      <c r="B180" s="1" t="s">
        <v>95</v>
      </c>
    </row>
    <row r="182" spans="2:18" ht="15.75" thickBot="1" x14ac:dyDescent="0.3"/>
    <row r="183" spans="2:18" ht="27" thickBot="1" x14ac:dyDescent="0.3">
      <c r="B183" s="1584" t="s">
        <v>4969</v>
      </c>
      <c r="C183" s="1585"/>
      <c r="D183" s="1585"/>
      <c r="E183" s="1585"/>
      <c r="F183" s="1585"/>
      <c r="G183" s="1585"/>
      <c r="H183" s="1585"/>
      <c r="I183" s="1585"/>
      <c r="J183" s="1585"/>
      <c r="K183" s="1585"/>
      <c r="L183" s="1585"/>
      <c r="M183" s="1585"/>
      <c r="N183" s="1586"/>
    </row>
    <row r="186" spans="2:18" x14ac:dyDescent="0.25">
      <c r="B186" s="1577" t="s">
        <v>97</v>
      </c>
      <c r="C186" s="1754" t="s">
        <v>98</v>
      </c>
      <c r="D186" s="1577" t="s">
        <v>99</v>
      </c>
      <c r="E186" s="1577" t="s">
        <v>100</v>
      </c>
      <c r="F186" s="1577" t="s">
        <v>101</v>
      </c>
      <c r="G186" s="1577" t="s">
        <v>102</v>
      </c>
      <c r="H186" s="1577" t="s">
        <v>103</v>
      </c>
      <c r="I186" s="1577" t="s">
        <v>104</v>
      </c>
      <c r="J186" s="1579" t="s">
        <v>105</v>
      </c>
      <c r="K186" s="1580"/>
      <c r="L186" s="1581"/>
      <c r="M186" s="1577" t="s">
        <v>106</v>
      </c>
      <c r="N186" s="1577" t="s">
        <v>107</v>
      </c>
      <c r="O186" s="1577" t="s">
        <v>108</v>
      </c>
      <c r="P186" s="1744" t="s">
        <v>81</v>
      </c>
      <c r="Q186" s="1745"/>
    </row>
    <row r="187" spans="2:18" ht="45" x14ac:dyDescent="0.25">
      <c r="B187" s="1578"/>
      <c r="C187" s="1755"/>
      <c r="D187" s="1578"/>
      <c r="E187" s="1578"/>
      <c r="F187" s="1578"/>
      <c r="G187" s="1578"/>
      <c r="H187" s="1578"/>
      <c r="I187" s="1578"/>
      <c r="J187" s="128" t="s">
        <v>109</v>
      </c>
      <c r="K187" s="128" t="s">
        <v>110</v>
      </c>
      <c r="L187" s="128" t="s">
        <v>111</v>
      </c>
      <c r="M187" s="1578"/>
      <c r="N187" s="1578"/>
      <c r="O187" s="1578"/>
      <c r="P187" s="1746"/>
      <c r="Q187" s="1747"/>
    </row>
    <row r="188" spans="2:18" s="323" customFormat="1" ht="30" x14ac:dyDescent="0.25">
      <c r="B188" s="1876" t="s">
        <v>132</v>
      </c>
      <c r="C188" s="2170" t="s">
        <v>4970</v>
      </c>
      <c r="D188" s="1833" t="s">
        <v>4971</v>
      </c>
      <c r="E188" s="1833">
        <v>15027194</v>
      </c>
      <c r="F188" s="1833" t="s">
        <v>4972</v>
      </c>
      <c r="G188" s="1879" t="s">
        <v>4973</v>
      </c>
      <c r="H188" s="2174">
        <v>36870</v>
      </c>
      <c r="I188" s="1833" t="s">
        <v>86</v>
      </c>
      <c r="J188" s="1424" t="s">
        <v>4974</v>
      </c>
      <c r="K188" s="62" t="s">
        <v>4975</v>
      </c>
      <c r="L188" s="62" t="s">
        <v>1184</v>
      </c>
      <c r="M188" s="1879" t="s">
        <v>19</v>
      </c>
      <c r="N188" s="1879" t="s">
        <v>20</v>
      </c>
      <c r="O188" s="1879" t="s">
        <v>19</v>
      </c>
      <c r="P188" s="1641" t="s">
        <v>4976</v>
      </c>
      <c r="Q188" s="1642"/>
    </row>
    <row r="189" spans="2:18" s="323" customFormat="1" ht="30" x14ac:dyDescent="0.25">
      <c r="B189" s="1877"/>
      <c r="C189" s="2171"/>
      <c r="D189" s="2173"/>
      <c r="E189" s="2173"/>
      <c r="F189" s="2173"/>
      <c r="G189" s="1880"/>
      <c r="H189" s="2175"/>
      <c r="I189" s="2173"/>
      <c r="J189" s="1424" t="s">
        <v>4977</v>
      </c>
      <c r="K189" s="62" t="s">
        <v>4978</v>
      </c>
      <c r="L189" s="62" t="s">
        <v>1184</v>
      </c>
      <c r="M189" s="1880"/>
      <c r="N189" s="1880"/>
      <c r="O189" s="1880"/>
      <c r="P189" s="1643"/>
      <c r="Q189" s="1644"/>
    </row>
    <row r="190" spans="2:18" s="323" customFormat="1" ht="30" x14ac:dyDescent="0.25">
      <c r="B190" s="1877"/>
      <c r="C190" s="2171"/>
      <c r="D190" s="2173"/>
      <c r="E190" s="2173"/>
      <c r="F190" s="2173"/>
      <c r="G190" s="1880"/>
      <c r="H190" s="2175"/>
      <c r="I190" s="2173"/>
      <c r="J190" s="1424" t="s">
        <v>4977</v>
      </c>
      <c r="K190" s="62" t="s">
        <v>4979</v>
      </c>
      <c r="L190" s="62" t="s">
        <v>1184</v>
      </c>
      <c r="M190" s="1880"/>
      <c r="N190" s="1880"/>
      <c r="O190" s="1880"/>
      <c r="P190" s="1643"/>
      <c r="Q190" s="1644"/>
    </row>
    <row r="191" spans="2:18" s="323" customFormat="1" x14ac:dyDescent="0.25">
      <c r="B191" s="1878"/>
      <c r="C191" s="2172"/>
      <c r="D191" s="1834"/>
      <c r="E191" s="1834"/>
      <c r="F191" s="1834"/>
      <c r="G191" s="1881"/>
      <c r="H191" s="2176"/>
      <c r="I191" s="1834"/>
      <c r="J191" s="1424" t="s">
        <v>1253</v>
      </c>
      <c r="K191" s="62"/>
      <c r="L191" s="62" t="s">
        <v>1184</v>
      </c>
      <c r="M191" s="1881"/>
      <c r="N191" s="1881"/>
      <c r="O191" s="1881"/>
      <c r="P191" s="1645"/>
      <c r="Q191" s="1646"/>
    </row>
    <row r="192" spans="2:18" s="323" customFormat="1" ht="30" x14ac:dyDescent="0.25">
      <c r="B192" s="2167" t="s">
        <v>132</v>
      </c>
      <c r="C192" s="2170" t="s">
        <v>113</v>
      </c>
      <c r="D192" s="1833" t="s">
        <v>4980</v>
      </c>
      <c r="E192" s="1833">
        <v>30661106</v>
      </c>
      <c r="F192" s="1833" t="s">
        <v>3431</v>
      </c>
      <c r="G192" s="1879" t="s">
        <v>136</v>
      </c>
      <c r="H192" s="2174">
        <v>37973</v>
      </c>
      <c r="I192" s="2177" t="s">
        <v>86</v>
      </c>
      <c r="J192" s="1424" t="s">
        <v>4981</v>
      </c>
      <c r="K192" s="62"/>
      <c r="L192" s="62" t="s">
        <v>1184</v>
      </c>
      <c r="M192" s="1424"/>
      <c r="N192" s="1424"/>
      <c r="O192" s="1424"/>
      <c r="P192" s="1641" t="s">
        <v>4982</v>
      </c>
      <c r="Q192" s="1642"/>
    </row>
    <row r="193" spans="2:17" s="323" customFormat="1" ht="120" x14ac:dyDescent="0.25">
      <c r="B193" s="2168"/>
      <c r="C193" s="2171"/>
      <c r="D193" s="2173"/>
      <c r="E193" s="2173"/>
      <c r="F193" s="2173"/>
      <c r="G193" s="1880"/>
      <c r="H193" s="2175"/>
      <c r="I193" s="2178"/>
      <c r="J193" s="1424" t="s">
        <v>4983</v>
      </c>
      <c r="K193" s="62" t="s">
        <v>4984</v>
      </c>
      <c r="L193" s="62" t="s">
        <v>1184</v>
      </c>
      <c r="M193" s="1879" t="s">
        <v>19</v>
      </c>
      <c r="N193" s="1879" t="s">
        <v>20</v>
      </c>
      <c r="O193" s="1879" t="s">
        <v>19</v>
      </c>
      <c r="P193" s="1643"/>
      <c r="Q193" s="1644"/>
    </row>
    <row r="194" spans="2:17" ht="30" x14ac:dyDescent="0.25">
      <c r="B194" s="2169"/>
      <c r="C194" s="2172"/>
      <c r="D194" s="1834"/>
      <c r="E194" s="1834"/>
      <c r="F194" s="1834"/>
      <c r="G194" s="1881"/>
      <c r="H194" s="2176"/>
      <c r="I194" s="2179"/>
      <c r="J194" s="1424" t="s">
        <v>4985</v>
      </c>
      <c r="K194" s="62" t="s">
        <v>4986</v>
      </c>
      <c r="L194" s="62" t="s">
        <v>1184</v>
      </c>
      <c r="M194" s="1881"/>
      <c r="N194" s="1881"/>
      <c r="O194" s="1881"/>
      <c r="P194" s="1645"/>
      <c r="Q194" s="1646"/>
    </row>
    <row r="195" spans="2:17" s="137" customFormat="1" ht="60" x14ac:dyDescent="0.25">
      <c r="B195" s="963" t="s">
        <v>4987</v>
      </c>
      <c r="C195" s="132" t="s">
        <v>113</v>
      </c>
      <c r="D195" s="1221" t="s">
        <v>4988</v>
      </c>
      <c r="E195" s="1221">
        <v>30666325</v>
      </c>
      <c r="F195" s="1221" t="s">
        <v>129</v>
      </c>
      <c r="G195" s="917" t="s">
        <v>318</v>
      </c>
      <c r="H195" s="135">
        <v>38596</v>
      </c>
      <c r="I195" s="917">
        <v>111012</v>
      </c>
      <c r="J195" s="1221" t="s">
        <v>4989</v>
      </c>
      <c r="K195" s="1221" t="s">
        <v>4990</v>
      </c>
      <c r="L195" s="1221" t="s">
        <v>155</v>
      </c>
      <c r="M195" s="917" t="s">
        <v>19</v>
      </c>
      <c r="N195" s="917" t="s">
        <v>19</v>
      </c>
      <c r="O195" s="917" t="s">
        <v>19</v>
      </c>
      <c r="P195" s="1948"/>
      <c r="Q195" s="1949"/>
    </row>
    <row r="196" spans="2:17" ht="45" x14ac:dyDescent="0.25">
      <c r="B196" s="1425" t="s">
        <v>4987</v>
      </c>
      <c r="C196" s="145" t="s">
        <v>4970</v>
      </c>
      <c r="D196" s="879" t="s">
        <v>4991</v>
      </c>
      <c r="E196" s="879">
        <v>30670996</v>
      </c>
      <c r="F196" s="879" t="s">
        <v>129</v>
      </c>
      <c r="G196" s="880" t="s">
        <v>130</v>
      </c>
      <c r="H196" s="881">
        <v>39352</v>
      </c>
      <c r="I196" s="879">
        <v>134032</v>
      </c>
      <c r="J196" s="880" t="s">
        <v>318</v>
      </c>
      <c r="K196" s="879" t="s">
        <v>4992</v>
      </c>
      <c r="L196" s="879" t="s">
        <v>155</v>
      </c>
      <c r="M196" s="880" t="s">
        <v>19</v>
      </c>
      <c r="N196" s="880" t="s">
        <v>19</v>
      </c>
      <c r="O196" s="880" t="s">
        <v>19</v>
      </c>
      <c r="P196" s="1613"/>
      <c r="Q196" s="1613"/>
    </row>
    <row r="197" spans="2:17" x14ac:dyDescent="0.25">
      <c r="B197" s="1426"/>
      <c r="C197" s="1427"/>
      <c r="D197" s="927"/>
      <c r="E197" s="927"/>
      <c r="F197" s="927"/>
      <c r="G197" s="44"/>
      <c r="H197" s="405"/>
      <c r="I197" s="927"/>
      <c r="J197" s="44"/>
      <c r="K197" s="927"/>
      <c r="L197" s="927"/>
      <c r="M197" s="44"/>
      <c r="N197" s="44"/>
      <c r="O197" s="44"/>
      <c r="P197" s="44"/>
      <c r="Q197" s="44"/>
    </row>
    <row r="198" spans="2:17" ht="15.75" thickBot="1" x14ac:dyDescent="0.3">
      <c r="B198" s="462"/>
      <c r="C198" s="1427"/>
      <c r="D198" s="44"/>
      <c r="E198" s="1428"/>
      <c r="F198" s="44"/>
      <c r="G198" s="44"/>
      <c r="H198" s="405"/>
      <c r="I198" s="927"/>
      <c r="J198" s="44"/>
      <c r="K198" s="927"/>
      <c r="L198" s="927"/>
      <c r="M198" s="44"/>
      <c r="N198" s="44"/>
      <c r="O198" s="44"/>
      <c r="P198" s="44"/>
      <c r="Q198" s="44"/>
    </row>
    <row r="199" spans="2:17" ht="27" thickBot="1" x14ac:dyDescent="0.3">
      <c r="B199" s="1584" t="s">
        <v>4993</v>
      </c>
      <c r="C199" s="1585"/>
      <c r="D199" s="1585"/>
      <c r="E199" s="1585"/>
      <c r="F199" s="1585"/>
      <c r="G199" s="1585"/>
      <c r="H199" s="1585"/>
      <c r="I199" s="1585"/>
      <c r="J199" s="1585"/>
      <c r="K199" s="1585"/>
      <c r="L199" s="1585"/>
      <c r="M199" s="1585"/>
      <c r="N199" s="1586"/>
    </row>
    <row r="202" spans="2:17" x14ac:dyDescent="0.25">
      <c r="B202" s="1577" t="s">
        <v>97</v>
      </c>
      <c r="C202" s="1754" t="s">
        <v>98</v>
      </c>
      <c r="D202" s="1577" t="s">
        <v>99</v>
      </c>
      <c r="E202" s="1577" t="s">
        <v>100</v>
      </c>
      <c r="F202" s="1577" t="s">
        <v>101</v>
      </c>
      <c r="G202" s="1577" t="s">
        <v>102</v>
      </c>
      <c r="H202" s="1577" t="s">
        <v>103</v>
      </c>
      <c r="I202" s="1577" t="s">
        <v>104</v>
      </c>
      <c r="J202" s="1579" t="s">
        <v>105</v>
      </c>
      <c r="K202" s="1580"/>
      <c r="L202" s="1581"/>
      <c r="M202" s="1577" t="s">
        <v>106</v>
      </c>
      <c r="N202" s="1577" t="s">
        <v>107</v>
      </c>
      <c r="O202" s="1577" t="s">
        <v>108</v>
      </c>
      <c r="P202" s="1744" t="s">
        <v>81</v>
      </c>
      <c r="Q202" s="1745"/>
    </row>
    <row r="203" spans="2:17" ht="45" x14ac:dyDescent="0.25">
      <c r="B203" s="1578"/>
      <c r="C203" s="1755"/>
      <c r="D203" s="1578"/>
      <c r="E203" s="1578"/>
      <c r="F203" s="1578"/>
      <c r="G203" s="1578"/>
      <c r="H203" s="1578"/>
      <c r="I203" s="1578"/>
      <c r="J203" s="128" t="s">
        <v>109</v>
      </c>
      <c r="K203" s="128" t="s">
        <v>110</v>
      </c>
      <c r="L203" s="128" t="s">
        <v>111</v>
      </c>
      <c r="M203" s="1578"/>
      <c r="N203" s="1578"/>
      <c r="O203" s="1578"/>
      <c r="P203" s="1746"/>
      <c r="Q203" s="1747"/>
    </row>
    <row r="204" spans="2:17" s="323" customFormat="1" ht="45" x14ac:dyDescent="0.25">
      <c r="B204" s="2167" t="s">
        <v>132</v>
      </c>
      <c r="C204" s="2170" t="s">
        <v>113</v>
      </c>
      <c r="D204" s="1833" t="s">
        <v>4994</v>
      </c>
      <c r="E204" s="1833">
        <v>78075225</v>
      </c>
      <c r="F204" s="1833" t="s">
        <v>4995</v>
      </c>
      <c r="G204" s="1879" t="s">
        <v>2187</v>
      </c>
      <c r="H204" s="2174">
        <v>40010</v>
      </c>
      <c r="I204" s="2177" t="s">
        <v>86</v>
      </c>
      <c r="J204" s="1424" t="s">
        <v>4996</v>
      </c>
      <c r="K204" s="62" t="s">
        <v>4997</v>
      </c>
      <c r="L204" s="62" t="s">
        <v>155</v>
      </c>
      <c r="M204" s="1879" t="s">
        <v>19</v>
      </c>
      <c r="N204" s="1879" t="s">
        <v>19</v>
      </c>
      <c r="O204" s="1879"/>
      <c r="P204" s="1641"/>
      <c r="Q204" s="1642"/>
    </row>
    <row r="205" spans="2:17" s="323" customFormat="1" ht="45" x14ac:dyDescent="0.25">
      <c r="B205" s="2169"/>
      <c r="C205" s="2172"/>
      <c r="D205" s="1834"/>
      <c r="E205" s="1834"/>
      <c r="F205" s="1834"/>
      <c r="G205" s="1881"/>
      <c r="H205" s="2176"/>
      <c r="I205" s="2179"/>
      <c r="J205" s="1424" t="s">
        <v>4998</v>
      </c>
      <c r="K205" s="62" t="s">
        <v>4999</v>
      </c>
      <c r="L205" s="62" t="s">
        <v>155</v>
      </c>
      <c r="M205" s="1881"/>
      <c r="N205" s="1881"/>
      <c r="O205" s="1881"/>
      <c r="P205" s="1645"/>
      <c r="Q205" s="1646"/>
    </row>
    <row r="206" spans="2:17" ht="30" x14ac:dyDescent="0.25">
      <c r="B206" s="1429" t="s">
        <v>132</v>
      </c>
      <c r="C206" s="1430" t="s">
        <v>5000</v>
      </c>
      <c r="D206" s="62" t="s">
        <v>5001</v>
      </c>
      <c r="E206" s="62">
        <v>1143325497</v>
      </c>
      <c r="F206" s="62" t="s">
        <v>1465</v>
      </c>
      <c r="G206" s="962" t="s">
        <v>136</v>
      </c>
      <c r="H206" s="1431">
        <v>40534</v>
      </c>
      <c r="I206" s="468" t="s">
        <v>86</v>
      </c>
      <c r="J206" s="1424" t="s">
        <v>5002</v>
      </c>
      <c r="K206" s="1432" t="s">
        <v>5003</v>
      </c>
      <c r="L206" s="62" t="s">
        <v>155</v>
      </c>
      <c r="M206" s="962" t="s">
        <v>19</v>
      </c>
      <c r="N206" s="962" t="s">
        <v>19</v>
      </c>
      <c r="O206" s="962" t="s">
        <v>19</v>
      </c>
      <c r="P206" s="898"/>
      <c r="Q206" s="899"/>
    </row>
    <row r="207" spans="2:17" ht="30" x14ac:dyDescent="0.25">
      <c r="B207" s="904" t="s">
        <v>126</v>
      </c>
      <c r="C207" s="914" t="s">
        <v>113</v>
      </c>
      <c r="D207" s="879" t="s">
        <v>5004</v>
      </c>
      <c r="E207" s="879">
        <v>30666579</v>
      </c>
      <c r="F207" s="879" t="s">
        <v>129</v>
      </c>
      <c r="G207" s="870" t="s">
        <v>130</v>
      </c>
      <c r="H207" s="872" t="s">
        <v>5005</v>
      </c>
      <c r="I207" s="875">
        <v>104788</v>
      </c>
      <c r="J207" s="880" t="s">
        <v>5006</v>
      </c>
      <c r="K207" s="879" t="s">
        <v>5007</v>
      </c>
      <c r="L207" s="879" t="s">
        <v>155</v>
      </c>
      <c r="M207" s="870" t="s">
        <v>19</v>
      </c>
      <c r="N207" s="870" t="s">
        <v>19</v>
      </c>
      <c r="O207" s="870" t="s">
        <v>19</v>
      </c>
      <c r="P207" s="1725"/>
      <c r="Q207" s="1726"/>
    </row>
    <row r="208" spans="2:17" ht="45" x14ac:dyDescent="0.25">
      <c r="B208" s="918" t="s">
        <v>126</v>
      </c>
      <c r="C208" s="145" t="s">
        <v>5000</v>
      </c>
      <c r="D208" s="879" t="s">
        <v>5008</v>
      </c>
      <c r="E208" s="879">
        <v>30669282</v>
      </c>
      <c r="F208" s="879" t="s">
        <v>288</v>
      </c>
      <c r="G208" s="880" t="s">
        <v>130</v>
      </c>
      <c r="H208" s="881">
        <v>39800</v>
      </c>
      <c r="I208" s="879" t="s">
        <v>5009</v>
      </c>
      <c r="J208" s="880" t="s">
        <v>5010</v>
      </c>
      <c r="K208" s="879" t="s">
        <v>5011</v>
      </c>
      <c r="L208" s="879" t="s">
        <v>155</v>
      </c>
      <c r="M208" s="880" t="s">
        <v>19</v>
      </c>
      <c r="N208" s="880" t="s">
        <v>19</v>
      </c>
      <c r="O208" s="880" t="s">
        <v>19</v>
      </c>
      <c r="P208" s="1613"/>
      <c r="Q208" s="1613"/>
    </row>
    <row r="209" spans="2:17" ht="15.75" thickBot="1" x14ac:dyDescent="0.3">
      <c r="B209" s="462"/>
      <c r="C209" s="1427"/>
      <c r="D209" s="44"/>
      <c r="E209" s="1428"/>
      <c r="F209" s="44"/>
      <c r="G209" s="44"/>
      <c r="H209" s="405"/>
      <c r="I209" s="927"/>
      <c r="J209" s="44"/>
      <c r="K209" s="927"/>
      <c r="L209" s="927"/>
      <c r="M209" s="44"/>
      <c r="N209" s="44"/>
      <c r="O209" s="44"/>
      <c r="P209" s="44"/>
      <c r="Q209" s="44"/>
    </row>
    <row r="210" spans="2:17" ht="27" thickBot="1" x14ac:dyDescent="0.3">
      <c r="B210" s="1584" t="s">
        <v>5012</v>
      </c>
      <c r="C210" s="1585"/>
      <c r="D210" s="1585"/>
      <c r="E210" s="1585"/>
      <c r="F210" s="1585"/>
      <c r="G210" s="1585"/>
      <c r="H210" s="1585"/>
      <c r="I210" s="1585"/>
      <c r="J210" s="1585"/>
      <c r="K210" s="1585"/>
      <c r="L210" s="1585"/>
      <c r="M210" s="1585"/>
      <c r="N210" s="1586"/>
    </row>
    <row r="213" spans="2:17" x14ac:dyDescent="0.25">
      <c r="B213" s="1577" t="s">
        <v>97</v>
      </c>
      <c r="C213" s="1754" t="s">
        <v>98</v>
      </c>
      <c r="D213" s="1577" t="s">
        <v>99</v>
      </c>
      <c r="E213" s="1577" t="s">
        <v>100</v>
      </c>
      <c r="F213" s="1577" t="s">
        <v>101</v>
      </c>
      <c r="G213" s="1577" t="s">
        <v>102</v>
      </c>
      <c r="H213" s="1577" t="s">
        <v>103</v>
      </c>
      <c r="I213" s="1577" t="s">
        <v>104</v>
      </c>
      <c r="J213" s="1579" t="s">
        <v>105</v>
      </c>
      <c r="K213" s="1580"/>
      <c r="L213" s="1581"/>
      <c r="M213" s="1577" t="s">
        <v>106</v>
      </c>
      <c r="N213" s="1577" t="s">
        <v>107</v>
      </c>
      <c r="O213" s="1577" t="s">
        <v>108</v>
      </c>
      <c r="P213" s="1744" t="s">
        <v>81</v>
      </c>
      <c r="Q213" s="1745"/>
    </row>
    <row r="214" spans="2:17" ht="45" x14ac:dyDescent="0.25">
      <c r="B214" s="1578"/>
      <c r="C214" s="1755"/>
      <c r="D214" s="1578"/>
      <c r="E214" s="1578"/>
      <c r="F214" s="1578"/>
      <c r="G214" s="1578"/>
      <c r="H214" s="1578"/>
      <c r="I214" s="1578"/>
      <c r="J214" s="128" t="s">
        <v>109</v>
      </c>
      <c r="K214" s="128" t="s">
        <v>110</v>
      </c>
      <c r="L214" s="128" t="s">
        <v>111</v>
      </c>
      <c r="M214" s="1578"/>
      <c r="N214" s="1578"/>
      <c r="O214" s="1578"/>
      <c r="P214" s="1746"/>
      <c r="Q214" s="1747"/>
    </row>
    <row r="215" spans="2:17" s="323" customFormat="1" ht="30" x14ac:dyDescent="0.25">
      <c r="B215" s="1429" t="s">
        <v>132</v>
      </c>
      <c r="C215" s="1430" t="s">
        <v>133</v>
      </c>
      <c r="D215" s="62" t="s">
        <v>5013</v>
      </c>
      <c r="E215" s="62">
        <v>25914935</v>
      </c>
      <c r="F215" s="62" t="s">
        <v>1547</v>
      </c>
      <c r="G215" s="962" t="s">
        <v>264</v>
      </c>
      <c r="H215" s="1431">
        <v>37197</v>
      </c>
      <c r="I215" s="468" t="s">
        <v>86</v>
      </c>
      <c r="J215" s="1424" t="s">
        <v>5014</v>
      </c>
      <c r="K215" s="62" t="s">
        <v>5015</v>
      </c>
      <c r="L215" s="62" t="s">
        <v>155</v>
      </c>
      <c r="M215" s="962" t="s">
        <v>19</v>
      </c>
      <c r="N215" s="962" t="s">
        <v>19</v>
      </c>
      <c r="O215" s="962" t="s">
        <v>19</v>
      </c>
      <c r="P215" s="898"/>
      <c r="Q215" s="899"/>
    </row>
    <row r="216" spans="2:17" s="323" customFormat="1" ht="45" x14ac:dyDescent="0.25">
      <c r="B216" s="1433" t="s">
        <v>132</v>
      </c>
      <c r="C216" s="1434" t="s">
        <v>133</v>
      </c>
      <c r="D216" s="62" t="s">
        <v>5016</v>
      </c>
      <c r="E216" s="62">
        <v>30648501</v>
      </c>
      <c r="F216" s="62" t="s">
        <v>1474</v>
      </c>
      <c r="G216" s="962" t="s">
        <v>136</v>
      </c>
      <c r="H216" s="1435">
        <v>37176</v>
      </c>
      <c r="I216" s="1436" t="s">
        <v>86</v>
      </c>
      <c r="J216" s="962" t="s">
        <v>5017</v>
      </c>
      <c r="K216" s="62"/>
      <c r="L216" s="62" t="s">
        <v>1184</v>
      </c>
      <c r="M216" s="962" t="s">
        <v>19</v>
      </c>
      <c r="N216" s="962" t="s">
        <v>20</v>
      </c>
      <c r="O216" s="962" t="s">
        <v>19</v>
      </c>
      <c r="P216" s="1671" t="s">
        <v>5018</v>
      </c>
      <c r="Q216" s="1672"/>
    </row>
    <row r="217" spans="2:17" s="323" customFormat="1" ht="30" x14ac:dyDescent="0.25">
      <c r="B217" s="1429" t="s">
        <v>132</v>
      </c>
      <c r="C217" s="1430" t="s">
        <v>133</v>
      </c>
      <c r="D217" s="62" t="s">
        <v>5019</v>
      </c>
      <c r="E217" s="62">
        <v>78757226</v>
      </c>
      <c r="F217" s="62" t="s">
        <v>263</v>
      </c>
      <c r="G217" s="1424" t="s">
        <v>797</v>
      </c>
      <c r="H217" s="1437">
        <v>37974</v>
      </c>
      <c r="I217" s="1438" t="s">
        <v>86</v>
      </c>
      <c r="J217" s="1424" t="s">
        <v>5002</v>
      </c>
      <c r="K217" s="62" t="s">
        <v>5020</v>
      </c>
      <c r="L217" s="62" t="s">
        <v>155</v>
      </c>
      <c r="M217" s="962" t="s">
        <v>19</v>
      </c>
      <c r="N217" s="962" t="s">
        <v>19</v>
      </c>
      <c r="O217" s="962" t="s">
        <v>19</v>
      </c>
      <c r="P217" s="898"/>
      <c r="Q217" s="899"/>
    </row>
    <row r="218" spans="2:17" s="323" customFormat="1" ht="30" x14ac:dyDescent="0.25">
      <c r="B218" s="1429" t="s">
        <v>132</v>
      </c>
      <c r="C218" s="1430" t="s">
        <v>133</v>
      </c>
      <c r="D218" s="62" t="s">
        <v>5021</v>
      </c>
      <c r="E218" s="62">
        <v>30652702</v>
      </c>
      <c r="F218" s="62" t="s">
        <v>5022</v>
      </c>
      <c r="G218" s="1424" t="s">
        <v>797</v>
      </c>
      <c r="H218" s="1437">
        <v>37974</v>
      </c>
      <c r="I218" s="468" t="s">
        <v>86</v>
      </c>
      <c r="J218" s="1424" t="s">
        <v>788</v>
      </c>
      <c r="K218" s="62" t="s">
        <v>5023</v>
      </c>
      <c r="L218" s="62" t="s">
        <v>155</v>
      </c>
      <c r="M218" s="962" t="s">
        <v>19</v>
      </c>
      <c r="N218" s="962" t="s">
        <v>19</v>
      </c>
      <c r="O218" s="962" t="s">
        <v>19</v>
      </c>
      <c r="P218" s="898"/>
      <c r="Q218" s="899"/>
    </row>
    <row r="219" spans="2:17" s="323" customFormat="1" ht="60" x14ac:dyDescent="0.25">
      <c r="B219" s="1429" t="s">
        <v>132</v>
      </c>
      <c r="C219" s="1430" t="s">
        <v>2106</v>
      </c>
      <c r="D219" s="62" t="s">
        <v>5024</v>
      </c>
      <c r="E219" s="62">
        <v>30649921</v>
      </c>
      <c r="F219" s="62" t="s">
        <v>2378</v>
      </c>
      <c r="G219" s="962" t="s">
        <v>136</v>
      </c>
      <c r="H219" s="1431">
        <v>37237</v>
      </c>
      <c r="I219" s="468" t="s">
        <v>86</v>
      </c>
      <c r="J219" s="962" t="s">
        <v>5017</v>
      </c>
      <c r="K219" s="62"/>
      <c r="L219" s="62" t="s">
        <v>1184</v>
      </c>
      <c r="M219" s="962" t="s">
        <v>19</v>
      </c>
      <c r="N219" s="962" t="s">
        <v>20</v>
      </c>
      <c r="O219" s="962" t="s">
        <v>19</v>
      </c>
      <c r="P219" s="1671" t="s">
        <v>5025</v>
      </c>
      <c r="Q219" s="1672"/>
    </row>
    <row r="220" spans="2:17" ht="30" x14ac:dyDescent="0.25">
      <c r="B220" s="904" t="s">
        <v>126</v>
      </c>
      <c r="C220" s="919" t="s">
        <v>141</v>
      </c>
      <c r="D220" s="879" t="s">
        <v>5026</v>
      </c>
      <c r="E220" s="879">
        <v>30669596</v>
      </c>
      <c r="F220" s="879" t="s">
        <v>129</v>
      </c>
      <c r="G220" s="880" t="s">
        <v>5027</v>
      </c>
      <c r="H220" s="872">
        <v>39058</v>
      </c>
      <c r="I220" s="875">
        <v>111840</v>
      </c>
      <c r="J220" s="880" t="s">
        <v>2149</v>
      </c>
      <c r="K220" s="218" t="s">
        <v>5028</v>
      </c>
      <c r="L220" s="879" t="s">
        <v>155</v>
      </c>
      <c r="M220" s="880" t="s">
        <v>19</v>
      </c>
      <c r="N220" s="880" t="s">
        <v>19</v>
      </c>
      <c r="O220" s="880" t="s">
        <v>19</v>
      </c>
      <c r="P220" s="1613"/>
      <c r="Q220" s="1613"/>
    </row>
    <row r="221" spans="2:17" ht="30" x14ac:dyDescent="0.25">
      <c r="B221" s="904" t="s">
        <v>126</v>
      </c>
      <c r="C221" s="145" t="s">
        <v>141</v>
      </c>
      <c r="D221" s="937" t="s">
        <v>3368</v>
      </c>
      <c r="E221" s="191">
        <v>30668959</v>
      </c>
      <c r="F221" s="191" t="s">
        <v>129</v>
      </c>
      <c r="G221" s="880" t="s">
        <v>143</v>
      </c>
      <c r="H221" s="881">
        <v>40425</v>
      </c>
      <c r="I221" s="879" t="s">
        <v>1184</v>
      </c>
      <c r="J221" s="880"/>
      <c r="K221" s="879"/>
      <c r="L221" s="879"/>
      <c r="M221" s="880" t="s">
        <v>19</v>
      </c>
      <c r="N221" s="880" t="s">
        <v>20</v>
      </c>
      <c r="O221" s="880" t="s">
        <v>19</v>
      </c>
      <c r="P221" s="1714" t="s">
        <v>3339</v>
      </c>
      <c r="Q221" s="1715"/>
    </row>
    <row r="222" spans="2:17" ht="45" x14ac:dyDescent="0.25">
      <c r="B222" s="904" t="s">
        <v>126</v>
      </c>
      <c r="C222" s="914" t="s">
        <v>141</v>
      </c>
      <c r="D222" s="870" t="s">
        <v>5029</v>
      </c>
      <c r="E222" s="1439">
        <v>30670461</v>
      </c>
      <c r="F222" s="870" t="s">
        <v>129</v>
      </c>
      <c r="G222" s="870" t="s">
        <v>130</v>
      </c>
      <c r="H222" s="872">
        <v>38803</v>
      </c>
      <c r="I222" s="875">
        <v>122915</v>
      </c>
      <c r="J222" s="880" t="s">
        <v>318</v>
      </c>
      <c r="K222" s="879" t="s">
        <v>5030</v>
      </c>
      <c r="L222" s="879" t="s">
        <v>155</v>
      </c>
      <c r="M222" s="880" t="s">
        <v>19</v>
      </c>
      <c r="N222" s="880" t="s">
        <v>19</v>
      </c>
      <c r="O222" s="880" t="s">
        <v>19</v>
      </c>
      <c r="P222" s="1714"/>
      <c r="Q222" s="1715"/>
    </row>
    <row r="223" spans="2:17" ht="45" x14ac:dyDescent="0.25">
      <c r="B223" s="904" t="s">
        <v>126</v>
      </c>
      <c r="C223" s="145" t="s">
        <v>141</v>
      </c>
      <c r="D223" s="880" t="s">
        <v>5031</v>
      </c>
      <c r="E223" s="397">
        <v>30650648</v>
      </c>
      <c r="F223" s="880" t="s">
        <v>288</v>
      </c>
      <c r="G223" s="880" t="s">
        <v>289</v>
      </c>
      <c r="H223" s="881">
        <v>33130</v>
      </c>
      <c r="I223" s="879" t="s">
        <v>86</v>
      </c>
      <c r="J223" s="880" t="s">
        <v>318</v>
      </c>
      <c r="K223" s="879" t="s">
        <v>5032</v>
      </c>
      <c r="L223" s="879" t="s">
        <v>155</v>
      </c>
      <c r="M223" s="880" t="s">
        <v>19</v>
      </c>
      <c r="N223" s="880" t="s">
        <v>19</v>
      </c>
      <c r="O223" s="880" t="s">
        <v>19</v>
      </c>
      <c r="P223" s="1714"/>
      <c r="Q223" s="1715"/>
    </row>
    <row r="224" spans="2:17" ht="60" x14ac:dyDescent="0.25">
      <c r="B224" s="904" t="s">
        <v>126</v>
      </c>
      <c r="C224" s="145" t="s">
        <v>5033</v>
      </c>
      <c r="D224" s="880" t="s">
        <v>5034</v>
      </c>
      <c r="E224" s="397">
        <v>30671413</v>
      </c>
      <c r="F224" s="880" t="s">
        <v>129</v>
      </c>
      <c r="G224" s="880" t="s">
        <v>130</v>
      </c>
      <c r="H224" s="881">
        <v>39898</v>
      </c>
      <c r="I224" s="879" t="s">
        <v>5035</v>
      </c>
      <c r="J224" s="880" t="s">
        <v>5036</v>
      </c>
      <c r="K224" s="879" t="s">
        <v>5037</v>
      </c>
      <c r="L224" s="879" t="s">
        <v>19</v>
      </c>
      <c r="M224" s="880" t="s">
        <v>19</v>
      </c>
      <c r="N224" s="880" t="s">
        <v>19</v>
      </c>
      <c r="O224" s="880" t="s">
        <v>20</v>
      </c>
      <c r="P224" s="1714" t="s">
        <v>5038</v>
      </c>
      <c r="Q224" s="1715"/>
    </row>
    <row r="225" spans="2:17" x14ac:dyDescent="0.25">
      <c r="B225" s="918"/>
      <c r="C225" s="145"/>
      <c r="D225" s="880"/>
      <c r="E225" s="920"/>
      <c r="F225" s="880"/>
      <c r="G225" s="880"/>
      <c r="H225" s="881"/>
      <c r="I225" s="879"/>
      <c r="J225" s="880"/>
      <c r="K225" s="879"/>
      <c r="L225" s="879"/>
      <c r="M225" s="880"/>
      <c r="N225" s="880"/>
      <c r="O225" s="880"/>
      <c r="P225" s="1714"/>
      <c r="Q225" s="1715"/>
    </row>
    <row r="226" spans="2:17" ht="15.75" thickBot="1" x14ac:dyDescent="0.3">
      <c r="B226" s="462"/>
      <c r="C226" s="1427"/>
      <c r="D226" s="44"/>
      <c r="E226" s="1428"/>
      <c r="F226" s="44"/>
      <c r="G226" s="44"/>
      <c r="H226" s="405"/>
      <c r="I226" s="927"/>
      <c r="J226" s="44"/>
      <c r="K226" s="927"/>
      <c r="L226" s="927"/>
      <c r="M226" s="44"/>
      <c r="N226" s="44"/>
      <c r="O226" s="44"/>
      <c r="P226" s="44"/>
      <c r="Q226" s="44"/>
    </row>
    <row r="227" spans="2:17" ht="27" thickBot="1" x14ac:dyDescent="0.3">
      <c r="B227" s="1584" t="s">
        <v>5039</v>
      </c>
      <c r="C227" s="1585"/>
      <c r="D227" s="1585"/>
      <c r="E227" s="1585"/>
      <c r="F227" s="1585"/>
      <c r="G227" s="1585"/>
      <c r="H227" s="1585"/>
      <c r="I227" s="1585"/>
      <c r="J227" s="1585"/>
      <c r="K227" s="1585"/>
      <c r="L227" s="1585"/>
      <c r="M227" s="1585"/>
      <c r="N227" s="1586"/>
    </row>
    <row r="230" spans="2:17" x14ac:dyDescent="0.25">
      <c r="B230" s="1577" t="s">
        <v>97</v>
      </c>
      <c r="C230" s="1754" t="s">
        <v>98</v>
      </c>
      <c r="D230" s="1577" t="s">
        <v>99</v>
      </c>
      <c r="E230" s="1577" t="s">
        <v>100</v>
      </c>
      <c r="F230" s="1577" t="s">
        <v>101</v>
      </c>
      <c r="G230" s="1577" t="s">
        <v>102</v>
      </c>
      <c r="H230" s="1577" t="s">
        <v>103</v>
      </c>
      <c r="I230" s="1577" t="s">
        <v>104</v>
      </c>
      <c r="J230" s="1579" t="s">
        <v>105</v>
      </c>
      <c r="K230" s="1580"/>
      <c r="L230" s="1581"/>
      <c r="M230" s="1577" t="s">
        <v>106</v>
      </c>
      <c r="N230" s="1577" t="s">
        <v>107</v>
      </c>
      <c r="O230" s="1577" t="s">
        <v>108</v>
      </c>
      <c r="P230" s="1744" t="s">
        <v>81</v>
      </c>
      <c r="Q230" s="1745"/>
    </row>
    <row r="231" spans="2:17" ht="45" x14ac:dyDescent="0.25">
      <c r="B231" s="1578"/>
      <c r="C231" s="1755"/>
      <c r="D231" s="1578"/>
      <c r="E231" s="1578"/>
      <c r="F231" s="1578"/>
      <c r="G231" s="1578"/>
      <c r="H231" s="1578"/>
      <c r="I231" s="1578"/>
      <c r="J231" s="128" t="s">
        <v>109</v>
      </c>
      <c r="K231" s="128" t="s">
        <v>110</v>
      </c>
      <c r="L231" s="128" t="s">
        <v>111</v>
      </c>
      <c r="M231" s="1578"/>
      <c r="N231" s="1578"/>
      <c r="O231" s="1578"/>
      <c r="P231" s="1746"/>
      <c r="Q231" s="1747"/>
    </row>
    <row r="232" spans="2:17" s="323" customFormat="1" x14ac:dyDescent="0.25">
      <c r="B232" s="1440" t="s">
        <v>132</v>
      </c>
      <c r="C232" s="1441" t="s">
        <v>2155</v>
      </c>
      <c r="D232" s="62" t="s">
        <v>5040</v>
      </c>
      <c r="E232" s="62">
        <v>1131107497</v>
      </c>
      <c r="F232" s="62" t="s">
        <v>5041</v>
      </c>
      <c r="G232" s="1424" t="s">
        <v>136</v>
      </c>
      <c r="H232" s="1437" t="s">
        <v>5042</v>
      </c>
      <c r="I232" s="1438" t="s">
        <v>5043</v>
      </c>
      <c r="J232" s="1424"/>
      <c r="K232" s="62"/>
      <c r="L232" s="62"/>
      <c r="M232" s="962" t="s">
        <v>19</v>
      </c>
      <c r="N232" s="962" t="s">
        <v>20</v>
      </c>
      <c r="O232" s="962" t="s">
        <v>19</v>
      </c>
      <c r="P232" s="2166" t="s">
        <v>5044</v>
      </c>
      <c r="Q232" s="2166"/>
    </row>
    <row r="233" spans="2:17" x14ac:dyDescent="0.25">
      <c r="B233" s="918" t="s">
        <v>126</v>
      </c>
      <c r="C233" s="145" t="s">
        <v>2155</v>
      </c>
      <c r="D233" s="880"/>
      <c r="E233" s="920"/>
      <c r="F233" s="880"/>
      <c r="G233" s="880"/>
      <c r="H233" s="881"/>
      <c r="I233" s="1221"/>
      <c r="J233" s="880"/>
      <c r="K233" s="879"/>
      <c r="L233" s="879"/>
      <c r="M233" s="880"/>
      <c r="N233" s="880"/>
      <c r="O233" s="880"/>
      <c r="P233" s="1714" t="s">
        <v>5045</v>
      </c>
      <c r="Q233" s="1715"/>
    </row>
    <row r="234" spans="2:17" x14ac:dyDescent="0.25">
      <c r="B234" s="462"/>
      <c r="C234" s="1427"/>
      <c r="D234" s="44"/>
      <c r="E234" s="1428"/>
      <c r="F234" s="44"/>
      <c r="G234" s="44"/>
      <c r="H234" s="405"/>
      <c r="I234" s="927"/>
      <c r="J234" s="44"/>
      <c r="K234" s="927"/>
      <c r="L234" s="927"/>
      <c r="M234" s="44"/>
      <c r="N234" s="44"/>
      <c r="O234" s="44"/>
      <c r="P234" s="44"/>
      <c r="Q234" s="44"/>
    </row>
    <row r="235" spans="2:17" ht="15.75" thickBot="1" x14ac:dyDescent="0.3">
      <c r="B235" s="462"/>
      <c r="C235" s="1427"/>
      <c r="D235" s="44"/>
      <c r="E235" s="1428"/>
      <c r="F235" s="44"/>
      <c r="G235" s="44"/>
      <c r="H235" s="405"/>
      <c r="I235" s="927"/>
      <c r="J235" s="44"/>
      <c r="K235" s="927"/>
      <c r="L235" s="927"/>
      <c r="M235" s="44"/>
      <c r="N235" s="44"/>
      <c r="O235" s="44"/>
      <c r="P235" s="44"/>
      <c r="Q235" s="44"/>
    </row>
    <row r="236" spans="2:17" ht="27" thickBot="1" x14ac:dyDescent="0.3">
      <c r="B236" s="1584" t="s">
        <v>5046</v>
      </c>
      <c r="C236" s="1585"/>
      <c r="D236" s="1585"/>
      <c r="E236" s="1585"/>
      <c r="F236" s="1585"/>
      <c r="G236" s="1585"/>
      <c r="H236" s="1585"/>
      <c r="I236" s="1585"/>
      <c r="J236" s="1585"/>
      <c r="K236" s="1585"/>
      <c r="L236" s="1585"/>
      <c r="M236" s="1585"/>
      <c r="N236" s="1586"/>
    </row>
    <row r="239" spans="2:17" x14ac:dyDescent="0.25">
      <c r="B239" s="1577" t="s">
        <v>97</v>
      </c>
      <c r="C239" s="1754" t="s">
        <v>98</v>
      </c>
      <c r="D239" s="1577" t="s">
        <v>99</v>
      </c>
      <c r="E239" s="1577" t="s">
        <v>100</v>
      </c>
      <c r="F239" s="1577" t="s">
        <v>101</v>
      </c>
      <c r="G239" s="1577" t="s">
        <v>102</v>
      </c>
      <c r="H239" s="1577" t="s">
        <v>103</v>
      </c>
      <c r="I239" s="1577" t="s">
        <v>104</v>
      </c>
      <c r="J239" s="1579" t="s">
        <v>105</v>
      </c>
      <c r="K239" s="1580"/>
      <c r="L239" s="1581"/>
      <c r="M239" s="1577" t="s">
        <v>106</v>
      </c>
      <c r="N239" s="1577" t="s">
        <v>107</v>
      </c>
      <c r="O239" s="1577" t="s">
        <v>108</v>
      </c>
      <c r="P239" s="1744" t="s">
        <v>81</v>
      </c>
      <c r="Q239" s="1745"/>
    </row>
    <row r="240" spans="2:17" ht="45" x14ac:dyDescent="0.25">
      <c r="B240" s="1578"/>
      <c r="C240" s="1755"/>
      <c r="D240" s="1578"/>
      <c r="E240" s="1578"/>
      <c r="F240" s="1578"/>
      <c r="G240" s="1578"/>
      <c r="H240" s="1578"/>
      <c r="I240" s="1578"/>
      <c r="J240" s="128" t="s">
        <v>109</v>
      </c>
      <c r="K240" s="128" t="s">
        <v>110</v>
      </c>
      <c r="L240" s="128" t="s">
        <v>111</v>
      </c>
      <c r="M240" s="1578"/>
      <c r="N240" s="1578"/>
      <c r="O240" s="1578"/>
      <c r="P240" s="1746"/>
      <c r="Q240" s="1747"/>
    </row>
    <row r="241" spans="2:17" s="323" customFormat="1" ht="60" x14ac:dyDescent="0.25">
      <c r="B241" s="1429" t="s">
        <v>132</v>
      </c>
      <c r="C241" s="1430" t="s">
        <v>133</v>
      </c>
      <c r="D241" s="62" t="s">
        <v>5047</v>
      </c>
      <c r="E241" s="62">
        <v>11170869</v>
      </c>
      <c r="F241" s="62" t="s">
        <v>5048</v>
      </c>
      <c r="G241" s="962" t="s">
        <v>136</v>
      </c>
      <c r="H241" s="1431">
        <v>37237</v>
      </c>
      <c r="I241" s="468" t="s">
        <v>86</v>
      </c>
      <c r="J241" s="1424" t="s">
        <v>5049</v>
      </c>
      <c r="K241" s="62" t="s">
        <v>5050</v>
      </c>
      <c r="L241" s="62" t="s">
        <v>1184</v>
      </c>
      <c r="M241" s="962" t="s">
        <v>19</v>
      </c>
      <c r="N241" s="962" t="s">
        <v>20</v>
      </c>
      <c r="O241" s="962" t="s">
        <v>19</v>
      </c>
      <c r="P241" s="2166" t="s">
        <v>5044</v>
      </c>
      <c r="Q241" s="2166"/>
    </row>
    <row r="242" spans="2:17" s="323" customFormat="1" ht="30" x14ac:dyDescent="0.25">
      <c r="B242" s="2167" t="s">
        <v>132</v>
      </c>
      <c r="C242" s="2170" t="s">
        <v>2165</v>
      </c>
      <c r="D242" s="1833" t="s">
        <v>5051</v>
      </c>
      <c r="E242" s="1833">
        <v>30659676</v>
      </c>
      <c r="F242" s="1833" t="s">
        <v>1547</v>
      </c>
      <c r="G242" s="1879" t="s">
        <v>264</v>
      </c>
      <c r="H242" s="2174">
        <v>37330</v>
      </c>
      <c r="I242" s="2177" t="s">
        <v>86</v>
      </c>
      <c r="J242" s="1424" t="s">
        <v>5052</v>
      </c>
      <c r="K242" s="62"/>
      <c r="L242" s="62" t="s">
        <v>1184</v>
      </c>
      <c r="M242" s="1879" t="s">
        <v>19</v>
      </c>
      <c r="N242" s="1879" t="s">
        <v>20</v>
      </c>
      <c r="O242" s="1879" t="s">
        <v>19</v>
      </c>
      <c r="P242" s="1641" t="s">
        <v>5053</v>
      </c>
      <c r="Q242" s="1642"/>
    </row>
    <row r="243" spans="2:17" s="323" customFormat="1" ht="30" x14ac:dyDescent="0.25">
      <c r="B243" s="2168"/>
      <c r="C243" s="2171"/>
      <c r="D243" s="2173"/>
      <c r="E243" s="2173"/>
      <c r="F243" s="2173"/>
      <c r="G243" s="1880"/>
      <c r="H243" s="2175"/>
      <c r="I243" s="2178"/>
      <c r="J243" s="1424" t="s">
        <v>5054</v>
      </c>
      <c r="K243" s="62" t="s">
        <v>5055</v>
      </c>
      <c r="L243" s="62" t="s">
        <v>1184</v>
      </c>
      <c r="M243" s="1880"/>
      <c r="N243" s="1880"/>
      <c r="O243" s="1880"/>
      <c r="P243" s="1643"/>
      <c r="Q243" s="1644"/>
    </row>
    <row r="244" spans="2:17" s="323" customFormat="1" ht="30" x14ac:dyDescent="0.25">
      <c r="B244" s="2169"/>
      <c r="C244" s="2172"/>
      <c r="D244" s="1834"/>
      <c r="E244" s="1834"/>
      <c r="F244" s="1834"/>
      <c r="G244" s="1881"/>
      <c r="H244" s="2176"/>
      <c r="I244" s="2179"/>
      <c r="J244" s="1424" t="s">
        <v>5056</v>
      </c>
      <c r="K244" s="62"/>
      <c r="L244" s="62" t="s">
        <v>1184</v>
      </c>
      <c r="M244" s="1881"/>
      <c r="N244" s="1881"/>
      <c r="O244" s="1881"/>
      <c r="P244" s="1645"/>
      <c r="Q244" s="1646"/>
    </row>
    <row r="245" spans="2:17" s="181" customFormat="1" ht="45" x14ac:dyDescent="0.25">
      <c r="B245" s="904" t="s">
        <v>126</v>
      </c>
      <c r="C245" s="914" t="s">
        <v>141</v>
      </c>
      <c r="D245" s="879" t="s">
        <v>5057</v>
      </c>
      <c r="E245" s="879">
        <v>1003343974</v>
      </c>
      <c r="F245" s="879" t="s">
        <v>5058</v>
      </c>
      <c r="G245" s="870" t="s">
        <v>419</v>
      </c>
      <c r="H245" s="872">
        <v>40899</v>
      </c>
      <c r="I245" s="875" t="s">
        <v>1184</v>
      </c>
      <c r="J245" s="880" t="s">
        <v>5059</v>
      </c>
      <c r="K245" s="879" t="s">
        <v>5060</v>
      </c>
      <c r="L245" s="879" t="s">
        <v>1184</v>
      </c>
      <c r="M245" s="870" t="s">
        <v>19</v>
      </c>
      <c r="N245" s="870" t="s">
        <v>20</v>
      </c>
      <c r="O245" s="870"/>
      <c r="P245" s="2166" t="s">
        <v>5061</v>
      </c>
      <c r="Q245" s="2166"/>
    </row>
    <row r="246" spans="2:17" ht="75" x14ac:dyDescent="0.25">
      <c r="B246" s="904" t="s">
        <v>126</v>
      </c>
      <c r="C246" s="132" t="s">
        <v>141</v>
      </c>
      <c r="D246" s="875" t="s">
        <v>5062</v>
      </c>
      <c r="E246" s="875">
        <v>1063157168</v>
      </c>
      <c r="F246" s="875" t="s">
        <v>129</v>
      </c>
      <c r="G246" s="870" t="s">
        <v>282</v>
      </c>
      <c r="H246" s="872">
        <v>41418</v>
      </c>
      <c r="I246" s="875" t="s">
        <v>1184</v>
      </c>
      <c r="J246" s="870" t="s">
        <v>5063</v>
      </c>
      <c r="K246" s="498"/>
      <c r="L246" s="875" t="s">
        <v>1184</v>
      </c>
      <c r="M246" s="870" t="s">
        <v>19</v>
      </c>
      <c r="N246" s="870" t="s">
        <v>20</v>
      </c>
      <c r="O246" s="870" t="s">
        <v>19</v>
      </c>
      <c r="P246" s="1599" t="s">
        <v>5064</v>
      </c>
      <c r="Q246" s="1599"/>
    </row>
    <row r="247" spans="2:17" x14ac:dyDescent="0.25">
      <c r="B247" s="918" t="s">
        <v>126</v>
      </c>
      <c r="C247" s="919" t="s">
        <v>2165</v>
      </c>
      <c r="D247" s="879"/>
      <c r="E247" s="879"/>
      <c r="F247" s="879"/>
      <c r="G247" s="880"/>
      <c r="H247" s="881"/>
      <c r="I247" s="879"/>
      <c r="J247" s="880"/>
      <c r="K247" s="218"/>
      <c r="L247" s="879"/>
      <c r="M247" s="880"/>
      <c r="N247" s="880"/>
      <c r="O247" s="880"/>
      <c r="P247" s="1714" t="s">
        <v>5045</v>
      </c>
      <c r="Q247" s="1715"/>
    </row>
    <row r="248" spans="2:17" ht="15.75" thickBot="1" x14ac:dyDescent="0.3">
      <c r="B248" s="462"/>
      <c r="C248" s="1427"/>
      <c r="D248" s="44"/>
      <c r="E248" s="1428"/>
      <c r="F248" s="44"/>
      <c r="G248" s="44"/>
      <c r="H248" s="405"/>
      <c r="I248" s="927"/>
      <c r="J248" s="44"/>
      <c r="K248" s="927"/>
      <c r="L248" s="927"/>
      <c r="M248" s="44"/>
      <c r="N248" s="44"/>
      <c r="O248" s="44"/>
      <c r="P248" s="44"/>
      <c r="Q248" s="44"/>
    </row>
    <row r="249" spans="2:17" ht="27" thickBot="1" x14ac:dyDescent="0.3">
      <c r="B249" s="1584" t="s">
        <v>158</v>
      </c>
      <c r="C249" s="1585"/>
      <c r="D249" s="1585"/>
      <c r="E249" s="1585"/>
      <c r="F249" s="1585"/>
      <c r="G249" s="1585"/>
      <c r="H249" s="1585"/>
      <c r="I249" s="1585"/>
      <c r="J249" s="1585"/>
      <c r="K249" s="1585"/>
      <c r="L249" s="1585"/>
      <c r="M249" s="1585"/>
      <c r="N249" s="1586"/>
    </row>
    <row r="251" spans="2:17" ht="15.75" x14ac:dyDescent="0.25">
      <c r="B251" s="1442"/>
    </row>
    <row r="252" spans="2:17" ht="30" x14ac:dyDescent="0.25">
      <c r="B252" s="114" t="s">
        <v>18</v>
      </c>
      <c r="C252" s="113" t="s">
        <v>159</v>
      </c>
      <c r="D252" s="1579" t="s">
        <v>81</v>
      </c>
      <c r="E252" s="1581"/>
    </row>
    <row r="253" spans="2:17" x14ac:dyDescent="0.25">
      <c r="B253" s="932" t="s">
        <v>160</v>
      </c>
      <c r="C253" s="52" t="s">
        <v>19</v>
      </c>
      <c r="D253" s="1609"/>
      <c r="E253" s="1609"/>
    </row>
    <row r="254" spans="2:17" x14ac:dyDescent="0.25">
      <c r="B254" s="417"/>
      <c r="C254" s="54"/>
      <c r="D254" s="826"/>
      <c r="E254" s="826"/>
    </row>
    <row r="256" spans="2:17" ht="26.25" x14ac:dyDescent="0.25">
      <c r="B256" s="2163" t="s">
        <v>161</v>
      </c>
      <c r="C256" s="2164"/>
      <c r="D256" s="2164"/>
      <c r="E256" s="2164"/>
      <c r="F256" s="2164"/>
      <c r="G256" s="2164"/>
      <c r="H256" s="2164"/>
      <c r="I256" s="2164"/>
      <c r="J256" s="2164"/>
      <c r="K256" s="2164"/>
      <c r="L256" s="2164"/>
      <c r="M256" s="2164"/>
      <c r="N256" s="2164"/>
      <c r="O256" s="2164"/>
      <c r="P256" s="2165"/>
    </row>
    <row r="258" spans="1:26" ht="15.75" thickBot="1" x14ac:dyDescent="0.3"/>
    <row r="259" spans="1:26" ht="27" thickBot="1" x14ac:dyDescent="0.3">
      <c r="B259" s="1584" t="s">
        <v>162</v>
      </c>
      <c r="C259" s="1585"/>
      <c r="D259" s="1585"/>
      <c r="E259" s="1585"/>
      <c r="F259" s="1585"/>
      <c r="G259" s="1585"/>
      <c r="H259" s="1585"/>
      <c r="I259" s="1585"/>
      <c r="J259" s="1585"/>
      <c r="K259" s="1585"/>
      <c r="L259" s="1585"/>
      <c r="M259" s="1585"/>
      <c r="N259" s="1586"/>
    </row>
    <row r="261" spans="1:26" ht="15.75" thickBot="1" x14ac:dyDescent="0.3">
      <c r="M261" s="58"/>
      <c r="N261" s="58"/>
    </row>
    <row r="262" spans="1:26" s="925" customFormat="1" ht="60" x14ac:dyDescent="0.25">
      <c r="B262" s="156" t="s">
        <v>34</v>
      </c>
      <c r="C262" s="157" t="s">
        <v>35</v>
      </c>
      <c r="D262" s="156" t="s">
        <v>36</v>
      </c>
      <c r="E262" s="156" t="s">
        <v>37</v>
      </c>
      <c r="F262" s="156" t="s">
        <v>38</v>
      </c>
      <c r="G262" s="156" t="s">
        <v>39</v>
      </c>
      <c r="H262" s="156" t="s">
        <v>40</v>
      </c>
      <c r="I262" s="156" t="s">
        <v>41</v>
      </c>
      <c r="J262" s="156" t="s">
        <v>42</v>
      </c>
      <c r="K262" s="156" t="s">
        <v>43</v>
      </c>
      <c r="L262" s="156" t="s">
        <v>44</v>
      </c>
      <c r="M262" s="158" t="s">
        <v>45</v>
      </c>
      <c r="N262" s="156" t="s">
        <v>46</v>
      </c>
      <c r="O262" s="156" t="s">
        <v>47</v>
      </c>
      <c r="P262" s="860" t="s">
        <v>48</v>
      </c>
      <c r="Q262" s="860" t="s">
        <v>49</v>
      </c>
    </row>
    <row r="263" spans="1:26" s="76" customFormat="1" ht="45" x14ac:dyDescent="0.25">
      <c r="A263" s="62"/>
      <c r="B263" s="163" t="s">
        <v>4899</v>
      </c>
      <c r="C263" s="163" t="s">
        <v>4899</v>
      </c>
      <c r="D263" s="77" t="s">
        <v>4321</v>
      </c>
      <c r="E263" s="78" t="s">
        <v>5065</v>
      </c>
      <c r="F263" s="79" t="s">
        <v>19</v>
      </c>
      <c r="G263" s="78">
        <v>1</v>
      </c>
      <c r="H263" s="80">
        <v>39234</v>
      </c>
      <c r="I263" s="81">
        <v>39447</v>
      </c>
      <c r="J263" s="82" t="s">
        <v>20</v>
      </c>
      <c r="K263" s="83">
        <v>0</v>
      </c>
      <c r="L263" s="83">
        <v>7</v>
      </c>
      <c r="M263" s="84">
        <v>8963</v>
      </c>
      <c r="N263" s="84">
        <v>8963</v>
      </c>
      <c r="O263" s="85">
        <v>210572476</v>
      </c>
      <c r="P263" s="85" t="s">
        <v>4795</v>
      </c>
      <c r="Q263" s="952" t="s">
        <v>4905</v>
      </c>
      <c r="R263" s="75"/>
      <c r="S263" s="75"/>
      <c r="T263" s="75"/>
      <c r="U263" s="75"/>
      <c r="V263" s="75"/>
      <c r="W263" s="75"/>
      <c r="X263" s="75"/>
      <c r="Y263" s="75"/>
      <c r="Z263" s="75"/>
    </row>
    <row r="264" spans="1:26" s="76" customFormat="1" ht="45" x14ac:dyDescent="0.25">
      <c r="A264" s="62"/>
      <c r="B264" s="163" t="s">
        <v>4899</v>
      </c>
      <c r="C264" s="163" t="s">
        <v>4899</v>
      </c>
      <c r="D264" s="77" t="s">
        <v>4321</v>
      </c>
      <c r="E264" s="78" t="s">
        <v>5066</v>
      </c>
      <c r="F264" s="79" t="s">
        <v>19</v>
      </c>
      <c r="G264" s="78">
        <v>1</v>
      </c>
      <c r="H264" s="80">
        <v>39532</v>
      </c>
      <c r="I264" s="81">
        <v>39813</v>
      </c>
      <c r="J264" s="82" t="s">
        <v>20</v>
      </c>
      <c r="K264" s="83">
        <v>0</v>
      </c>
      <c r="L264" s="83">
        <v>9.1999999999999993</v>
      </c>
      <c r="M264" s="84">
        <v>7843</v>
      </c>
      <c r="N264" s="84">
        <v>7843</v>
      </c>
      <c r="O264" s="85">
        <v>854087952</v>
      </c>
      <c r="P264" s="85" t="s">
        <v>5067</v>
      </c>
      <c r="Q264" s="952" t="s">
        <v>5068</v>
      </c>
      <c r="R264" s="75"/>
      <c r="S264" s="75"/>
      <c r="T264" s="75"/>
      <c r="U264" s="75"/>
      <c r="V264" s="75"/>
      <c r="W264" s="75"/>
      <c r="X264" s="75"/>
      <c r="Y264" s="75"/>
      <c r="Z264" s="75"/>
    </row>
    <row r="265" spans="1:26" s="76" customFormat="1" ht="45" x14ac:dyDescent="0.25">
      <c r="A265" s="62"/>
      <c r="B265" s="163" t="s">
        <v>4899</v>
      </c>
      <c r="C265" s="163" t="s">
        <v>4899</v>
      </c>
      <c r="D265" s="77" t="s">
        <v>4321</v>
      </c>
      <c r="E265" s="78" t="s">
        <v>5069</v>
      </c>
      <c r="F265" s="79" t="s">
        <v>19</v>
      </c>
      <c r="G265" s="160">
        <v>1</v>
      </c>
      <c r="H265" s="221">
        <v>39562</v>
      </c>
      <c r="I265" s="221">
        <v>39812</v>
      </c>
      <c r="J265" s="82" t="s">
        <v>20</v>
      </c>
      <c r="K265" s="161">
        <v>0</v>
      </c>
      <c r="L265" s="222">
        <v>8.1</v>
      </c>
      <c r="M265" s="162">
        <v>1320</v>
      </c>
      <c r="N265" s="161">
        <v>1320</v>
      </c>
      <c r="O265" s="85">
        <v>67777930</v>
      </c>
      <c r="P265" s="85" t="s">
        <v>5070</v>
      </c>
      <c r="Q265" s="952" t="s">
        <v>5068</v>
      </c>
      <c r="R265" s="75"/>
      <c r="S265" s="75"/>
      <c r="T265" s="75"/>
      <c r="U265" s="75"/>
      <c r="V265" s="75"/>
      <c r="W265" s="75"/>
      <c r="X265" s="75"/>
      <c r="Y265" s="75"/>
      <c r="Z265" s="75"/>
    </row>
    <row r="266" spans="1:26" s="76" customFormat="1" x14ac:dyDescent="0.25">
      <c r="A266" s="62"/>
      <c r="B266" s="77"/>
      <c r="C266" s="77"/>
      <c r="D266" s="77"/>
      <c r="E266" s="78"/>
      <c r="F266" s="79"/>
      <c r="G266" s="78"/>
      <c r="H266" s="81"/>
      <c r="I266" s="81"/>
      <c r="J266" s="82"/>
      <c r="K266" s="161"/>
      <c r="L266" s="222"/>
      <c r="M266" s="162"/>
      <c r="N266" s="161"/>
      <c r="O266" s="85"/>
      <c r="P266" s="85"/>
      <c r="Q266" s="74"/>
      <c r="R266" s="75"/>
      <c r="S266" s="75"/>
      <c r="T266" s="75"/>
      <c r="U266" s="75"/>
      <c r="V266" s="75"/>
      <c r="W266" s="75"/>
      <c r="X266" s="75"/>
      <c r="Y266" s="75"/>
      <c r="Z266" s="75"/>
    </row>
    <row r="267" spans="1:26" s="236" customFormat="1" ht="15.75" x14ac:dyDescent="0.25">
      <c r="A267" s="223"/>
      <c r="B267" s="224" t="s">
        <v>29</v>
      </c>
      <c r="C267" s="225"/>
      <c r="D267" s="225"/>
      <c r="E267" s="226"/>
      <c r="F267" s="227"/>
      <c r="G267" s="227"/>
      <c r="H267" s="228"/>
      <c r="I267" s="228"/>
      <c r="J267" s="229"/>
      <c r="K267" s="230">
        <f>SUM(K263:K266)</f>
        <v>0</v>
      </c>
      <c r="L267" s="231">
        <f>SUM(L263:L266)</f>
        <v>24.299999999999997</v>
      </c>
      <c r="M267" s="232">
        <f>SUM(M263:M266)</f>
        <v>18126</v>
      </c>
      <c r="N267" s="233">
        <f>SUM(N263:N266)</f>
        <v>18126</v>
      </c>
      <c r="O267" s="234"/>
      <c r="P267" s="234"/>
      <c r="Q267" s="235"/>
    </row>
    <row r="268" spans="1:26" x14ac:dyDescent="0.25">
      <c r="B268" s="100"/>
      <c r="C268" s="101"/>
      <c r="D268" s="100"/>
      <c r="E268" s="102"/>
      <c r="F268" s="100"/>
      <c r="G268" s="100"/>
      <c r="H268" s="100"/>
      <c r="I268" s="100"/>
      <c r="J268" s="100"/>
      <c r="K268" s="103"/>
      <c r="L268" s="100"/>
      <c r="M268" s="100"/>
      <c r="N268" s="100"/>
      <c r="O268" s="100"/>
      <c r="P268" s="100"/>
    </row>
    <row r="269" spans="1:26" ht="18.75" x14ac:dyDescent="0.25">
      <c r="B269" s="106" t="s">
        <v>163</v>
      </c>
      <c r="C269" s="172">
        <f>+K267</f>
        <v>0</v>
      </c>
      <c r="F269" s="2"/>
      <c r="H269" s="110"/>
      <c r="I269" s="110"/>
      <c r="J269" s="110"/>
      <c r="K269" s="111"/>
      <c r="L269" s="110"/>
      <c r="M269" s="110"/>
      <c r="N269" s="100"/>
      <c r="O269" s="100"/>
      <c r="P269" s="100"/>
    </row>
    <row r="270" spans="1:26" x14ac:dyDescent="0.25">
      <c r="G270" s="2"/>
    </row>
    <row r="271" spans="1:26" ht="15.75" thickBot="1" x14ac:dyDescent="0.3">
      <c r="B271" s="47" t="s">
        <v>4893</v>
      </c>
    </row>
    <row r="272" spans="1:26" ht="30.75" thickBot="1" x14ac:dyDescent="0.3">
      <c r="B272" s="237" t="s">
        <v>175</v>
      </c>
      <c r="C272" s="238" t="s">
        <v>176</v>
      </c>
      <c r="D272" s="237" t="s">
        <v>28</v>
      </c>
      <c r="E272" s="200" t="s">
        <v>402</v>
      </c>
    </row>
    <row r="273" spans="2:11" x14ac:dyDescent="0.25">
      <c r="B273" s="239" t="s">
        <v>403</v>
      </c>
      <c r="C273" s="240">
        <v>20</v>
      </c>
      <c r="D273" s="241">
        <v>0</v>
      </c>
      <c r="E273" s="1610">
        <f>+D273+D274+D275</f>
        <v>0</v>
      </c>
    </row>
    <row r="274" spans="2:11" x14ac:dyDescent="0.25">
      <c r="B274" s="239" t="s">
        <v>404</v>
      </c>
      <c r="C274" s="107">
        <v>30</v>
      </c>
      <c r="D274" s="878">
        <v>0</v>
      </c>
      <c r="E274" s="1602"/>
    </row>
    <row r="275" spans="2:11" ht="15.75" thickBot="1" x14ac:dyDescent="0.3">
      <c r="B275" s="239" t="s">
        <v>405</v>
      </c>
      <c r="C275" s="242">
        <v>40</v>
      </c>
      <c r="D275" s="243">
        <v>0</v>
      </c>
      <c r="E275" s="1611"/>
    </row>
    <row r="276" spans="2:11" x14ac:dyDescent="0.25">
      <c r="B276" s="173"/>
      <c r="C276" s="54"/>
      <c r="D276" s="826"/>
      <c r="E276" s="826"/>
    </row>
    <row r="277" spans="2:11" ht="15.75" thickBot="1" x14ac:dyDescent="0.3">
      <c r="B277" s="244" t="s">
        <v>1895</v>
      </c>
      <c r="C277" s="54"/>
      <c r="D277" s="826"/>
      <c r="E277" s="826"/>
    </row>
    <row r="278" spans="2:11" ht="30.75" thickBot="1" x14ac:dyDescent="0.3">
      <c r="B278" s="237" t="s">
        <v>175</v>
      </c>
      <c r="C278" s="238" t="s">
        <v>176</v>
      </c>
      <c r="D278" s="237" t="s">
        <v>28</v>
      </c>
      <c r="E278" s="200" t="s">
        <v>402</v>
      </c>
    </row>
    <row r="279" spans="2:11" x14ac:dyDescent="0.25">
      <c r="B279" s="239" t="s">
        <v>403</v>
      </c>
      <c r="C279" s="240">
        <v>20</v>
      </c>
      <c r="D279" s="241">
        <v>0</v>
      </c>
      <c r="E279" s="1610">
        <f>+D279+D280+D281</f>
        <v>0</v>
      </c>
    </row>
    <row r="280" spans="2:11" x14ac:dyDescent="0.25">
      <c r="B280" s="239" t="s">
        <v>404</v>
      </c>
      <c r="C280" s="107">
        <v>30</v>
      </c>
      <c r="D280" s="878">
        <v>0</v>
      </c>
      <c r="E280" s="1602"/>
    </row>
    <row r="281" spans="2:11" ht="15.75" thickBot="1" x14ac:dyDescent="0.3">
      <c r="B281" s="239" t="s">
        <v>405</v>
      </c>
      <c r="C281" s="242">
        <v>40</v>
      </c>
      <c r="D281" s="243">
        <v>0</v>
      </c>
      <c r="E281" s="1611"/>
    </row>
    <row r="282" spans="2:11" ht="15.75" thickBot="1" x14ac:dyDescent="0.3">
      <c r="B282" s="47" t="s">
        <v>5071</v>
      </c>
    </row>
    <row r="283" spans="2:11" ht="30.75" thickBot="1" x14ac:dyDescent="0.3">
      <c r="B283" s="237" t="s">
        <v>175</v>
      </c>
      <c r="C283" s="238" t="s">
        <v>176</v>
      </c>
      <c r="D283" s="237" t="s">
        <v>28</v>
      </c>
      <c r="E283" s="200" t="s">
        <v>402</v>
      </c>
    </row>
    <row r="284" spans="2:11" x14ac:dyDescent="0.25">
      <c r="B284" s="239" t="s">
        <v>403</v>
      </c>
      <c r="C284" s="240">
        <v>20</v>
      </c>
      <c r="D284" s="241">
        <v>0</v>
      </c>
      <c r="E284" s="1610">
        <f>+D284+D285+D286</f>
        <v>0</v>
      </c>
    </row>
    <row r="285" spans="2:11" x14ac:dyDescent="0.25">
      <c r="B285" s="239" t="s">
        <v>404</v>
      </c>
      <c r="C285" s="107">
        <v>30</v>
      </c>
      <c r="D285" s="878">
        <v>0</v>
      </c>
      <c r="E285" s="1602"/>
    </row>
    <row r="286" spans="2:11" ht="15.75" thickBot="1" x14ac:dyDescent="0.3">
      <c r="B286" s="239" t="s">
        <v>405</v>
      </c>
      <c r="C286" s="242">
        <v>40</v>
      </c>
      <c r="D286" s="243">
        <v>0</v>
      </c>
      <c r="E286" s="1611"/>
    </row>
    <row r="287" spans="2:11" s="137" customFormat="1" ht="15.75" thickBot="1" x14ac:dyDescent="0.3">
      <c r="B287" s="244" t="s">
        <v>1902</v>
      </c>
      <c r="C287" s="174"/>
      <c r="D287" s="175"/>
      <c r="E287" s="175"/>
      <c r="K287" s="176"/>
    </row>
    <row r="288" spans="2:11" ht="30.75" thickBot="1" x14ac:dyDescent="0.3">
      <c r="B288" s="237" t="s">
        <v>175</v>
      </c>
      <c r="C288" s="238" t="s">
        <v>176</v>
      </c>
      <c r="D288" s="237" t="s">
        <v>28</v>
      </c>
      <c r="E288" s="200" t="s">
        <v>402</v>
      </c>
    </row>
    <row r="289" spans="2:17" x14ac:dyDescent="0.25">
      <c r="B289" s="239" t="s">
        <v>403</v>
      </c>
      <c r="C289" s="240">
        <v>20</v>
      </c>
      <c r="D289" s="241">
        <v>0</v>
      </c>
      <c r="E289" s="1610">
        <f>+D289+D290+D291</f>
        <v>0</v>
      </c>
    </row>
    <row r="290" spans="2:17" x14ac:dyDescent="0.25">
      <c r="B290" s="239" t="s">
        <v>404</v>
      </c>
      <c r="C290" s="107">
        <v>30</v>
      </c>
      <c r="D290" s="878">
        <v>0</v>
      </c>
      <c r="E290" s="1602"/>
    </row>
    <row r="291" spans="2:17" ht="15.75" thickBot="1" x14ac:dyDescent="0.3">
      <c r="B291" s="239" t="s">
        <v>405</v>
      </c>
      <c r="C291" s="242">
        <v>40</v>
      </c>
      <c r="D291" s="243">
        <v>0</v>
      </c>
      <c r="E291" s="1611"/>
    </row>
    <row r="292" spans="2:17" s="137" customFormat="1" x14ac:dyDescent="0.25">
      <c r="B292" s="173"/>
      <c r="C292" s="174"/>
      <c r="D292" s="175"/>
      <c r="E292" s="175"/>
      <c r="K292" s="176"/>
    </row>
    <row r="293" spans="2:17" s="137" customFormat="1" ht="15.75" thickBot="1" x14ac:dyDescent="0.3">
      <c r="B293" s="244" t="s">
        <v>1904</v>
      </c>
      <c r="C293" s="174"/>
      <c r="D293" s="175"/>
      <c r="E293" s="175"/>
      <c r="K293" s="176"/>
    </row>
    <row r="294" spans="2:17" ht="30.75" thickBot="1" x14ac:dyDescent="0.3">
      <c r="B294" s="237" t="s">
        <v>175</v>
      </c>
      <c r="C294" s="238" t="s">
        <v>176</v>
      </c>
      <c r="D294" s="237" t="s">
        <v>28</v>
      </c>
      <c r="E294" s="200" t="s">
        <v>402</v>
      </c>
    </row>
    <row r="295" spans="2:17" x14ac:dyDescent="0.25">
      <c r="B295" s="239" t="s">
        <v>403</v>
      </c>
      <c r="C295" s="240">
        <v>20</v>
      </c>
      <c r="D295" s="241">
        <v>0</v>
      </c>
      <c r="E295" s="1610">
        <f>+D295+D296+D297</f>
        <v>0</v>
      </c>
    </row>
    <row r="296" spans="2:17" x14ac:dyDescent="0.25">
      <c r="B296" s="239" t="s">
        <v>404</v>
      </c>
      <c r="C296" s="107">
        <v>30</v>
      </c>
      <c r="D296" s="878">
        <v>0</v>
      </c>
      <c r="E296" s="1602"/>
    </row>
    <row r="297" spans="2:17" ht="15.75" thickBot="1" x14ac:dyDescent="0.3">
      <c r="B297" s="239" t="s">
        <v>405</v>
      </c>
      <c r="C297" s="242">
        <v>40</v>
      </c>
      <c r="D297" s="243">
        <v>0</v>
      </c>
      <c r="E297" s="1611"/>
    </row>
    <row r="298" spans="2:17" s="137" customFormat="1" ht="15.75" thickBot="1" x14ac:dyDescent="0.3">
      <c r="B298" s="173"/>
      <c r="C298" s="174"/>
      <c r="D298" s="175"/>
      <c r="E298" s="175"/>
      <c r="K298" s="176"/>
    </row>
    <row r="299" spans="2:17" ht="27" thickBot="1" x14ac:dyDescent="0.3">
      <c r="B299" s="1584" t="s">
        <v>164</v>
      </c>
      <c r="C299" s="1585"/>
      <c r="D299" s="1585"/>
      <c r="E299" s="1585"/>
      <c r="F299" s="1585"/>
      <c r="G299" s="1585"/>
      <c r="H299" s="1585"/>
      <c r="I299" s="1585"/>
      <c r="J299" s="1585"/>
      <c r="K299" s="1585"/>
      <c r="L299" s="1585"/>
      <c r="M299" s="1585"/>
      <c r="N299" s="1586"/>
    </row>
    <row r="301" spans="2:17" ht="75" x14ac:dyDescent="0.25">
      <c r="B301" s="1577" t="s">
        <v>97</v>
      </c>
      <c r="C301" s="1754" t="s">
        <v>98</v>
      </c>
      <c r="D301" s="1577" t="s">
        <v>99</v>
      </c>
      <c r="E301" s="1577" t="s">
        <v>100</v>
      </c>
      <c r="F301" s="1577" t="s">
        <v>101</v>
      </c>
      <c r="G301" s="1577" t="s">
        <v>102</v>
      </c>
      <c r="H301" s="1577" t="s">
        <v>103</v>
      </c>
      <c r="I301" s="1577" t="s">
        <v>104</v>
      </c>
      <c r="J301" s="1579" t="s">
        <v>105</v>
      </c>
      <c r="K301" s="1580"/>
      <c r="L301" s="1581"/>
      <c r="M301" s="923" t="s">
        <v>106</v>
      </c>
      <c r="N301" s="923" t="s">
        <v>107</v>
      </c>
      <c r="O301" s="923" t="s">
        <v>108</v>
      </c>
      <c r="P301" s="1579" t="s">
        <v>81</v>
      </c>
      <c r="Q301" s="1581"/>
    </row>
    <row r="302" spans="2:17" ht="45" x14ac:dyDescent="0.25">
      <c r="B302" s="1578"/>
      <c r="C302" s="1755"/>
      <c r="D302" s="1578"/>
      <c r="E302" s="1578"/>
      <c r="F302" s="1578"/>
      <c r="G302" s="1578"/>
      <c r="H302" s="1578"/>
      <c r="I302" s="1578"/>
      <c r="J302" s="177" t="s">
        <v>109</v>
      </c>
      <c r="K302" s="178" t="s">
        <v>110</v>
      </c>
      <c r="L302" s="177" t="s">
        <v>111</v>
      </c>
      <c r="M302" s="923"/>
      <c r="N302" s="923"/>
      <c r="O302" s="923"/>
      <c r="P302" s="862"/>
      <c r="Q302" s="863"/>
    </row>
    <row r="303" spans="2:17" ht="110.25" customHeight="1" x14ac:dyDescent="0.25">
      <c r="B303" s="182" t="s">
        <v>2258</v>
      </c>
      <c r="C303" s="183" t="s">
        <v>5072</v>
      </c>
      <c r="D303" s="879" t="s">
        <v>5073</v>
      </c>
      <c r="E303" s="879">
        <v>30650575</v>
      </c>
      <c r="F303" s="879" t="s">
        <v>3313</v>
      </c>
      <c r="G303" s="880" t="s">
        <v>3313</v>
      </c>
      <c r="H303" s="880" t="s">
        <v>3313</v>
      </c>
      <c r="I303" s="880" t="s">
        <v>3313</v>
      </c>
      <c r="J303" s="880" t="s">
        <v>3313</v>
      </c>
      <c r="K303" s="880" t="s">
        <v>3313</v>
      </c>
      <c r="L303" s="880" t="s">
        <v>3313</v>
      </c>
      <c r="M303" s="880" t="s">
        <v>19</v>
      </c>
      <c r="N303" s="878" t="s">
        <v>20</v>
      </c>
      <c r="O303" s="878" t="s">
        <v>1184</v>
      </c>
      <c r="P303" s="1613" t="s">
        <v>5074</v>
      </c>
      <c r="Q303" s="1613"/>
    </row>
    <row r="304" spans="2:17" ht="105" customHeight="1" x14ac:dyDescent="0.25">
      <c r="B304" s="182" t="s">
        <v>2346</v>
      </c>
      <c r="C304" s="183" t="s">
        <v>5072</v>
      </c>
      <c r="D304" s="879" t="s">
        <v>5075</v>
      </c>
      <c r="E304" s="879">
        <v>65749449</v>
      </c>
      <c r="F304" s="879" t="s">
        <v>5076</v>
      </c>
      <c r="G304" s="880" t="s">
        <v>369</v>
      </c>
      <c r="H304" s="934">
        <v>41754</v>
      </c>
      <c r="I304" s="935" t="s">
        <v>3313</v>
      </c>
      <c r="J304" s="880" t="s">
        <v>3313</v>
      </c>
      <c r="K304" s="880" t="s">
        <v>3313</v>
      </c>
      <c r="L304" s="880" t="s">
        <v>3313</v>
      </c>
      <c r="M304" s="878" t="s">
        <v>19</v>
      </c>
      <c r="N304" s="878" t="s">
        <v>20</v>
      </c>
      <c r="O304" s="878" t="s">
        <v>1184</v>
      </c>
      <c r="P304" s="1613" t="s">
        <v>5077</v>
      </c>
      <c r="Q304" s="1613"/>
    </row>
    <row r="305" spans="2:17" ht="102" customHeight="1" x14ac:dyDescent="0.25">
      <c r="B305" s="932" t="s">
        <v>1589</v>
      </c>
      <c r="C305" s="145" t="s">
        <v>5072</v>
      </c>
      <c r="D305" s="879" t="s">
        <v>5078</v>
      </c>
      <c r="E305" s="879">
        <v>1063146942</v>
      </c>
      <c r="F305" s="879" t="s">
        <v>5041</v>
      </c>
      <c r="G305" s="880" t="s">
        <v>136</v>
      </c>
      <c r="H305" s="934">
        <v>41631</v>
      </c>
      <c r="I305" s="935"/>
      <c r="J305" s="937"/>
      <c r="K305" s="938"/>
      <c r="L305" s="938"/>
      <c r="M305" s="856" t="s">
        <v>19</v>
      </c>
      <c r="N305" s="856" t="s">
        <v>20</v>
      </c>
      <c r="O305" s="856" t="s">
        <v>19</v>
      </c>
      <c r="P305" s="1714" t="s">
        <v>5079</v>
      </c>
      <c r="Q305" s="1715"/>
    </row>
    <row r="306" spans="2:17" ht="112.5" customHeight="1" x14ac:dyDescent="0.25">
      <c r="B306" s="932"/>
      <c r="C306" s="145"/>
      <c r="D306" s="879" t="s">
        <v>5080</v>
      </c>
      <c r="E306" s="879">
        <v>26007899</v>
      </c>
      <c r="F306" s="879" t="s">
        <v>5081</v>
      </c>
      <c r="G306" s="932" t="s">
        <v>703</v>
      </c>
      <c r="H306" s="881">
        <v>38898</v>
      </c>
      <c r="I306" s="879">
        <v>1807</v>
      </c>
      <c r="J306" s="880"/>
      <c r="K306" s="879"/>
      <c r="L306" s="879"/>
      <c r="M306" s="871"/>
      <c r="N306" s="871"/>
      <c r="O306" s="871"/>
      <c r="P306" s="2161" t="s">
        <v>5082</v>
      </c>
      <c r="Q306" s="2162"/>
    </row>
    <row r="307" spans="2:17" s="181" customFormat="1" ht="100.5" customHeight="1" x14ac:dyDescent="0.25">
      <c r="B307" s="932"/>
      <c r="C307" s="145"/>
      <c r="D307" s="879" t="s">
        <v>5083</v>
      </c>
      <c r="E307" s="879">
        <v>1063143443</v>
      </c>
      <c r="F307" s="879" t="s">
        <v>5084</v>
      </c>
      <c r="G307" s="880"/>
      <c r="H307" s="881"/>
      <c r="I307" s="879"/>
      <c r="J307" s="880"/>
      <c r="K307" s="879"/>
      <c r="L307" s="879"/>
      <c r="M307" s="880"/>
      <c r="N307" s="880"/>
      <c r="O307" s="880"/>
      <c r="P307" s="2161" t="s">
        <v>5082</v>
      </c>
      <c r="Q307" s="2162"/>
    </row>
    <row r="308" spans="2:17" s="181" customFormat="1" x14ac:dyDescent="0.25">
      <c r="B308" s="417"/>
      <c r="C308" s="1427"/>
      <c r="D308" s="927"/>
      <c r="E308" s="927"/>
      <c r="F308" s="927"/>
      <c r="G308" s="44"/>
      <c r="H308" s="405"/>
      <c r="I308" s="927"/>
      <c r="J308" s="44"/>
      <c r="K308" s="927"/>
      <c r="L308" s="927"/>
      <c r="M308" s="44"/>
      <c r="N308" s="44"/>
      <c r="O308" s="44"/>
      <c r="P308" s="1443"/>
      <c r="Q308" s="1443"/>
    </row>
    <row r="309" spans="2:17" x14ac:dyDescent="0.25">
      <c r="B309" s="47" t="s">
        <v>4893</v>
      </c>
      <c r="C309" s="1"/>
      <c r="K309" s="1"/>
    </row>
    <row r="310" spans="2:17" ht="15.75" thickBot="1" x14ac:dyDescent="0.3">
      <c r="C310" s="1"/>
      <c r="K310" s="1"/>
    </row>
    <row r="311" spans="2:17" ht="30" x14ac:dyDescent="0.25">
      <c r="B311" s="55" t="s">
        <v>18</v>
      </c>
      <c r="C311" s="55" t="s">
        <v>175</v>
      </c>
      <c r="D311" s="923" t="s">
        <v>176</v>
      </c>
      <c r="E311" s="55" t="s">
        <v>28</v>
      </c>
      <c r="F311" s="200" t="s">
        <v>177</v>
      </c>
      <c r="G311" s="201"/>
      <c r="K311" s="1"/>
    </row>
    <row r="312" spans="2:17" ht="108" x14ac:dyDescent="0.2">
      <c r="B312" s="1766" t="s">
        <v>178</v>
      </c>
      <c r="C312" s="202" t="s">
        <v>179</v>
      </c>
      <c r="D312" s="878">
        <v>25</v>
      </c>
      <c r="E312" s="878">
        <v>0</v>
      </c>
      <c r="F312" s="1735">
        <v>0</v>
      </c>
      <c r="G312" s="203"/>
      <c r="K312" s="1"/>
    </row>
    <row r="313" spans="2:17" ht="96" x14ac:dyDescent="0.2">
      <c r="B313" s="1766"/>
      <c r="C313" s="202" t="s">
        <v>180</v>
      </c>
      <c r="D313" s="880">
        <v>25</v>
      </c>
      <c r="E313" s="878">
        <v>0</v>
      </c>
      <c r="F313" s="1736"/>
      <c r="G313" s="203"/>
      <c r="K313" s="1"/>
    </row>
    <row r="314" spans="2:17" ht="60" x14ac:dyDescent="0.2">
      <c r="B314" s="1766"/>
      <c r="C314" s="202" t="s">
        <v>181</v>
      </c>
      <c r="D314" s="878">
        <v>10</v>
      </c>
      <c r="E314" s="878">
        <v>0</v>
      </c>
      <c r="F314" s="1737"/>
      <c r="G314" s="203"/>
      <c r="K314" s="1"/>
    </row>
    <row r="315" spans="2:17" x14ac:dyDescent="0.2">
      <c r="B315" s="204"/>
      <c r="C315" s="205"/>
      <c r="D315" s="826"/>
      <c r="E315" s="826"/>
      <c r="F315" s="203"/>
      <c r="G315" s="203"/>
      <c r="K315" s="1"/>
    </row>
    <row r="316" spans="2:17" ht="15.75" thickBot="1" x14ac:dyDescent="0.25">
      <c r="B316" s="47" t="s">
        <v>1895</v>
      </c>
      <c r="C316" s="205"/>
      <c r="D316" s="826"/>
      <c r="E316" s="826"/>
      <c r="F316" s="203"/>
      <c r="G316" s="203"/>
      <c r="K316" s="1"/>
    </row>
    <row r="317" spans="2:17" ht="30" x14ac:dyDescent="0.25">
      <c r="B317" s="55" t="s">
        <v>18</v>
      </c>
      <c r="C317" s="55" t="s">
        <v>175</v>
      </c>
      <c r="D317" s="923" t="s">
        <v>176</v>
      </c>
      <c r="E317" s="55" t="s">
        <v>28</v>
      </c>
      <c r="F317" s="200" t="s">
        <v>177</v>
      </c>
      <c r="G317" s="201"/>
      <c r="K317" s="1"/>
    </row>
    <row r="318" spans="2:17" ht="108" x14ac:dyDescent="0.2">
      <c r="B318" s="1766" t="s">
        <v>178</v>
      </c>
      <c r="C318" s="202" t="s">
        <v>179</v>
      </c>
      <c r="D318" s="878">
        <v>25</v>
      </c>
      <c r="E318" s="878">
        <v>0</v>
      </c>
      <c r="F318" s="1735">
        <f>+E318+E319+E320</f>
        <v>0</v>
      </c>
      <c r="G318" s="203"/>
      <c r="K318" s="1"/>
    </row>
    <row r="319" spans="2:17" ht="96" x14ac:dyDescent="0.2">
      <c r="B319" s="1766"/>
      <c r="C319" s="202" t="s">
        <v>180</v>
      </c>
      <c r="D319" s="880">
        <v>25</v>
      </c>
      <c r="E319" s="878">
        <v>0</v>
      </c>
      <c r="F319" s="1736"/>
      <c r="G319" s="203"/>
      <c r="K319" s="1"/>
    </row>
    <row r="320" spans="2:17" ht="60" x14ac:dyDescent="0.2">
      <c r="B320" s="1766"/>
      <c r="C320" s="202" t="s">
        <v>181</v>
      </c>
      <c r="D320" s="878">
        <v>10</v>
      </c>
      <c r="E320" s="878">
        <v>0</v>
      </c>
      <c r="F320" s="1737"/>
      <c r="G320" s="203"/>
      <c r="K320" s="1"/>
    </row>
    <row r="321" spans="2:11" x14ac:dyDescent="0.2">
      <c r="B321" s="204"/>
      <c r="C321" s="205"/>
      <c r="D321" s="826"/>
      <c r="E321" s="826"/>
      <c r="F321" s="203"/>
      <c r="G321" s="203"/>
      <c r="K321" s="1"/>
    </row>
    <row r="322" spans="2:11" ht="15.75" thickBot="1" x14ac:dyDescent="0.25">
      <c r="B322" s="47" t="s">
        <v>1897</v>
      </c>
      <c r="C322" s="205"/>
      <c r="D322" s="826"/>
      <c r="E322" s="826"/>
      <c r="F322" s="203"/>
      <c r="G322" s="203"/>
      <c r="K322" s="1"/>
    </row>
    <row r="323" spans="2:11" ht="30" x14ac:dyDescent="0.25">
      <c r="B323" s="55" t="s">
        <v>18</v>
      </c>
      <c r="C323" s="55" t="s">
        <v>175</v>
      </c>
      <c r="D323" s="923" t="s">
        <v>176</v>
      </c>
      <c r="E323" s="55" t="s">
        <v>28</v>
      </c>
      <c r="F323" s="200" t="s">
        <v>177</v>
      </c>
      <c r="G323" s="201"/>
      <c r="K323" s="1"/>
    </row>
    <row r="324" spans="2:11" ht="108" x14ac:dyDescent="0.2">
      <c r="B324" s="1766" t="s">
        <v>178</v>
      </c>
      <c r="C324" s="202" t="s">
        <v>179</v>
      </c>
      <c r="D324" s="878">
        <v>25</v>
      </c>
      <c r="E324" s="878">
        <v>0</v>
      </c>
      <c r="F324" s="1735">
        <v>0</v>
      </c>
      <c r="G324" s="203"/>
      <c r="K324" s="1"/>
    </row>
    <row r="325" spans="2:11" ht="96" x14ac:dyDescent="0.2">
      <c r="B325" s="1766"/>
      <c r="C325" s="202" t="s">
        <v>180</v>
      </c>
      <c r="D325" s="880">
        <v>25</v>
      </c>
      <c r="E325" s="878">
        <v>0</v>
      </c>
      <c r="F325" s="1736"/>
      <c r="G325" s="203"/>
      <c r="K325" s="1"/>
    </row>
    <row r="326" spans="2:11" ht="60" x14ac:dyDescent="0.2">
      <c r="B326" s="1766"/>
      <c r="C326" s="202" t="s">
        <v>181</v>
      </c>
      <c r="D326" s="878">
        <v>10</v>
      </c>
      <c r="E326" s="878">
        <v>0</v>
      </c>
      <c r="F326" s="1737"/>
      <c r="G326" s="203"/>
      <c r="K326" s="1"/>
    </row>
    <row r="327" spans="2:11" x14ac:dyDescent="0.2">
      <c r="B327" s="204"/>
      <c r="C327" s="205"/>
      <c r="D327" s="826"/>
      <c r="E327" s="826"/>
      <c r="F327" s="203"/>
      <c r="G327" s="203"/>
      <c r="K327" s="1"/>
    </row>
    <row r="328" spans="2:11" ht="15.75" thickBot="1" x14ac:dyDescent="0.25">
      <c r="B328" s="247" t="s">
        <v>1902</v>
      </c>
      <c r="C328" s="205"/>
      <c r="D328" s="826"/>
      <c r="E328" s="826"/>
      <c r="F328" s="203"/>
      <c r="G328" s="203"/>
      <c r="K328" s="1"/>
    </row>
    <row r="329" spans="2:11" ht="30" x14ac:dyDescent="0.25">
      <c r="B329" s="55" t="s">
        <v>18</v>
      </c>
      <c r="C329" s="55" t="s">
        <v>175</v>
      </c>
      <c r="D329" s="923" t="s">
        <v>176</v>
      </c>
      <c r="E329" s="55" t="s">
        <v>28</v>
      </c>
      <c r="F329" s="200" t="s">
        <v>177</v>
      </c>
      <c r="G329" s="201"/>
      <c r="K329" s="1"/>
    </row>
    <row r="330" spans="2:11" ht="108" x14ac:dyDescent="0.2">
      <c r="B330" s="1766" t="s">
        <v>178</v>
      </c>
      <c r="C330" s="202" t="s">
        <v>179</v>
      </c>
      <c r="D330" s="878">
        <v>25</v>
      </c>
      <c r="E330" s="878">
        <v>0</v>
      </c>
      <c r="F330" s="1735">
        <f>+E330+E331+E332</f>
        <v>0</v>
      </c>
      <c r="G330" s="203"/>
      <c r="K330" s="1"/>
    </row>
    <row r="331" spans="2:11" ht="96" x14ac:dyDescent="0.2">
      <c r="B331" s="1766"/>
      <c r="C331" s="202" t="s">
        <v>180</v>
      </c>
      <c r="D331" s="880">
        <v>25</v>
      </c>
      <c r="E331" s="878">
        <v>0</v>
      </c>
      <c r="F331" s="1736"/>
      <c r="G331" s="203"/>
      <c r="K331" s="1"/>
    </row>
    <row r="332" spans="2:11" ht="60" x14ac:dyDescent="0.2">
      <c r="B332" s="1766"/>
      <c r="C332" s="202" t="s">
        <v>181</v>
      </c>
      <c r="D332" s="878">
        <v>10</v>
      </c>
      <c r="E332" s="878">
        <v>0</v>
      </c>
      <c r="F332" s="1737"/>
      <c r="G332" s="203"/>
      <c r="K332" s="1"/>
    </row>
    <row r="333" spans="2:11" x14ac:dyDescent="0.2">
      <c r="B333" s="204"/>
      <c r="C333" s="205"/>
      <c r="D333" s="826"/>
      <c r="E333" s="826"/>
      <c r="F333" s="203"/>
      <c r="G333" s="203"/>
      <c r="K333" s="1"/>
    </row>
    <row r="334" spans="2:11" ht="15.75" thickBot="1" x14ac:dyDescent="0.25">
      <c r="B334" s="247" t="s">
        <v>1904</v>
      </c>
      <c r="C334" s="205"/>
      <c r="D334" s="826"/>
      <c r="E334" s="826"/>
      <c r="F334" s="203"/>
      <c r="G334" s="203"/>
      <c r="K334" s="1"/>
    </row>
    <row r="335" spans="2:11" ht="30" x14ac:dyDescent="0.25">
      <c r="B335" s="55" t="s">
        <v>18</v>
      </c>
      <c r="C335" s="55" t="s">
        <v>175</v>
      </c>
      <c r="D335" s="923" t="s">
        <v>176</v>
      </c>
      <c r="E335" s="55" t="s">
        <v>28</v>
      </c>
      <c r="F335" s="200" t="s">
        <v>177</v>
      </c>
      <c r="G335" s="201"/>
      <c r="K335" s="1"/>
    </row>
    <row r="336" spans="2:11" ht="108" x14ac:dyDescent="0.2">
      <c r="B336" s="1766" t="s">
        <v>178</v>
      </c>
      <c r="C336" s="202" t="s">
        <v>179</v>
      </c>
      <c r="D336" s="878">
        <v>25</v>
      </c>
      <c r="E336" s="878">
        <v>0</v>
      </c>
      <c r="F336" s="1735">
        <f>+E336+E337+E338</f>
        <v>0</v>
      </c>
      <c r="G336" s="203"/>
      <c r="K336" s="1"/>
    </row>
    <row r="337" spans="2:11" ht="96" x14ac:dyDescent="0.2">
      <c r="B337" s="1766"/>
      <c r="C337" s="202" t="s">
        <v>180</v>
      </c>
      <c r="D337" s="880">
        <v>25</v>
      </c>
      <c r="E337" s="878">
        <v>0</v>
      </c>
      <c r="F337" s="1736"/>
      <c r="G337" s="203"/>
      <c r="K337" s="1"/>
    </row>
    <row r="338" spans="2:11" ht="60" x14ac:dyDescent="0.2">
      <c r="B338" s="1766"/>
      <c r="C338" s="202" t="s">
        <v>181</v>
      </c>
      <c r="D338" s="878">
        <v>10</v>
      </c>
      <c r="E338" s="878">
        <v>0</v>
      </c>
      <c r="F338" s="1737"/>
      <c r="G338" s="203"/>
      <c r="K338" s="1"/>
    </row>
    <row r="339" spans="2:11" x14ac:dyDescent="0.2">
      <c r="B339" s="204"/>
      <c r="C339" s="205"/>
      <c r="D339" s="826"/>
      <c r="E339" s="826"/>
      <c r="F339" s="203"/>
      <c r="G339" s="203"/>
      <c r="K339" s="1"/>
    </row>
  </sheetData>
  <sheetProtection sheet="1" objects="1" scenarios="1" formatCells="0" formatColumns="0" formatRows="0" insertColumns="0" insertRows="0" insertHyperlinks="0" deleteColumns="0" deleteRows="0"/>
  <mergeCells count="226">
    <mergeCell ref="B2:P2"/>
    <mergeCell ref="B4:P4"/>
    <mergeCell ref="C6:N6"/>
    <mergeCell ref="C7:N7"/>
    <mergeCell ref="C8:N8"/>
    <mergeCell ref="C9:N9"/>
    <mergeCell ref="E99:E100"/>
    <mergeCell ref="M103:N103"/>
    <mergeCell ref="B104:Q104"/>
    <mergeCell ref="B122:B123"/>
    <mergeCell ref="C122:C123"/>
    <mergeCell ref="D122:E122"/>
    <mergeCell ref="B18:C23"/>
    <mergeCell ref="B24:C24"/>
    <mergeCell ref="E71:E72"/>
    <mergeCell ref="E79:E80"/>
    <mergeCell ref="E87:E88"/>
    <mergeCell ref="E93:E94"/>
    <mergeCell ref="O135:P135"/>
    <mergeCell ref="O136:P136"/>
    <mergeCell ref="O137:P137"/>
    <mergeCell ref="O138:P138"/>
    <mergeCell ref="O139:P139"/>
    <mergeCell ref="O140:P140"/>
    <mergeCell ref="C126:N126"/>
    <mergeCell ref="B128:N128"/>
    <mergeCell ref="O131:P131"/>
    <mergeCell ref="O132:P132"/>
    <mergeCell ref="O133:P133"/>
    <mergeCell ref="O134:P134"/>
    <mergeCell ref="O147:P147"/>
    <mergeCell ref="O148:P148"/>
    <mergeCell ref="O149:P149"/>
    <mergeCell ref="O150:P150"/>
    <mergeCell ref="O151:P151"/>
    <mergeCell ref="O152:P152"/>
    <mergeCell ref="O141:P141"/>
    <mergeCell ref="O142:P142"/>
    <mergeCell ref="O143:P143"/>
    <mergeCell ref="O144:P144"/>
    <mergeCell ref="O145:P145"/>
    <mergeCell ref="O146:P146"/>
    <mergeCell ref="O159:P159"/>
    <mergeCell ref="O160:P160"/>
    <mergeCell ref="O161:P161"/>
    <mergeCell ref="O162:P162"/>
    <mergeCell ref="O168:P168"/>
    <mergeCell ref="O178:P178"/>
    <mergeCell ref="O153:P153"/>
    <mergeCell ref="O154:P154"/>
    <mergeCell ref="O155:P155"/>
    <mergeCell ref="O156:P156"/>
    <mergeCell ref="O157:P157"/>
    <mergeCell ref="O158:P158"/>
    <mergeCell ref="B188:B191"/>
    <mergeCell ref="C188:C191"/>
    <mergeCell ref="D188:D191"/>
    <mergeCell ref="E188:E191"/>
    <mergeCell ref="F188:F191"/>
    <mergeCell ref="G188:G191"/>
    <mergeCell ref="B183:N183"/>
    <mergeCell ref="B186:B187"/>
    <mergeCell ref="C186:C187"/>
    <mergeCell ref="D186:D187"/>
    <mergeCell ref="E186:E187"/>
    <mergeCell ref="F186:F187"/>
    <mergeCell ref="G186:G187"/>
    <mergeCell ref="H186:H187"/>
    <mergeCell ref="I186:I187"/>
    <mergeCell ref="J186:L186"/>
    <mergeCell ref="H188:H191"/>
    <mergeCell ref="I188:I191"/>
    <mergeCell ref="M188:M191"/>
    <mergeCell ref="N188:N191"/>
    <mergeCell ref="O188:O191"/>
    <mergeCell ref="P188:Q191"/>
    <mergeCell ref="M186:M187"/>
    <mergeCell ref="N186:N187"/>
    <mergeCell ref="O186:O187"/>
    <mergeCell ref="P186:Q187"/>
    <mergeCell ref="H192:H194"/>
    <mergeCell ref="I192:I194"/>
    <mergeCell ref="P192:Q194"/>
    <mergeCell ref="M193:M194"/>
    <mergeCell ref="N193:N194"/>
    <mergeCell ref="O193:O194"/>
    <mergeCell ref="B192:B194"/>
    <mergeCell ref="C192:C194"/>
    <mergeCell ref="D192:D194"/>
    <mergeCell ref="E192:E194"/>
    <mergeCell ref="F192:F194"/>
    <mergeCell ref="G192:G194"/>
    <mergeCell ref="I202:I203"/>
    <mergeCell ref="J202:L202"/>
    <mergeCell ref="M202:M203"/>
    <mergeCell ref="N202:N203"/>
    <mergeCell ref="O202:O203"/>
    <mergeCell ref="P202:Q203"/>
    <mergeCell ref="P195:Q195"/>
    <mergeCell ref="P196:Q196"/>
    <mergeCell ref="B199:N199"/>
    <mergeCell ref="B202:B203"/>
    <mergeCell ref="C202:C203"/>
    <mergeCell ref="D202:D203"/>
    <mergeCell ref="E202:E203"/>
    <mergeCell ref="F202:F203"/>
    <mergeCell ref="G202:G203"/>
    <mergeCell ref="H202:H203"/>
    <mergeCell ref="H204:H205"/>
    <mergeCell ref="I204:I205"/>
    <mergeCell ref="M204:M205"/>
    <mergeCell ref="N204:N205"/>
    <mergeCell ref="O204:O205"/>
    <mergeCell ref="P204:Q205"/>
    <mergeCell ref="B204:B205"/>
    <mergeCell ref="C204:C205"/>
    <mergeCell ref="D204:D205"/>
    <mergeCell ref="E204:E205"/>
    <mergeCell ref="F204:F205"/>
    <mergeCell ref="G204:G205"/>
    <mergeCell ref="P207:Q207"/>
    <mergeCell ref="P208:Q208"/>
    <mergeCell ref="B210:N210"/>
    <mergeCell ref="B213:B214"/>
    <mergeCell ref="C213:C214"/>
    <mergeCell ref="D213:D214"/>
    <mergeCell ref="E213:E214"/>
    <mergeCell ref="F213:F214"/>
    <mergeCell ref="G213:G214"/>
    <mergeCell ref="H213:H214"/>
    <mergeCell ref="P216:Q216"/>
    <mergeCell ref="P219:Q219"/>
    <mergeCell ref="P220:Q220"/>
    <mergeCell ref="P221:Q221"/>
    <mergeCell ref="P222:Q222"/>
    <mergeCell ref="P223:Q223"/>
    <mergeCell ref="I213:I214"/>
    <mergeCell ref="J213:L213"/>
    <mergeCell ref="M213:M214"/>
    <mergeCell ref="N213:N214"/>
    <mergeCell ref="O213:O214"/>
    <mergeCell ref="P213:Q214"/>
    <mergeCell ref="I230:I231"/>
    <mergeCell ref="J230:L230"/>
    <mergeCell ref="M230:M231"/>
    <mergeCell ref="N230:N231"/>
    <mergeCell ref="O230:O231"/>
    <mergeCell ref="P230:Q231"/>
    <mergeCell ref="P224:Q224"/>
    <mergeCell ref="P225:Q225"/>
    <mergeCell ref="B227:N227"/>
    <mergeCell ref="B230:B231"/>
    <mergeCell ref="C230:C231"/>
    <mergeCell ref="D230:D231"/>
    <mergeCell ref="E230:E231"/>
    <mergeCell ref="F230:F231"/>
    <mergeCell ref="G230:G231"/>
    <mergeCell ref="H230:H231"/>
    <mergeCell ref="I239:I240"/>
    <mergeCell ref="J239:L239"/>
    <mergeCell ref="M239:M240"/>
    <mergeCell ref="N239:N240"/>
    <mergeCell ref="O239:O240"/>
    <mergeCell ref="P239:Q240"/>
    <mergeCell ref="P232:Q232"/>
    <mergeCell ref="P233:Q233"/>
    <mergeCell ref="B236:N236"/>
    <mergeCell ref="B239:B240"/>
    <mergeCell ref="C239:C240"/>
    <mergeCell ref="D239:D240"/>
    <mergeCell ref="E239:E240"/>
    <mergeCell ref="F239:F240"/>
    <mergeCell ref="G239:G240"/>
    <mergeCell ref="H239:H240"/>
    <mergeCell ref="P241:Q241"/>
    <mergeCell ref="B242:B244"/>
    <mergeCell ref="C242:C244"/>
    <mergeCell ref="D242:D244"/>
    <mergeCell ref="E242:E244"/>
    <mergeCell ref="F242:F244"/>
    <mergeCell ref="G242:G244"/>
    <mergeCell ref="H242:H244"/>
    <mergeCell ref="I242:I244"/>
    <mergeCell ref="M242:M244"/>
    <mergeCell ref="B249:N249"/>
    <mergeCell ref="D252:E252"/>
    <mergeCell ref="D253:E253"/>
    <mergeCell ref="B256:P256"/>
    <mergeCell ref="B259:N259"/>
    <mergeCell ref="E273:E275"/>
    <mergeCell ref="N242:N244"/>
    <mergeCell ref="O242:O244"/>
    <mergeCell ref="P242:Q244"/>
    <mergeCell ref="P245:Q245"/>
    <mergeCell ref="P246:Q246"/>
    <mergeCell ref="P247:Q247"/>
    <mergeCell ref="G301:G302"/>
    <mergeCell ref="H301:H302"/>
    <mergeCell ref="I301:I302"/>
    <mergeCell ref="J301:L301"/>
    <mergeCell ref="P301:Q301"/>
    <mergeCell ref="P303:Q303"/>
    <mergeCell ref="E279:E281"/>
    <mergeCell ref="E284:E286"/>
    <mergeCell ref="E289:E291"/>
    <mergeCell ref="E295:E297"/>
    <mergeCell ref="B299:N299"/>
    <mergeCell ref="B301:B302"/>
    <mergeCell ref="C301:C302"/>
    <mergeCell ref="D301:D302"/>
    <mergeCell ref="E301:E302"/>
    <mergeCell ref="F301:F302"/>
    <mergeCell ref="B336:B338"/>
    <mergeCell ref="F336:F338"/>
    <mergeCell ref="B318:B320"/>
    <mergeCell ref="F318:F320"/>
    <mergeCell ref="B324:B326"/>
    <mergeCell ref="F324:F326"/>
    <mergeCell ref="B330:B332"/>
    <mergeCell ref="F330:F332"/>
    <mergeCell ref="P304:Q304"/>
    <mergeCell ref="P305:Q305"/>
    <mergeCell ref="P306:Q306"/>
    <mergeCell ref="P307:Q307"/>
    <mergeCell ref="B312:B314"/>
    <mergeCell ref="F312:F314"/>
  </mergeCells>
  <dataValidations count="2">
    <dataValidation type="list" allowBlank="1" showInputMessage="1" showErrorMessage="1" sqref="WVE983252 A65748 IS65748 SO65748 ACK65748 AMG65748 AWC65748 BFY65748 BPU65748 BZQ65748 CJM65748 CTI65748 DDE65748 DNA65748 DWW65748 EGS65748 EQO65748 FAK65748 FKG65748 FUC65748 GDY65748 GNU65748 GXQ65748 HHM65748 HRI65748 IBE65748 ILA65748 IUW65748 JES65748 JOO65748 JYK65748 KIG65748 KSC65748 LBY65748 LLU65748 LVQ65748 MFM65748 MPI65748 MZE65748 NJA65748 NSW65748 OCS65748 OMO65748 OWK65748 PGG65748 PQC65748 PZY65748 QJU65748 QTQ65748 RDM65748 RNI65748 RXE65748 SHA65748 SQW65748 TAS65748 TKO65748 TUK65748 UEG65748 UOC65748 UXY65748 VHU65748 VRQ65748 WBM65748 WLI65748 WVE65748 A131284 IS131284 SO131284 ACK131284 AMG131284 AWC131284 BFY131284 BPU131284 BZQ131284 CJM131284 CTI131284 DDE131284 DNA131284 DWW131284 EGS131284 EQO131284 FAK131284 FKG131284 FUC131284 GDY131284 GNU131284 GXQ131284 HHM131284 HRI131284 IBE131284 ILA131284 IUW131284 JES131284 JOO131284 JYK131284 KIG131284 KSC131284 LBY131284 LLU131284 LVQ131284 MFM131284 MPI131284 MZE131284 NJA131284 NSW131284 OCS131284 OMO131284 OWK131284 PGG131284 PQC131284 PZY131284 QJU131284 QTQ131284 RDM131284 RNI131284 RXE131284 SHA131284 SQW131284 TAS131284 TKO131284 TUK131284 UEG131284 UOC131284 UXY131284 VHU131284 VRQ131284 WBM131284 WLI131284 WVE131284 A196820 IS196820 SO196820 ACK196820 AMG196820 AWC196820 BFY196820 BPU196820 BZQ196820 CJM196820 CTI196820 DDE196820 DNA196820 DWW196820 EGS196820 EQO196820 FAK196820 FKG196820 FUC196820 GDY196820 GNU196820 GXQ196820 HHM196820 HRI196820 IBE196820 ILA196820 IUW196820 JES196820 JOO196820 JYK196820 KIG196820 KSC196820 LBY196820 LLU196820 LVQ196820 MFM196820 MPI196820 MZE196820 NJA196820 NSW196820 OCS196820 OMO196820 OWK196820 PGG196820 PQC196820 PZY196820 QJU196820 QTQ196820 RDM196820 RNI196820 RXE196820 SHA196820 SQW196820 TAS196820 TKO196820 TUK196820 UEG196820 UOC196820 UXY196820 VHU196820 VRQ196820 WBM196820 WLI196820 WVE196820 A262356 IS262356 SO262356 ACK262356 AMG262356 AWC262356 BFY262356 BPU262356 BZQ262356 CJM262356 CTI262356 DDE262356 DNA262356 DWW262356 EGS262356 EQO262356 FAK262356 FKG262356 FUC262356 GDY262356 GNU262356 GXQ262356 HHM262356 HRI262356 IBE262356 ILA262356 IUW262356 JES262356 JOO262356 JYK262356 KIG262356 KSC262356 LBY262356 LLU262356 LVQ262356 MFM262356 MPI262356 MZE262356 NJA262356 NSW262356 OCS262356 OMO262356 OWK262356 PGG262356 PQC262356 PZY262356 QJU262356 QTQ262356 RDM262356 RNI262356 RXE262356 SHA262356 SQW262356 TAS262356 TKO262356 TUK262356 UEG262356 UOC262356 UXY262356 VHU262356 VRQ262356 WBM262356 WLI262356 WVE262356 A327892 IS327892 SO327892 ACK327892 AMG327892 AWC327892 BFY327892 BPU327892 BZQ327892 CJM327892 CTI327892 DDE327892 DNA327892 DWW327892 EGS327892 EQO327892 FAK327892 FKG327892 FUC327892 GDY327892 GNU327892 GXQ327892 HHM327892 HRI327892 IBE327892 ILA327892 IUW327892 JES327892 JOO327892 JYK327892 KIG327892 KSC327892 LBY327892 LLU327892 LVQ327892 MFM327892 MPI327892 MZE327892 NJA327892 NSW327892 OCS327892 OMO327892 OWK327892 PGG327892 PQC327892 PZY327892 QJU327892 QTQ327892 RDM327892 RNI327892 RXE327892 SHA327892 SQW327892 TAS327892 TKO327892 TUK327892 UEG327892 UOC327892 UXY327892 VHU327892 VRQ327892 WBM327892 WLI327892 WVE327892 A393428 IS393428 SO393428 ACK393428 AMG393428 AWC393428 BFY393428 BPU393428 BZQ393428 CJM393428 CTI393428 DDE393428 DNA393428 DWW393428 EGS393428 EQO393428 FAK393428 FKG393428 FUC393428 GDY393428 GNU393428 GXQ393428 HHM393428 HRI393428 IBE393428 ILA393428 IUW393428 JES393428 JOO393428 JYK393428 KIG393428 KSC393428 LBY393428 LLU393428 LVQ393428 MFM393428 MPI393428 MZE393428 NJA393428 NSW393428 OCS393428 OMO393428 OWK393428 PGG393428 PQC393428 PZY393428 QJU393428 QTQ393428 RDM393428 RNI393428 RXE393428 SHA393428 SQW393428 TAS393428 TKO393428 TUK393428 UEG393428 UOC393428 UXY393428 VHU393428 VRQ393428 WBM393428 WLI393428 WVE393428 A458964 IS458964 SO458964 ACK458964 AMG458964 AWC458964 BFY458964 BPU458964 BZQ458964 CJM458964 CTI458964 DDE458964 DNA458964 DWW458964 EGS458964 EQO458964 FAK458964 FKG458964 FUC458964 GDY458964 GNU458964 GXQ458964 HHM458964 HRI458964 IBE458964 ILA458964 IUW458964 JES458964 JOO458964 JYK458964 KIG458964 KSC458964 LBY458964 LLU458964 LVQ458964 MFM458964 MPI458964 MZE458964 NJA458964 NSW458964 OCS458964 OMO458964 OWK458964 PGG458964 PQC458964 PZY458964 QJU458964 QTQ458964 RDM458964 RNI458964 RXE458964 SHA458964 SQW458964 TAS458964 TKO458964 TUK458964 UEG458964 UOC458964 UXY458964 VHU458964 VRQ458964 WBM458964 WLI458964 WVE458964 A524500 IS524500 SO524500 ACK524500 AMG524500 AWC524500 BFY524500 BPU524500 BZQ524500 CJM524500 CTI524500 DDE524500 DNA524500 DWW524500 EGS524500 EQO524500 FAK524500 FKG524500 FUC524500 GDY524500 GNU524500 GXQ524500 HHM524500 HRI524500 IBE524500 ILA524500 IUW524500 JES524500 JOO524500 JYK524500 KIG524500 KSC524500 LBY524500 LLU524500 LVQ524500 MFM524500 MPI524500 MZE524500 NJA524500 NSW524500 OCS524500 OMO524500 OWK524500 PGG524500 PQC524500 PZY524500 QJU524500 QTQ524500 RDM524500 RNI524500 RXE524500 SHA524500 SQW524500 TAS524500 TKO524500 TUK524500 UEG524500 UOC524500 UXY524500 VHU524500 VRQ524500 WBM524500 WLI524500 WVE524500 A590036 IS590036 SO590036 ACK590036 AMG590036 AWC590036 BFY590036 BPU590036 BZQ590036 CJM590036 CTI590036 DDE590036 DNA590036 DWW590036 EGS590036 EQO590036 FAK590036 FKG590036 FUC590036 GDY590036 GNU590036 GXQ590036 HHM590036 HRI590036 IBE590036 ILA590036 IUW590036 JES590036 JOO590036 JYK590036 KIG590036 KSC590036 LBY590036 LLU590036 LVQ590036 MFM590036 MPI590036 MZE590036 NJA590036 NSW590036 OCS590036 OMO590036 OWK590036 PGG590036 PQC590036 PZY590036 QJU590036 QTQ590036 RDM590036 RNI590036 RXE590036 SHA590036 SQW590036 TAS590036 TKO590036 TUK590036 UEG590036 UOC590036 UXY590036 VHU590036 VRQ590036 WBM590036 WLI590036 WVE590036 A655572 IS655572 SO655572 ACK655572 AMG655572 AWC655572 BFY655572 BPU655572 BZQ655572 CJM655572 CTI655572 DDE655572 DNA655572 DWW655572 EGS655572 EQO655572 FAK655572 FKG655572 FUC655572 GDY655572 GNU655572 GXQ655572 HHM655572 HRI655572 IBE655572 ILA655572 IUW655572 JES655572 JOO655572 JYK655572 KIG655572 KSC655572 LBY655572 LLU655572 LVQ655572 MFM655572 MPI655572 MZE655572 NJA655572 NSW655572 OCS655572 OMO655572 OWK655572 PGG655572 PQC655572 PZY655572 QJU655572 QTQ655572 RDM655572 RNI655572 RXE655572 SHA655572 SQW655572 TAS655572 TKO655572 TUK655572 UEG655572 UOC655572 UXY655572 VHU655572 VRQ655572 WBM655572 WLI655572 WVE655572 A721108 IS721108 SO721108 ACK721108 AMG721108 AWC721108 BFY721108 BPU721108 BZQ721108 CJM721108 CTI721108 DDE721108 DNA721108 DWW721108 EGS721108 EQO721108 FAK721108 FKG721108 FUC721108 GDY721108 GNU721108 GXQ721108 HHM721108 HRI721108 IBE721108 ILA721108 IUW721108 JES721108 JOO721108 JYK721108 KIG721108 KSC721108 LBY721108 LLU721108 LVQ721108 MFM721108 MPI721108 MZE721108 NJA721108 NSW721108 OCS721108 OMO721108 OWK721108 PGG721108 PQC721108 PZY721108 QJU721108 QTQ721108 RDM721108 RNI721108 RXE721108 SHA721108 SQW721108 TAS721108 TKO721108 TUK721108 UEG721108 UOC721108 UXY721108 VHU721108 VRQ721108 WBM721108 WLI721108 WVE721108 A786644 IS786644 SO786644 ACK786644 AMG786644 AWC786644 BFY786644 BPU786644 BZQ786644 CJM786644 CTI786644 DDE786644 DNA786644 DWW786644 EGS786644 EQO786644 FAK786644 FKG786644 FUC786644 GDY786644 GNU786644 GXQ786644 HHM786644 HRI786644 IBE786644 ILA786644 IUW786644 JES786644 JOO786644 JYK786644 KIG786644 KSC786644 LBY786644 LLU786644 LVQ786644 MFM786644 MPI786644 MZE786644 NJA786644 NSW786644 OCS786644 OMO786644 OWK786644 PGG786644 PQC786644 PZY786644 QJU786644 QTQ786644 RDM786644 RNI786644 RXE786644 SHA786644 SQW786644 TAS786644 TKO786644 TUK786644 UEG786644 UOC786644 UXY786644 VHU786644 VRQ786644 WBM786644 WLI786644 WVE786644 A852180 IS852180 SO852180 ACK852180 AMG852180 AWC852180 BFY852180 BPU852180 BZQ852180 CJM852180 CTI852180 DDE852180 DNA852180 DWW852180 EGS852180 EQO852180 FAK852180 FKG852180 FUC852180 GDY852180 GNU852180 GXQ852180 HHM852180 HRI852180 IBE852180 ILA852180 IUW852180 JES852180 JOO852180 JYK852180 KIG852180 KSC852180 LBY852180 LLU852180 LVQ852180 MFM852180 MPI852180 MZE852180 NJA852180 NSW852180 OCS852180 OMO852180 OWK852180 PGG852180 PQC852180 PZY852180 QJU852180 QTQ852180 RDM852180 RNI852180 RXE852180 SHA852180 SQW852180 TAS852180 TKO852180 TUK852180 UEG852180 UOC852180 UXY852180 VHU852180 VRQ852180 WBM852180 WLI852180 WVE852180 A917716 IS917716 SO917716 ACK917716 AMG917716 AWC917716 BFY917716 BPU917716 BZQ917716 CJM917716 CTI917716 DDE917716 DNA917716 DWW917716 EGS917716 EQO917716 FAK917716 FKG917716 FUC917716 GDY917716 GNU917716 GXQ917716 HHM917716 HRI917716 IBE917716 ILA917716 IUW917716 JES917716 JOO917716 JYK917716 KIG917716 KSC917716 LBY917716 LLU917716 LVQ917716 MFM917716 MPI917716 MZE917716 NJA917716 NSW917716 OCS917716 OMO917716 OWK917716 PGG917716 PQC917716 PZY917716 QJU917716 QTQ917716 RDM917716 RNI917716 RXE917716 SHA917716 SQW917716 TAS917716 TKO917716 TUK917716 UEG917716 UOC917716 UXY917716 VHU917716 VRQ917716 WBM917716 WLI917716 WVE917716 A983252 IS983252 SO983252 ACK983252 AMG983252 AWC983252 BFY983252 BPU983252 BZQ983252 CJM983252 CTI983252 DDE983252 DNA983252 DWW983252 EGS983252 EQO983252 FAK983252 FKG983252 FUC983252 GDY983252 GNU983252 GXQ983252 HHM983252 HRI983252 IBE983252 ILA983252 IUW983252 JES983252 JOO983252 JYK983252 KIG983252 KSC983252 LBY983252 LLU983252 LVQ983252 MFM983252 MPI983252 MZE983252 NJA983252 NSW983252 OCS983252 OMO983252 OWK983252 PGG983252 PQC983252 PZY983252 QJU983252 QTQ983252 RDM983252 RNI983252 RXE983252 SHA983252 SQW983252 TAS983252 TKO983252 TUK983252 UEG983252 UOC983252 UXY983252 VHU983252 VRQ983252 WBM983252 WLI983252 WVE26:WVE102 WLI26:WLI102 WBM26:WBM102 VRQ26:VRQ102 VHU26:VHU102 UXY26:UXY102 UOC26:UOC102 UEG26:UEG102 TUK26:TUK102 TKO26:TKO102 TAS26:TAS102 SQW26:SQW102 SHA26:SHA102 RXE26:RXE102 RNI26:RNI102 RDM26:RDM102 QTQ26:QTQ102 QJU26:QJU102 PZY26:PZY102 PQC26:PQC102 PGG26:PGG102 OWK26:OWK102 OMO26:OMO102 OCS26:OCS102 NSW26:NSW102 NJA26:NJA102 MZE26:MZE102 MPI26:MPI102 MFM26:MFM102 LVQ26:LVQ102 LLU26:LLU102 LBY26:LBY102 KSC26:KSC102 KIG26:KIG102 JYK26:JYK102 JOO26:JOO102 JES26:JES102 IUW26:IUW102 ILA26:ILA102 IBE26:IBE102 HRI26:HRI102 HHM26:HHM102 GXQ26:GXQ102 GNU26:GNU102 GDY26:GDY102 FUC26:FUC102 FKG26:FKG102 FAK26:FAK102 EQO26:EQO102 EGS26:EGS102 DWW26:DWW102 DNA26:DNA102 DDE26:DDE102 CTI26:CTI102 CJM26:CJM102 BZQ26:BZQ102 BPU26:BPU102 BFY26:BFY102 AWC26:AWC102 AMG26:AMG102 ACK26:ACK102 SO26:SO102 IS26:IS102 A26:A102">
      <formula1>"1,2,3,4,5"</formula1>
    </dataValidation>
    <dataValidation type="decimal" allowBlank="1" showInputMessage="1" showErrorMessage="1" sqref="WVH983252 WLL983252 C65748 IV65748 SR65748 ACN65748 AMJ65748 AWF65748 BGB65748 BPX65748 BZT65748 CJP65748 CTL65748 DDH65748 DND65748 DWZ65748 EGV65748 EQR65748 FAN65748 FKJ65748 FUF65748 GEB65748 GNX65748 GXT65748 HHP65748 HRL65748 IBH65748 ILD65748 IUZ65748 JEV65748 JOR65748 JYN65748 KIJ65748 KSF65748 LCB65748 LLX65748 LVT65748 MFP65748 MPL65748 MZH65748 NJD65748 NSZ65748 OCV65748 OMR65748 OWN65748 PGJ65748 PQF65748 QAB65748 QJX65748 QTT65748 RDP65748 RNL65748 RXH65748 SHD65748 SQZ65748 TAV65748 TKR65748 TUN65748 UEJ65748 UOF65748 UYB65748 VHX65748 VRT65748 WBP65748 WLL65748 WVH65748 C131284 IV131284 SR131284 ACN131284 AMJ131284 AWF131284 BGB131284 BPX131284 BZT131284 CJP131284 CTL131284 DDH131284 DND131284 DWZ131284 EGV131284 EQR131284 FAN131284 FKJ131284 FUF131284 GEB131284 GNX131284 GXT131284 HHP131284 HRL131284 IBH131284 ILD131284 IUZ131284 JEV131284 JOR131284 JYN131284 KIJ131284 KSF131284 LCB131284 LLX131284 LVT131284 MFP131284 MPL131284 MZH131284 NJD131284 NSZ131284 OCV131284 OMR131284 OWN131284 PGJ131284 PQF131284 QAB131284 QJX131284 QTT131284 RDP131284 RNL131284 RXH131284 SHD131284 SQZ131284 TAV131284 TKR131284 TUN131284 UEJ131284 UOF131284 UYB131284 VHX131284 VRT131284 WBP131284 WLL131284 WVH131284 C196820 IV196820 SR196820 ACN196820 AMJ196820 AWF196820 BGB196820 BPX196820 BZT196820 CJP196820 CTL196820 DDH196820 DND196820 DWZ196820 EGV196820 EQR196820 FAN196820 FKJ196820 FUF196820 GEB196820 GNX196820 GXT196820 HHP196820 HRL196820 IBH196820 ILD196820 IUZ196820 JEV196820 JOR196820 JYN196820 KIJ196820 KSF196820 LCB196820 LLX196820 LVT196820 MFP196820 MPL196820 MZH196820 NJD196820 NSZ196820 OCV196820 OMR196820 OWN196820 PGJ196820 PQF196820 QAB196820 QJX196820 QTT196820 RDP196820 RNL196820 RXH196820 SHD196820 SQZ196820 TAV196820 TKR196820 TUN196820 UEJ196820 UOF196820 UYB196820 VHX196820 VRT196820 WBP196820 WLL196820 WVH196820 C262356 IV262356 SR262356 ACN262356 AMJ262356 AWF262356 BGB262356 BPX262356 BZT262356 CJP262356 CTL262356 DDH262356 DND262356 DWZ262356 EGV262356 EQR262356 FAN262356 FKJ262356 FUF262356 GEB262356 GNX262356 GXT262356 HHP262356 HRL262356 IBH262356 ILD262356 IUZ262356 JEV262356 JOR262356 JYN262356 KIJ262356 KSF262356 LCB262356 LLX262356 LVT262356 MFP262356 MPL262356 MZH262356 NJD262356 NSZ262356 OCV262356 OMR262356 OWN262356 PGJ262356 PQF262356 QAB262356 QJX262356 QTT262356 RDP262356 RNL262356 RXH262356 SHD262356 SQZ262356 TAV262356 TKR262356 TUN262356 UEJ262356 UOF262356 UYB262356 VHX262356 VRT262356 WBP262356 WLL262356 WVH262356 C327892 IV327892 SR327892 ACN327892 AMJ327892 AWF327892 BGB327892 BPX327892 BZT327892 CJP327892 CTL327892 DDH327892 DND327892 DWZ327892 EGV327892 EQR327892 FAN327892 FKJ327892 FUF327892 GEB327892 GNX327892 GXT327892 HHP327892 HRL327892 IBH327892 ILD327892 IUZ327892 JEV327892 JOR327892 JYN327892 KIJ327892 KSF327892 LCB327892 LLX327892 LVT327892 MFP327892 MPL327892 MZH327892 NJD327892 NSZ327892 OCV327892 OMR327892 OWN327892 PGJ327892 PQF327892 QAB327892 QJX327892 QTT327892 RDP327892 RNL327892 RXH327892 SHD327892 SQZ327892 TAV327892 TKR327892 TUN327892 UEJ327892 UOF327892 UYB327892 VHX327892 VRT327892 WBP327892 WLL327892 WVH327892 C393428 IV393428 SR393428 ACN393428 AMJ393428 AWF393428 BGB393428 BPX393428 BZT393428 CJP393428 CTL393428 DDH393428 DND393428 DWZ393428 EGV393428 EQR393428 FAN393428 FKJ393428 FUF393428 GEB393428 GNX393428 GXT393428 HHP393428 HRL393428 IBH393428 ILD393428 IUZ393428 JEV393428 JOR393428 JYN393428 KIJ393428 KSF393428 LCB393428 LLX393428 LVT393428 MFP393428 MPL393428 MZH393428 NJD393428 NSZ393428 OCV393428 OMR393428 OWN393428 PGJ393428 PQF393428 QAB393428 QJX393428 QTT393428 RDP393428 RNL393428 RXH393428 SHD393428 SQZ393428 TAV393428 TKR393428 TUN393428 UEJ393428 UOF393428 UYB393428 VHX393428 VRT393428 WBP393428 WLL393428 WVH393428 C458964 IV458964 SR458964 ACN458964 AMJ458964 AWF458964 BGB458964 BPX458964 BZT458964 CJP458964 CTL458964 DDH458964 DND458964 DWZ458964 EGV458964 EQR458964 FAN458964 FKJ458964 FUF458964 GEB458964 GNX458964 GXT458964 HHP458964 HRL458964 IBH458964 ILD458964 IUZ458964 JEV458964 JOR458964 JYN458964 KIJ458964 KSF458964 LCB458964 LLX458964 LVT458964 MFP458964 MPL458964 MZH458964 NJD458964 NSZ458964 OCV458964 OMR458964 OWN458964 PGJ458964 PQF458964 QAB458964 QJX458964 QTT458964 RDP458964 RNL458964 RXH458964 SHD458964 SQZ458964 TAV458964 TKR458964 TUN458964 UEJ458964 UOF458964 UYB458964 VHX458964 VRT458964 WBP458964 WLL458964 WVH458964 C524500 IV524500 SR524500 ACN524500 AMJ524500 AWF524500 BGB524500 BPX524500 BZT524500 CJP524500 CTL524500 DDH524500 DND524500 DWZ524500 EGV524500 EQR524500 FAN524500 FKJ524500 FUF524500 GEB524500 GNX524500 GXT524500 HHP524500 HRL524500 IBH524500 ILD524500 IUZ524500 JEV524500 JOR524500 JYN524500 KIJ524500 KSF524500 LCB524500 LLX524500 LVT524500 MFP524500 MPL524500 MZH524500 NJD524500 NSZ524500 OCV524500 OMR524500 OWN524500 PGJ524500 PQF524500 QAB524500 QJX524500 QTT524500 RDP524500 RNL524500 RXH524500 SHD524500 SQZ524500 TAV524500 TKR524500 TUN524500 UEJ524500 UOF524500 UYB524500 VHX524500 VRT524500 WBP524500 WLL524500 WVH524500 C590036 IV590036 SR590036 ACN590036 AMJ590036 AWF590036 BGB590036 BPX590036 BZT590036 CJP590036 CTL590036 DDH590036 DND590036 DWZ590036 EGV590036 EQR590036 FAN590036 FKJ590036 FUF590036 GEB590036 GNX590036 GXT590036 HHP590036 HRL590036 IBH590036 ILD590036 IUZ590036 JEV590036 JOR590036 JYN590036 KIJ590036 KSF590036 LCB590036 LLX590036 LVT590036 MFP590036 MPL590036 MZH590036 NJD590036 NSZ590036 OCV590036 OMR590036 OWN590036 PGJ590036 PQF590036 QAB590036 QJX590036 QTT590036 RDP590036 RNL590036 RXH590036 SHD590036 SQZ590036 TAV590036 TKR590036 TUN590036 UEJ590036 UOF590036 UYB590036 VHX590036 VRT590036 WBP590036 WLL590036 WVH590036 C655572 IV655572 SR655572 ACN655572 AMJ655572 AWF655572 BGB655572 BPX655572 BZT655572 CJP655572 CTL655572 DDH655572 DND655572 DWZ655572 EGV655572 EQR655572 FAN655572 FKJ655572 FUF655572 GEB655572 GNX655572 GXT655572 HHP655572 HRL655572 IBH655572 ILD655572 IUZ655572 JEV655572 JOR655572 JYN655572 KIJ655572 KSF655572 LCB655572 LLX655572 LVT655572 MFP655572 MPL655572 MZH655572 NJD655572 NSZ655572 OCV655572 OMR655572 OWN655572 PGJ655572 PQF655572 QAB655572 QJX655572 QTT655572 RDP655572 RNL655572 RXH655572 SHD655572 SQZ655572 TAV655572 TKR655572 TUN655572 UEJ655572 UOF655572 UYB655572 VHX655572 VRT655572 WBP655572 WLL655572 WVH655572 C721108 IV721108 SR721108 ACN721108 AMJ721108 AWF721108 BGB721108 BPX721108 BZT721108 CJP721108 CTL721108 DDH721108 DND721108 DWZ721108 EGV721108 EQR721108 FAN721108 FKJ721108 FUF721108 GEB721108 GNX721108 GXT721108 HHP721108 HRL721108 IBH721108 ILD721108 IUZ721108 JEV721108 JOR721108 JYN721108 KIJ721108 KSF721108 LCB721108 LLX721108 LVT721108 MFP721108 MPL721108 MZH721108 NJD721108 NSZ721108 OCV721108 OMR721108 OWN721108 PGJ721108 PQF721108 QAB721108 QJX721108 QTT721108 RDP721108 RNL721108 RXH721108 SHD721108 SQZ721108 TAV721108 TKR721108 TUN721108 UEJ721108 UOF721108 UYB721108 VHX721108 VRT721108 WBP721108 WLL721108 WVH721108 C786644 IV786644 SR786644 ACN786644 AMJ786644 AWF786644 BGB786644 BPX786644 BZT786644 CJP786644 CTL786644 DDH786644 DND786644 DWZ786644 EGV786644 EQR786644 FAN786644 FKJ786644 FUF786644 GEB786644 GNX786644 GXT786644 HHP786644 HRL786644 IBH786644 ILD786644 IUZ786644 JEV786644 JOR786644 JYN786644 KIJ786644 KSF786644 LCB786644 LLX786644 LVT786644 MFP786644 MPL786644 MZH786644 NJD786644 NSZ786644 OCV786644 OMR786644 OWN786644 PGJ786644 PQF786644 QAB786644 QJX786644 QTT786644 RDP786644 RNL786644 RXH786644 SHD786644 SQZ786644 TAV786644 TKR786644 TUN786644 UEJ786644 UOF786644 UYB786644 VHX786644 VRT786644 WBP786644 WLL786644 WVH786644 C852180 IV852180 SR852180 ACN852180 AMJ852180 AWF852180 BGB852180 BPX852180 BZT852180 CJP852180 CTL852180 DDH852180 DND852180 DWZ852180 EGV852180 EQR852180 FAN852180 FKJ852180 FUF852180 GEB852180 GNX852180 GXT852180 HHP852180 HRL852180 IBH852180 ILD852180 IUZ852180 JEV852180 JOR852180 JYN852180 KIJ852180 KSF852180 LCB852180 LLX852180 LVT852180 MFP852180 MPL852180 MZH852180 NJD852180 NSZ852180 OCV852180 OMR852180 OWN852180 PGJ852180 PQF852180 QAB852180 QJX852180 QTT852180 RDP852180 RNL852180 RXH852180 SHD852180 SQZ852180 TAV852180 TKR852180 TUN852180 UEJ852180 UOF852180 UYB852180 VHX852180 VRT852180 WBP852180 WLL852180 WVH852180 C917716 IV917716 SR917716 ACN917716 AMJ917716 AWF917716 BGB917716 BPX917716 BZT917716 CJP917716 CTL917716 DDH917716 DND917716 DWZ917716 EGV917716 EQR917716 FAN917716 FKJ917716 FUF917716 GEB917716 GNX917716 GXT917716 HHP917716 HRL917716 IBH917716 ILD917716 IUZ917716 JEV917716 JOR917716 JYN917716 KIJ917716 KSF917716 LCB917716 LLX917716 LVT917716 MFP917716 MPL917716 MZH917716 NJD917716 NSZ917716 OCV917716 OMR917716 OWN917716 PGJ917716 PQF917716 QAB917716 QJX917716 QTT917716 RDP917716 RNL917716 RXH917716 SHD917716 SQZ917716 TAV917716 TKR917716 TUN917716 UEJ917716 UOF917716 UYB917716 VHX917716 VRT917716 WBP917716 WLL917716 WVH917716 C983252 IV983252 SR983252 ACN983252 AMJ983252 AWF983252 BGB983252 BPX983252 BZT983252 CJP983252 CTL983252 DDH983252 DND983252 DWZ983252 EGV983252 EQR983252 FAN983252 FKJ983252 FUF983252 GEB983252 GNX983252 GXT983252 HHP983252 HRL983252 IBH983252 ILD983252 IUZ983252 JEV983252 JOR983252 JYN983252 KIJ983252 KSF983252 LCB983252 LLX983252 LVT983252 MFP983252 MPL983252 MZH983252 NJD983252 NSZ983252 OCV983252 OMR983252 OWN983252 PGJ983252 PQF983252 QAB983252 QJX983252 QTT983252 RDP983252 RNL983252 RXH983252 SHD983252 SQZ983252 TAV983252 TKR983252 TUN983252 UEJ983252 UOF983252 UYB983252 VHX983252 VRT983252 WBP983252 WVH26:WVH102 WLL26:WLL102 WBP26:WBP102 VRT26:VRT102 VHX26:VHX102 UYB26:UYB102 UOF26:UOF102 UEJ26:UEJ102 TUN26:TUN102 TKR26:TKR102 TAV26:TAV102 SQZ26:SQZ102 SHD26:SHD102 RXH26:RXH102 RNL26:RNL102 RDP26:RDP102 QTT26:QTT102 QJX26:QJX102 QAB26:QAB102 PQF26:PQF102 PGJ26:PGJ102 OWN26:OWN102 OMR26:OMR102 OCV26:OCV102 NSZ26:NSZ102 NJD26:NJD102 MZH26:MZH102 MPL26:MPL102 MFP26:MFP102 LVT26:LVT102 LLX26:LLX102 LCB26:LCB102 KSF26:KSF102 KIJ26:KIJ102 JYN26:JYN102 JOR26:JOR102 JEV26:JEV102 IUZ26:IUZ102 ILD26:ILD102 IBH26:IBH102 HRL26:HRL102 HHP26:HHP102 GXT26:GXT102 GNX26:GNX102 GEB26:GEB102 FUF26:FUF102 FKJ26:FKJ102 FAN26:FAN102 EQR26:EQR102 EGV26:EGV102 DWZ26:DWZ102 DND26:DND102 DDH26:DDH102 CTL26:CTL102 CJP26:CJP102 BZT26:BZT102 BPX26:BPX102 BGB26:BGB102 AWF26:AWF102 AMJ26:AMJ102 ACN26:ACN102 SR26:SR102 IV26:IV102">
      <formula1>0</formula1>
      <formula2>1</formula2>
    </dataValidation>
  </dataValidation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63"/>
  <sheetViews>
    <sheetView zoomScale="110" workbookViewId="0">
      <selection activeCell="B54" sqref="B54"/>
    </sheetView>
  </sheetViews>
  <sheetFormatPr baseColWidth="10" defaultRowHeight="15" x14ac:dyDescent="0.25"/>
  <cols>
    <col min="1" max="1" width="3.140625" style="1" bestFit="1" customWidth="1"/>
    <col min="2" max="2" width="102.7109375" style="1" bestFit="1" customWidth="1"/>
    <col min="3" max="3" width="47" style="1" customWidth="1"/>
    <col min="4" max="4" width="51.7109375" style="1" customWidth="1"/>
    <col min="5" max="5" width="40.42578125" style="1" customWidth="1"/>
    <col min="6" max="7" width="29.7109375" style="1" customWidth="1"/>
    <col min="8" max="8" width="24.5703125" style="1" customWidth="1"/>
    <col min="9" max="9" width="24" style="1" customWidth="1"/>
    <col min="10" max="10" width="25" style="1" customWidth="1"/>
    <col min="11" max="11" width="24" style="1" customWidth="1"/>
    <col min="12" max="12" width="25.85546875" style="1" customWidth="1"/>
    <col min="13" max="13" width="18.7109375" style="1" customWidth="1"/>
    <col min="14" max="14" width="22.140625" style="1" customWidth="1"/>
    <col min="15" max="15" width="26.140625" style="1" customWidth="1"/>
    <col min="16" max="16" width="23.7109375" style="1" customWidth="1"/>
    <col min="17" max="17" width="55.42578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562" t="s">
        <v>0</v>
      </c>
      <c r="C2" s="1563"/>
      <c r="D2" s="1563"/>
      <c r="E2" s="1563"/>
      <c r="F2" s="1563"/>
      <c r="G2" s="1563"/>
      <c r="H2" s="1563"/>
      <c r="I2" s="1563"/>
      <c r="J2" s="1563"/>
      <c r="K2" s="1563"/>
      <c r="L2" s="1563"/>
      <c r="M2" s="1563"/>
      <c r="N2" s="1563"/>
      <c r="O2" s="1563"/>
      <c r="P2" s="1563"/>
    </row>
    <row r="4" spans="2:16" ht="26.25" x14ac:dyDescent="0.25">
      <c r="B4" s="1562" t="s">
        <v>1</v>
      </c>
      <c r="C4" s="1563"/>
      <c r="D4" s="1563"/>
      <c r="E4" s="1563"/>
      <c r="F4" s="1563"/>
      <c r="G4" s="1563"/>
      <c r="H4" s="1563"/>
      <c r="I4" s="1563"/>
      <c r="J4" s="1563"/>
      <c r="K4" s="1563"/>
      <c r="L4" s="1563"/>
      <c r="M4" s="1563"/>
      <c r="N4" s="1563"/>
      <c r="O4" s="1563"/>
      <c r="P4" s="1563"/>
    </row>
    <row r="5" spans="2:16" ht="15.75" thickBot="1" x14ac:dyDescent="0.3"/>
    <row r="6" spans="2:16" ht="21.75" thickBot="1" x14ac:dyDescent="0.3">
      <c r="B6" s="4" t="s">
        <v>2</v>
      </c>
      <c r="C6" s="1564" t="s">
        <v>4653</v>
      </c>
      <c r="D6" s="1564"/>
      <c r="E6" s="1564"/>
      <c r="F6" s="1564"/>
      <c r="G6" s="1564"/>
      <c r="H6" s="1564"/>
      <c r="I6" s="1564"/>
      <c r="J6" s="1564"/>
      <c r="K6" s="1564"/>
      <c r="L6" s="1564"/>
      <c r="M6" s="1564"/>
      <c r="N6" s="1565"/>
    </row>
    <row r="7" spans="2:16" ht="16.5" thickBot="1" x14ac:dyDescent="0.3">
      <c r="B7" s="5" t="s">
        <v>4</v>
      </c>
      <c r="C7" s="1564"/>
      <c r="D7" s="1564"/>
      <c r="E7" s="1564"/>
      <c r="F7" s="1564"/>
      <c r="G7" s="1564"/>
      <c r="H7" s="1564"/>
      <c r="I7" s="1564"/>
      <c r="J7" s="1564"/>
      <c r="K7" s="1564"/>
      <c r="L7" s="1564"/>
      <c r="M7" s="1564"/>
      <c r="N7" s="1565"/>
    </row>
    <row r="8" spans="2:16" ht="16.5" thickBot="1" x14ac:dyDescent="0.3">
      <c r="B8" s="5" t="s">
        <v>5</v>
      </c>
      <c r="C8" s="1564"/>
      <c r="D8" s="1564"/>
      <c r="E8" s="1564"/>
      <c r="F8" s="1564"/>
      <c r="G8" s="1564"/>
      <c r="H8" s="1564"/>
      <c r="I8" s="1564"/>
      <c r="J8" s="1564"/>
      <c r="K8" s="1564"/>
      <c r="L8" s="1564"/>
      <c r="M8" s="1564"/>
      <c r="N8" s="1565"/>
    </row>
    <row r="9" spans="2:16" ht="16.5" thickBot="1" x14ac:dyDescent="0.3">
      <c r="B9" s="5" t="s">
        <v>6</v>
      </c>
      <c r="C9" s="1564"/>
      <c r="D9" s="1564"/>
      <c r="E9" s="1564"/>
      <c r="F9" s="1564"/>
      <c r="G9" s="1564"/>
      <c r="H9" s="1564"/>
      <c r="I9" s="1564"/>
      <c r="J9" s="1564"/>
      <c r="K9" s="1564"/>
      <c r="L9" s="1564"/>
      <c r="M9" s="1564"/>
      <c r="N9" s="1565"/>
    </row>
    <row r="10" spans="2:16" ht="16.5" thickBot="1" x14ac:dyDescent="0.3">
      <c r="B10" s="5" t="s">
        <v>7</v>
      </c>
      <c r="C10" s="1572" t="s">
        <v>5085</v>
      </c>
      <c r="D10" s="1572"/>
      <c r="E10" s="1573"/>
      <c r="F10" s="6"/>
      <c r="G10" s="6"/>
      <c r="H10" s="6"/>
      <c r="I10" s="6"/>
      <c r="J10" s="6"/>
      <c r="K10" s="6"/>
      <c r="L10" s="6"/>
      <c r="M10" s="6"/>
      <c r="N10" s="8"/>
    </row>
    <row r="11" spans="2:16" ht="16.5" thickBot="1" x14ac:dyDescent="0.3">
      <c r="B11" s="9" t="s">
        <v>8</v>
      </c>
      <c r="C11" s="783">
        <v>41974</v>
      </c>
      <c r="D11" s="11"/>
      <c r="E11" s="11"/>
      <c r="F11" s="11"/>
      <c r="G11" s="11"/>
      <c r="H11" s="11"/>
      <c r="I11" s="11"/>
      <c r="J11" s="11"/>
      <c r="K11" s="11"/>
      <c r="L11" s="11"/>
      <c r="M11" s="11"/>
      <c r="N11" s="13"/>
    </row>
    <row r="12" spans="2:16" ht="15.75" x14ac:dyDescent="0.25">
      <c r="B12" s="14"/>
      <c r="C12" s="249"/>
      <c r="D12" s="16"/>
      <c r="E12" s="16"/>
      <c r="F12" s="16"/>
      <c r="G12" s="16"/>
      <c r="H12" s="16"/>
      <c r="I12" s="925"/>
      <c r="J12" s="925"/>
      <c r="K12" s="925"/>
      <c r="L12" s="925"/>
      <c r="M12" s="925"/>
      <c r="N12" s="16"/>
    </row>
    <row r="13" spans="2:16" x14ac:dyDescent="0.25">
      <c r="I13" s="925"/>
      <c r="J13" s="925"/>
      <c r="K13" s="925"/>
      <c r="L13" s="925"/>
      <c r="M13" s="925"/>
      <c r="N13" s="17"/>
    </row>
    <row r="14" spans="2:16" x14ac:dyDescent="0.25">
      <c r="B14" s="1574"/>
      <c r="C14" s="1574"/>
      <c r="D14" s="859" t="s">
        <v>11</v>
      </c>
      <c r="E14" s="859" t="s">
        <v>12</v>
      </c>
      <c r="F14" s="859" t="s">
        <v>13</v>
      </c>
      <c r="G14" s="19"/>
      <c r="I14" s="20"/>
      <c r="J14" s="20"/>
      <c r="K14" s="20"/>
      <c r="L14" s="20"/>
      <c r="M14" s="20"/>
      <c r="N14" s="17"/>
    </row>
    <row r="15" spans="2:16" x14ac:dyDescent="0.25">
      <c r="B15" s="1574"/>
      <c r="C15" s="1574"/>
      <c r="D15" s="859" t="s">
        <v>5086</v>
      </c>
      <c r="E15" s="250">
        <v>532511655</v>
      </c>
      <c r="F15" s="325">
        <v>255</v>
      </c>
      <c r="G15" s="24"/>
      <c r="I15" s="25"/>
      <c r="J15" s="25"/>
      <c r="K15" s="25"/>
      <c r="L15" s="25"/>
      <c r="M15" s="25"/>
      <c r="N15" s="17"/>
    </row>
    <row r="16" spans="2:16" x14ac:dyDescent="0.25">
      <c r="B16" s="1574"/>
      <c r="C16" s="1574"/>
      <c r="D16" s="859" t="s">
        <v>5087</v>
      </c>
      <c r="E16" s="250">
        <v>1524445130</v>
      </c>
      <c r="F16" s="325">
        <v>730</v>
      </c>
      <c r="G16" s="24"/>
      <c r="I16" s="25"/>
      <c r="J16" s="25"/>
      <c r="K16" s="25"/>
      <c r="L16" s="25"/>
      <c r="M16" s="25"/>
      <c r="N16" s="17"/>
    </row>
    <row r="17" spans="1:14" x14ac:dyDescent="0.25">
      <c r="B17" s="1574"/>
      <c r="C17" s="1574"/>
      <c r="D17" s="859"/>
      <c r="E17" s="250"/>
      <c r="F17" s="325"/>
      <c r="G17" s="24"/>
      <c r="I17" s="25"/>
      <c r="J17" s="25"/>
      <c r="K17" s="25"/>
      <c r="L17" s="25"/>
      <c r="M17" s="25"/>
      <c r="N17" s="17"/>
    </row>
    <row r="18" spans="1:14" x14ac:dyDescent="0.25">
      <c r="B18" s="1574"/>
      <c r="C18" s="1574"/>
      <c r="D18" s="859"/>
      <c r="E18" s="831"/>
      <c r="F18" s="325"/>
      <c r="G18" s="24"/>
      <c r="H18" s="28"/>
      <c r="I18" s="25"/>
      <c r="J18" s="25"/>
      <c r="K18" s="25"/>
      <c r="L18" s="25"/>
      <c r="M18" s="25"/>
      <c r="N18" s="29"/>
    </row>
    <row r="19" spans="1:14" x14ac:dyDescent="0.25">
      <c r="B19" s="1574"/>
      <c r="C19" s="1574"/>
      <c r="D19" s="859"/>
      <c r="E19" s="30"/>
      <c r="F19" s="250"/>
      <c r="G19" s="24"/>
      <c r="H19" s="28"/>
      <c r="I19" s="969"/>
      <c r="J19" s="969"/>
      <c r="K19" s="969"/>
      <c r="L19" s="969"/>
      <c r="M19" s="969"/>
      <c r="N19" s="29"/>
    </row>
    <row r="20" spans="1:14" x14ac:dyDescent="0.25">
      <c r="B20" s="1574"/>
      <c r="C20" s="1574"/>
      <c r="D20" s="859"/>
      <c r="E20" s="30"/>
      <c r="F20" s="250"/>
      <c r="G20" s="24"/>
      <c r="H20" s="28"/>
      <c r="I20" s="925"/>
      <c r="J20" s="925"/>
      <c r="K20" s="925"/>
      <c r="L20" s="925"/>
      <c r="M20" s="925"/>
      <c r="N20" s="29"/>
    </row>
    <row r="21" spans="1:14" x14ac:dyDescent="0.25">
      <c r="B21" s="1574"/>
      <c r="C21" s="1574"/>
      <c r="D21" s="859"/>
      <c r="E21" s="30"/>
      <c r="F21" s="250"/>
      <c r="G21" s="24"/>
      <c r="H21" s="28"/>
      <c r="I21" s="925"/>
      <c r="J21" s="925"/>
      <c r="K21" s="925"/>
      <c r="L21" s="925"/>
      <c r="M21" s="925"/>
      <c r="N21" s="29"/>
    </row>
    <row r="22" spans="1:14" ht="15.75" thickBot="1" x14ac:dyDescent="0.3">
      <c r="B22" s="1575" t="s">
        <v>14</v>
      </c>
      <c r="C22" s="1576"/>
      <c r="D22" s="859"/>
      <c r="E22" s="31">
        <f>SUM(E15:E21)</f>
        <v>2056956785</v>
      </c>
      <c r="F22" s="325">
        <f>SUM(F15:F21)</f>
        <v>985</v>
      </c>
      <c r="G22" s="24"/>
      <c r="H22" s="28"/>
      <c r="I22" s="925"/>
      <c r="J22" s="925"/>
      <c r="K22" s="925"/>
      <c r="L22" s="925"/>
      <c r="M22" s="925"/>
      <c r="N22" s="29"/>
    </row>
    <row r="23" spans="1:14" ht="30.75" thickBot="1" x14ac:dyDescent="0.3">
      <c r="A23" s="32"/>
      <c r="B23" s="33" t="s">
        <v>15</v>
      </c>
      <c r="C23" s="33" t="s">
        <v>16</v>
      </c>
      <c r="E23" s="20"/>
      <c r="F23" s="20"/>
      <c r="G23" s="20"/>
      <c r="H23" s="20"/>
      <c r="I23" s="35"/>
      <c r="J23" s="35"/>
      <c r="K23" s="35"/>
      <c r="L23" s="35"/>
      <c r="M23" s="35"/>
    </row>
    <row r="24" spans="1:14" ht="15.75" thickBot="1" x14ac:dyDescent="0.3">
      <c r="A24" s="37">
        <v>1</v>
      </c>
      <c r="C24" s="253">
        <f>F22*80/100</f>
        <v>788</v>
      </c>
      <c r="D24" s="39"/>
      <c r="E24" s="326"/>
      <c r="F24" s="41"/>
      <c r="G24" s="41"/>
      <c r="H24" s="41"/>
      <c r="I24" s="42"/>
      <c r="J24" s="42"/>
      <c r="K24" s="42"/>
      <c r="L24" s="42"/>
      <c r="M24" s="42"/>
    </row>
    <row r="25" spans="1:14" x14ac:dyDescent="0.25">
      <c r="A25" s="44"/>
      <c r="C25" s="255"/>
      <c r="D25" s="25"/>
      <c r="E25" s="46"/>
      <c r="F25" s="41"/>
      <c r="G25" s="41"/>
      <c r="H25" s="41"/>
      <c r="I25" s="42"/>
      <c r="J25" s="42"/>
      <c r="K25" s="42"/>
      <c r="L25" s="42"/>
      <c r="M25" s="42"/>
    </row>
    <row r="26" spans="1:14" x14ac:dyDescent="0.25">
      <c r="A26" s="44"/>
      <c r="B26" s="47" t="s">
        <v>5088</v>
      </c>
      <c r="C26"/>
      <c r="D26"/>
      <c r="E26"/>
      <c r="F26"/>
      <c r="G26"/>
      <c r="H26"/>
      <c r="I26" s="925"/>
      <c r="J26" s="925"/>
      <c r="K26" s="925"/>
      <c r="L26" s="925"/>
      <c r="M26" s="925"/>
      <c r="N26" s="17"/>
    </row>
    <row r="27" spans="1:14" x14ac:dyDescent="0.25">
      <c r="A27" s="44"/>
      <c r="B27"/>
      <c r="C27"/>
      <c r="D27"/>
      <c r="E27"/>
      <c r="F27"/>
      <c r="G27"/>
      <c r="H27"/>
      <c r="I27" s="925"/>
      <c r="J27" s="925"/>
      <c r="K27" s="925"/>
      <c r="L27" s="925"/>
      <c r="M27" s="925"/>
      <c r="N27" s="17"/>
    </row>
    <row r="28" spans="1:14" x14ac:dyDescent="0.25">
      <c r="A28" s="44"/>
      <c r="B28" s="49" t="s">
        <v>18</v>
      </c>
      <c r="C28" s="49" t="s">
        <v>19</v>
      </c>
      <c r="D28" s="49" t="s">
        <v>20</v>
      </c>
      <c r="E28" s="926"/>
      <c r="F28"/>
      <c r="G28"/>
      <c r="H28"/>
      <c r="I28" s="925"/>
      <c r="J28" s="925"/>
      <c r="K28" s="925"/>
      <c r="L28" s="925"/>
      <c r="M28" s="925"/>
      <c r="N28" s="17"/>
    </row>
    <row r="29" spans="1:14" x14ac:dyDescent="0.25">
      <c r="A29" s="44"/>
      <c r="B29" s="51" t="s">
        <v>21</v>
      </c>
      <c r="C29" s="313"/>
      <c r="D29" s="880" t="s">
        <v>22</v>
      </c>
      <c r="E29" s="411"/>
      <c r="F29"/>
      <c r="G29"/>
      <c r="H29"/>
      <c r="I29" s="925"/>
      <c r="J29" s="925"/>
      <c r="K29" s="925"/>
      <c r="L29" s="925"/>
      <c r="M29" s="925"/>
      <c r="N29" s="17"/>
    </row>
    <row r="30" spans="1:14" x14ac:dyDescent="0.25">
      <c r="A30" s="44"/>
      <c r="B30" s="51" t="s">
        <v>23</v>
      </c>
      <c r="C30" s="878"/>
      <c r="D30" s="880" t="s">
        <v>22</v>
      </c>
      <c r="E30" s="196"/>
      <c r="F30"/>
      <c r="G30"/>
      <c r="H30"/>
      <c r="I30" s="925"/>
      <c r="J30" s="925"/>
      <c r="K30" s="925"/>
      <c r="L30" s="925"/>
      <c r="M30" s="925"/>
      <c r="N30" s="17"/>
    </row>
    <row r="31" spans="1:14" x14ac:dyDescent="0.25">
      <c r="A31" s="44"/>
      <c r="B31" s="51" t="s">
        <v>24</v>
      </c>
      <c r="C31" s="878" t="s">
        <v>22</v>
      </c>
      <c r="D31" s="878"/>
      <c r="E31" s="196"/>
      <c r="F31"/>
      <c r="G31"/>
      <c r="H31"/>
      <c r="I31" s="925"/>
      <c r="J31" s="925"/>
      <c r="K31" s="925"/>
      <c r="L31" s="925"/>
      <c r="M31" s="925"/>
      <c r="N31" s="17"/>
    </row>
    <row r="32" spans="1:14" x14ac:dyDescent="0.25">
      <c r="A32" s="44"/>
      <c r="B32" s="51" t="s">
        <v>25</v>
      </c>
      <c r="C32" s="878"/>
      <c r="D32" s="878" t="s">
        <v>22</v>
      </c>
      <c r="E32" s="196"/>
      <c r="F32"/>
      <c r="G32"/>
      <c r="H32"/>
      <c r="I32" s="925"/>
      <c r="J32" s="925"/>
      <c r="K32" s="925"/>
      <c r="L32" s="925"/>
      <c r="M32" s="925"/>
      <c r="N32" s="17"/>
    </row>
    <row r="33" spans="1:26" x14ac:dyDescent="0.25">
      <c r="A33" s="44"/>
      <c r="C33" s="255"/>
      <c r="D33" s="25"/>
      <c r="E33" s="46"/>
      <c r="F33" s="41"/>
      <c r="G33" s="41"/>
      <c r="H33" s="41"/>
      <c r="I33" s="42"/>
      <c r="J33" s="42"/>
      <c r="K33" s="42"/>
      <c r="L33" s="42"/>
      <c r="M33" s="42"/>
    </row>
    <row r="34" spans="1:26" x14ac:dyDescent="0.25">
      <c r="A34" s="44"/>
      <c r="B34" s="47" t="s">
        <v>5089</v>
      </c>
      <c r="C34"/>
      <c r="D34"/>
      <c r="E34"/>
      <c r="F34"/>
      <c r="G34"/>
      <c r="H34"/>
      <c r="I34" s="925"/>
      <c r="J34" s="925"/>
      <c r="K34" s="925"/>
      <c r="L34" s="925"/>
      <c r="M34" s="925"/>
      <c r="N34" s="17"/>
    </row>
    <row r="35" spans="1:26" x14ac:dyDescent="0.25">
      <c r="A35" s="44"/>
      <c r="B35"/>
      <c r="C35"/>
      <c r="D35"/>
      <c r="E35"/>
      <c r="F35"/>
      <c r="G35"/>
      <c r="H35"/>
      <c r="I35" s="925"/>
      <c r="J35" s="925"/>
      <c r="K35" s="925"/>
      <c r="L35" s="925"/>
      <c r="M35" s="925"/>
      <c r="N35" s="17"/>
    </row>
    <row r="36" spans="1:26" x14ac:dyDescent="0.25">
      <c r="A36" s="44"/>
      <c r="B36"/>
      <c r="C36"/>
      <c r="D36"/>
      <c r="E36"/>
      <c r="F36"/>
      <c r="G36"/>
      <c r="H36"/>
      <c r="I36" s="925"/>
      <c r="J36" s="925"/>
      <c r="K36" s="925"/>
      <c r="L36" s="925"/>
      <c r="M36" s="925"/>
      <c r="N36" s="17"/>
    </row>
    <row r="37" spans="1:26" x14ac:dyDescent="0.25">
      <c r="A37" s="44"/>
      <c r="B37" s="49" t="s">
        <v>18</v>
      </c>
      <c r="C37" s="49" t="s">
        <v>27</v>
      </c>
      <c r="D37" s="55" t="s">
        <v>28</v>
      </c>
      <c r="E37" s="55" t="s">
        <v>29</v>
      </c>
      <c r="F37"/>
      <c r="G37"/>
      <c r="H37"/>
      <c r="I37" s="925"/>
      <c r="J37" s="925"/>
      <c r="K37" s="925"/>
      <c r="L37" s="925"/>
      <c r="M37" s="925"/>
      <c r="N37" s="17"/>
    </row>
    <row r="38" spans="1:26" ht="28.5" x14ac:dyDescent="0.25">
      <c r="A38" s="44"/>
      <c r="B38" s="56" t="s">
        <v>30</v>
      </c>
      <c r="C38" s="257">
        <v>40</v>
      </c>
      <c r="D38" s="878">
        <v>0</v>
      </c>
      <c r="E38" s="1566">
        <v>35</v>
      </c>
      <c r="F38"/>
      <c r="G38"/>
      <c r="H38"/>
      <c r="I38" s="925"/>
      <c r="J38" s="925"/>
      <c r="K38" s="925"/>
      <c r="L38" s="925"/>
      <c r="M38" s="925"/>
      <c r="N38" s="17"/>
    </row>
    <row r="39" spans="1:26" ht="42.75" x14ac:dyDescent="0.25">
      <c r="A39" s="44"/>
      <c r="B39" s="56" t="s">
        <v>31</v>
      </c>
      <c r="C39" s="257">
        <v>60</v>
      </c>
      <c r="D39" s="878">
        <v>35</v>
      </c>
      <c r="E39" s="1567"/>
      <c r="F39"/>
      <c r="G39"/>
      <c r="H39"/>
      <c r="I39" s="925"/>
      <c r="J39" s="925"/>
      <c r="K39" s="925"/>
      <c r="L39" s="925"/>
      <c r="M39" s="925"/>
      <c r="N39" s="17"/>
    </row>
    <row r="40" spans="1:26" x14ac:dyDescent="0.25">
      <c r="A40" s="44"/>
      <c r="B40" s="208"/>
      <c r="C40" s="258"/>
      <c r="D40" s="826"/>
      <c r="E40" s="826"/>
      <c r="F40"/>
      <c r="G40"/>
      <c r="H40"/>
      <c r="I40" s="925"/>
      <c r="J40" s="925"/>
      <c r="K40" s="925"/>
      <c r="L40" s="925"/>
      <c r="M40" s="925"/>
      <c r="N40" s="17"/>
    </row>
    <row r="41" spans="1:26" x14ac:dyDescent="0.25">
      <c r="A41" s="44"/>
      <c r="C41" s="255"/>
      <c r="D41" s="25"/>
      <c r="E41" s="46"/>
      <c r="F41" s="41"/>
      <c r="G41" s="41"/>
      <c r="H41" s="41"/>
      <c r="I41" s="42"/>
      <c r="J41" s="42"/>
      <c r="K41" s="42"/>
      <c r="L41" s="42"/>
      <c r="M41" s="42"/>
    </row>
    <row r="42" spans="1:26" x14ac:dyDescent="0.25">
      <c r="A42" s="44"/>
      <c r="C42" s="255"/>
      <c r="D42" s="25"/>
      <c r="E42" s="46"/>
      <c r="F42" s="41"/>
      <c r="G42" s="41"/>
      <c r="H42" s="41"/>
      <c r="I42" s="42"/>
      <c r="J42" s="42"/>
      <c r="K42" s="42"/>
      <c r="L42" s="42"/>
      <c r="M42" s="42"/>
    </row>
    <row r="43" spans="1:26" ht="15.75" thickBot="1" x14ac:dyDescent="0.3">
      <c r="M43" s="1568" t="s">
        <v>32</v>
      </c>
      <c r="N43" s="1568"/>
    </row>
    <row r="44" spans="1:26" x14ac:dyDescent="0.25">
      <c r="B44" s="47" t="s">
        <v>2953</v>
      </c>
      <c r="M44" s="58"/>
      <c r="N44" s="58"/>
    </row>
    <row r="45" spans="1:26" ht="15.75" thickBot="1" x14ac:dyDescent="0.3">
      <c r="M45" s="58"/>
      <c r="N45" s="58"/>
    </row>
    <row r="46" spans="1:26" s="925" customFormat="1" ht="60" x14ac:dyDescent="0.25">
      <c r="B46" s="156" t="s">
        <v>34</v>
      </c>
      <c r="C46" s="156" t="s">
        <v>35</v>
      </c>
      <c r="D46" s="156" t="s">
        <v>36</v>
      </c>
      <c r="E46" s="156" t="s">
        <v>37</v>
      </c>
      <c r="F46" s="156" t="s">
        <v>38</v>
      </c>
      <c r="G46" s="156" t="s">
        <v>39</v>
      </c>
      <c r="H46" s="156" t="s">
        <v>40</v>
      </c>
      <c r="I46" s="156" t="s">
        <v>41</v>
      </c>
      <c r="J46" s="156" t="s">
        <v>42</v>
      </c>
      <c r="K46" s="156" t="s">
        <v>43</v>
      </c>
      <c r="L46" s="156" t="s">
        <v>44</v>
      </c>
      <c r="M46" s="158" t="s">
        <v>45</v>
      </c>
      <c r="N46" s="156" t="s">
        <v>46</v>
      </c>
      <c r="O46" s="156" t="s">
        <v>47</v>
      </c>
      <c r="P46" s="860" t="s">
        <v>48</v>
      </c>
      <c r="Q46" s="860" t="s">
        <v>49</v>
      </c>
    </row>
    <row r="47" spans="1:26" s="76" customFormat="1" ht="114" customHeight="1" x14ac:dyDescent="0.25">
      <c r="A47" s="62">
        <v>1</v>
      </c>
      <c r="B47" s="77" t="s">
        <v>5090</v>
      </c>
      <c r="C47" s="1263" t="s">
        <v>4653</v>
      </c>
      <c r="D47" s="1262" t="s">
        <v>5091</v>
      </c>
      <c r="E47" s="77" t="s">
        <v>5092</v>
      </c>
      <c r="F47" s="165" t="s">
        <v>19</v>
      </c>
      <c r="G47" s="311">
        <v>1</v>
      </c>
      <c r="H47" s="312">
        <v>40971</v>
      </c>
      <c r="I47" s="312" t="s">
        <v>5093</v>
      </c>
      <c r="J47" s="167" t="s">
        <v>20</v>
      </c>
      <c r="K47" s="329">
        <v>0</v>
      </c>
      <c r="L47" s="330">
        <v>30.9</v>
      </c>
      <c r="M47" s="313">
        <v>336</v>
      </c>
      <c r="N47" s="313">
        <v>336</v>
      </c>
      <c r="O47" s="171" t="s">
        <v>5094</v>
      </c>
      <c r="P47" s="691" t="s">
        <v>5095</v>
      </c>
      <c r="Q47" s="1833" t="s">
        <v>5161</v>
      </c>
      <c r="R47" s="75"/>
      <c r="S47" s="75"/>
      <c r="T47" s="75"/>
      <c r="U47" s="75"/>
      <c r="V47" s="75"/>
      <c r="W47" s="75"/>
      <c r="X47" s="75"/>
      <c r="Y47" s="75"/>
      <c r="Z47" s="75"/>
    </row>
    <row r="48" spans="1:26" s="76" customFormat="1" x14ac:dyDescent="0.25">
      <c r="A48" s="62">
        <f>+A47+1</f>
        <v>2</v>
      </c>
      <c r="B48" s="77" t="s">
        <v>5096</v>
      </c>
      <c r="C48" s="1263" t="s">
        <v>4653</v>
      </c>
      <c r="D48" s="1262" t="s">
        <v>5091</v>
      </c>
      <c r="E48" s="77" t="s">
        <v>5092</v>
      </c>
      <c r="F48" s="165" t="s">
        <v>19</v>
      </c>
      <c r="G48" s="164">
        <v>1</v>
      </c>
      <c r="H48" s="312">
        <v>40971</v>
      </c>
      <c r="I48" s="312" t="s">
        <v>5093</v>
      </c>
      <c r="J48" s="167" t="s">
        <v>20</v>
      </c>
      <c r="K48" s="582">
        <v>0</v>
      </c>
      <c r="L48" s="330">
        <v>30.9</v>
      </c>
      <c r="M48" s="313">
        <v>900</v>
      </c>
      <c r="N48" s="313">
        <v>900</v>
      </c>
      <c r="O48" s="171" t="s">
        <v>5097</v>
      </c>
      <c r="P48" s="171" t="s">
        <v>5098</v>
      </c>
      <c r="Q48" s="1834"/>
      <c r="R48" s="75"/>
      <c r="S48" s="75"/>
      <c r="T48" s="75"/>
      <c r="U48" s="75"/>
      <c r="V48" s="75"/>
      <c r="W48" s="75"/>
      <c r="X48" s="75"/>
      <c r="Y48" s="75"/>
      <c r="Z48" s="75"/>
    </row>
    <row r="49" spans="1:26" s="76" customFormat="1" x14ac:dyDescent="0.25">
      <c r="A49" s="62">
        <v>3</v>
      </c>
      <c r="B49" s="77"/>
      <c r="C49" s="79"/>
      <c r="D49" s="77"/>
      <c r="E49" s="398"/>
      <c r="F49" s="165"/>
      <c r="G49" s="164"/>
      <c r="H49" s="312"/>
      <c r="I49" s="312"/>
      <c r="J49" s="167"/>
      <c r="K49" s="582"/>
      <c r="L49" s="330"/>
      <c r="M49" s="313"/>
      <c r="N49" s="313"/>
      <c r="O49" s="171"/>
      <c r="P49" s="171"/>
      <c r="R49" s="75"/>
      <c r="S49" s="75"/>
      <c r="T49" s="75"/>
      <c r="U49" s="75"/>
      <c r="V49" s="75"/>
      <c r="W49" s="75"/>
      <c r="X49" s="75"/>
      <c r="Y49" s="75"/>
      <c r="Z49" s="75"/>
    </row>
    <row r="50" spans="1:26" s="76" customFormat="1" x14ac:dyDescent="0.25">
      <c r="A50" s="62">
        <v>4</v>
      </c>
      <c r="B50" s="77"/>
      <c r="C50" s="79"/>
      <c r="D50" s="77"/>
      <c r="E50" s="398"/>
      <c r="F50" s="165"/>
      <c r="G50" s="164"/>
      <c r="H50" s="312"/>
      <c r="I50" s="312"/>
      <c r="J50" s="167"/>
      <c r="K50" s="582"/>
      <c r="L50" s="330"/>
      <c r="M50" s="313"/>
      <c r="N50" s="313"/>
      <c r="O50" s="171"/>
      <c r="P50" s="171"/>
      <c r="Q50" s="777"/>
      <c r="R50" s="75"/>
      <c r="S50" s="75"/>
      <c r="T50" s="75"/>
      <c r="U50" s="75"/>
      <c r="V50" s="75"/>
      <c r="W50" s="75"/>
      <c r="X50" s="75"/>
      <c r="Y50" s="75"/>
      <c r="Z50" s="75"/>
    </row>
    <row r="51" spans="1:26" s="76" customFormat="1" x14ac:dyDescent="0.25">
      <c r="A51" s="62">
        <v>5</v>
      </c>
      <c r="B51" s="77"/>
      <c r="C51" s="79"/>
      <c r="D51" s="77"/>
      <c r="E51" s="78"/>
      <c r="F51" s="165"/>
      <c r="G51" s="164"/>
      <c r="H51" s="312"/>
      <c r="I51" s="312"/>
      <c r="J51" s="167"/>
      <c r="K51" s="310"/>
      <c r="L51" s="330"/>
      <c r="M51" s="313"/>
      <c r="N51" s="313"/>
      <c r="O51" s="171"/>
      <c r="P51" s="171"/>
      <c r="Q51" s="446"/>
      <c r="R51" s="75"/>
      <c r="S51" s="75"/>
      <c r="T51" s="75"/>
      <c r="U51" s="75"/>
      <c r="V51" s="75"/>
      <c r="W51" s="75"/>
      <c r="X51" s="75"/>
      <c r="Y51" s="75"/>
      <c r="Z51" s="75"/>
    </row>
    <row r="52" spans="1:26" s="76" customFormat="1" x14ac:dyDescent="0.25">
      <c r="A52" s="62">
        <v>6</v>
      </c>
      <c r="B52" s="77"/>
      <c r="C52" s="79"/>
      <c r="D52" s="77"/>
      <c r="E52" s="78"/>
      <c r="F52" s="165"/>
      <c r="G52" s="164"/>
      <c r="H52" s="312"/>
      <c r="I52" s="312"/>
      <c r="J52" s="167"/>
      <c r="K52" s="582"/>
      <c r="L52" s="330"/>
      <c r="M52" s="313"/>
      <c r="N52" s="313"/>
      <c r="O52" s="171"/>
      <c r="P52" s="171"/>
      <c r="Q52" s="446"/>
      <c r="R52" s="75"/>
      <c r="S52" s="75"/>
      <c r="T52" s="75"/>
      <c r="U52" s="75"/>
      <c r="V52" s="75"/>
      <c r="W52" s="75"/>
      <c r="X52" s="75"/>
      <c r="Y52" s="75"/>
      <c r="Z52" s="75"/>
    </row>
    <row r="53" spans="1:26" s="76" customFormat="1" x14ac:dyDescent="0.25">
      <c r="A53" s="62"/>
      <c r="B53" s="77"/>
      <c r="C53" s="79"/>
      <c r="D53" s="77"/>
      <c r="E53" s="78"/>
      <c r="F53" s="165"/>
      <c r="G53" s="164"/>
      <c r="H53" s="312"/>
      <c r="I53" s="312"/>
      <c r="J53" s="167"/>
      <c r="K53" s="310"/>
      <c r="L53" s="330"/>
      <c r="M53" s="313"/>
      <c r="N53" s="313"/>
      <c r="O53" s="171"/>
      <c r="P53" s="171"/>
      <c r="Q53" s="446"/>
      <c r="R53" s="75"/>
      <c r="S53" s="75"/>
      <c r="T53" s="75"/>
      <c r="U53" s="75"/>
      <c r="V53" s="75"/>
      <c r="W53" s="75"/>
      <c r="X53" s="75"/>
      <c r="Y53" s="75"/>
      <c r="Z53" s="75"/>
    </row>
    <row r="54" spans="1:26" s="76" customFormat="1" x14ac:dyDescent="0.25">
      <c r="A54" s="62"/>
      <c r="B54" s="77" t="s">
        <v>29</v>
      </c>
      <c r="C54" s="79"/>
      <c r="D54" s="77"/>
      <c r="E54" s="78"/>
      <c r="F54" s="165"/>
      <c r="G54" s="164"/>
      <c r="H54" s="312"/>
      <c r="I54" s="312"/>
      <c r="J54" s="167"/>
      <c r="K54" s="310"/>
      <c r="L54" s="330"/>
      <c r="M54" s="313"/>
      <c r="N54" s="313"/>
      <c r="O54" s="171"/>
      <c r="P54" s="171"/>
      <c r="Q54" s="446"/>
      <c r="R54" s="75"/>
      <c r="S54" s="75"/>
      <c r="T54" s="75"/>
      <c r="U54" s="75"/>
      <c r="V54" s="75"/>
      <c r="W54" s="75"/>
      <c r="X54" s="75"/>
      <c r="Y54" s="75"/>
      <c r="Z54" s="75"/>
    </row>
    <row r="55" spans="1:26" s="76" customFormat="1" x14ac:dyDescent="0.25">
      <c r="A55" s="62"/>
      <c r="B55" s="47"/>
      <c r="C55" s="79"/>
      <c r="D55" s="77"/>
      <c r="E55" s="78"/>
      <c r="F55" s="165"/>
      <c r="G55" s="164"/>
      <c r="H55" s="312"/>
      <c r="I55" s="312"/>
      <c r="J55" s="167"/>
      <c r="K55" s="313"/>
      <c r="L55" s="313"/>
      <c r="M55" s="313"/>
      <c r="N55" s="313"/>
      <c r="O55" s="171"/>
      <c r="P55" s="171"/>
      <c r="Q55" s="74"/>
      <c r="R55" s="75"/>
      <c r="S55" s="75"/>
      <c r="T55" s="75"/>
      <c r="U55" s="75"/>
      <c r="V55" s="75"/>
      <c r="W55" s="75"/>
      <c r="X55" s="75"/>
      <c r="Y55" s="75"/>
      <c r="Z55" s="75"/>
    </row>
    <row r="56" spans="1:26" s="76" customFormat="1" x14ac:dyDescent="0.25">
      <c r="A56" s="968"/>
      <c r="B56" s="47"/>
      <c r="C56" s="946"/>
      <c r="D56" s="77"/>
      <c r="E56" s="164"/>
      <c r="F56" s="787"/>
      <c r="G56" s="788"/>
      <c r="H56" s="789"/>
      <c r="I56" s="789"/>
      <c r="J56" s="790"/>
      <c r="K56" s="791"/>
      <c r="L56" s="791"/>
      <c r="M56" s="791"/>
      <c r="N56" s="791"/>
      <c r="O56" s="792"/>
      <c r="P56" s="792"/>
      <c r="Q56" s="75"/>
      <c r="R56" s="75"/>
      <c r="S56" s="75"/>
      <c r="T56" s="75"/>
      <c r="U56" s="75"/>
      <c r="V56" s="75"/>
      <c r="W56" s="75"/>
      <c r="X56" s="75"/>
      <c r="Y56" s="75"/>
      <c r="Z56" s="75"/>
    </row>
    <row r="57" spans="1:26" s="76" customFormat="1" x14ac:dyDescent="0.25">
      <c r="A57" s="968"/>
      <c r="B57" s="47"/>
      <c r="C57" s="946"/>
      <c r="D57" s="77"/>
      <c r="E57" s="164"/>
      <c r="F57" s="787"/>
      <c r="G57" s="788"/>
      <c r="H57" s="789"/>
      <c r="I57" s="789"/>
      <c r="J57" s="790"/>
      <c r="K57" s="791"/>
      <c r="L57" s="791"/>
      <c r="M57" s="791"/>
      <c r="N57" s="791"/>
      <c r="O57" s="792"/>
      <c r="P57" s="792"/>
      <c r="Q57" s="75"/>
      <c r="R57" s="75"/>
      <c r="S57" s="75"/>
      <c r="T57" s="75"/>
      <c r="U57" s="75"/>
      <c r="V57" s="75"/>
      <c r="W57" s="75"/>
      <c r="X57" s="75"/>
      <c r="Y57" s="75"/>
      <c r="Z57" s="75"/>
    </row>
    <row r="58" spans="1:26" s="100" customFormat="1" x14ac:dyDescent="0.25">
      <c r="B58" s="1569" t="s">
        <v>60</v>
      </c>
      <c r="C58" s="1569" t="s">
        <v>61</v>
      </c>
      <c r="D58" s="1571" t="s">
        <v>62</v>
      </c>
      <c r="E58" s="1571"/>
      <c r="I58" s="1275"/>
    </row>
    <row r="59" spans="1:26" s="100" customFormat="1" x14ac:dyDescent="0.25">
      <c r="B59" s="1570"/>
      <c r="C59" s="1570"/>
      <c r="D59" s="857" t="s">
        <v>63</v>
      </c>
      <c r="E59" s="105" t="s">
        <v>64</v>
      </c>
      <c r="I59" s="1275"/>
    </row>
    <row r="60" spans="1:26" s="100" customFormat="1" ht="18.75" x14ac:dyDescent="0.25">
      <c r="B60" s="106" t="s">
        <v>65</v>
      </c>
      <c r="C60" s="107"/>
      <c r="D60" s="1276" t="s">
        <v>5099</v>
      </c>
      <c r="E60" s="983" t="s">
        <v>22</v>
      </c>
      <c r="F60" s="110"/>
      <c r="I60" s="1275"/>
    </row>
    <row r="61" spans="1:26" s="100" customFormat="1" x14ac:dyDescent="0.25">
      <c r="B61" s="106" t="s">
        <v>66</v>
      </c>
      <c r="C61" s="107" t="s">
        <v>2229</v>
      </c>
      <c r="D61" s="109"/>
      <c r="E61" s="983" t="s">
        <v>22</v>
      </c>
      <c r="I61" s="1275"/>
    </row>
    <row r="62" spans="1:26" x14ac:dyDescent="0.25">
      <c r="B62" s="112"/>
      <c r="C62" s="1582"/>
      <c r="D62" s="1582"/>
      <c r="E62" s="1582"/>
      <c r="F62" s="1582"/>
      <c r="G62" s="1582"/>
      <c r="H62" s="1582"/>
      <c r="I62" s="1582"/>
      <c r="J62" s="1582"/>
      <c r="K62" s="1582"/>
      <c r="L62" s="1582"/>
      <c r="M62" s="1582"/>
      <c r="N62" s="1582"/>
      <c r="O62" s="100"/>
      <c r="P62" s="100"/>
      <c r="Q62" s="100"/>
    </row>
    <row r="63" spans="1:26" ht="15.75" thickBot="1" x14ac:dyDescent="0.3"/>
    <row r="64" spans="1:26" ht="27" thickBot="1" x14ac:dyDescent="0.3">
      <c r="B64" s="1583" t="s">
        <v>67</v>
      </c>
      <c r="C64" s="1583"/>
      <c r="D64" s="1583"/>
      <c r="E64" s="1583"/>
      <c r="F64" s="1583"/>
      <c r="G64" s="1583"/>
      <c r="H64" s="1583"/>
      <c r="I64" s="1583"/>
      <c r="J64" s="1583"/>
      <c r="K64" s="1583"/>
      <c r="L64" s="1583"/>
      <c r="M64" s="1583"/>
      <c r="N64" s="1583"/>
    </row>
    <row r="67" spans="2:17" ht="90" x14ac:dyDescent="0.25">
      <c r="B67" s="923" t="s">
        <v>68</v>
      </c>
      <c r="C67" s="114" t="s">
        <v>69</v>
      </c>
      <c r="D67" s="114" t="s">
        <v>70</v>
      </c>
      <c r="E67" s="114" t="s">
        <v>71</v>
      </c>
      <c r="F67" s="114" t="s">
        <v>72</v>
      </c>
      <c r="G67" s="114" t="s">
        <v>73</v>
      </c>
      <c r="H67" s="114" t="s">
        <v>74</v>
      </c>
      <c r="I67" s="114" t="s">
        <v>75</v>
      </c>
      <c r="J67" s="114" t="s">
        <v>76</v>
      </c>
      <c r="K67" s="114" t="s">
        <v>77</v>
      </c>
      <c r="L67" s="114" t="s">
        <v>78</v>
      </c>
      <c r="M67" s="115" t="s">
        <v>79</v>
      </c>
      <c r="N67" s="115" t="s">
        <v>80</v>
      </c>
      <c r="O67" s="1579" t="s">
        <v>81</v>
      </c>
      <c r="P67" s="1581"/>
      <c r="Q67" s="114" t="s">
        <v>82</v>
      </c>
    </row>
    <row r="68" spans="2:17" x14ac:dyDescent="0.25">
      <c r="B68" s="793" t="s">
        <v>1526</v>
      </c>
      <c r="C68" s="801" t="s">
        <v>5100</v>
      </c>
      <c r="D68" s="259" t="s">
        <v>5101</v>
      </c>
      <c r="E68" s="1444">
        <v>50</v>
      </c>
      <c r="F68" s="935"/>
      <c r="G68" s="935"/>
      <c r="H68" s="935"/>
      <c r="I68" s="283" t="s">
        <v>19</v>
      </c>
      <c r="J68" s="283" t="s">
        <v>19</v>
      </c>
      <c r="K68" s="51" t="s">
        <v>19</v>
      </c>
      <c r="L68" s="51" t="s">
        <v>19</v>
      </c>
      <c r="M68" s="51" t="s">
        <v>19</v>
      </c>
      <c r="N68" s="51" t="s">
        <v>19</v>
      </c>
      <c r="O68" s="1616"/>
      <c r="P68" s="1617"/>
      <c r="Q68" s="51" t="s">
        <v>19</v>
      </c>
    </row>
    <row r="69" spans="2:17" x14ac:dyDescent="0.25">
      <c r="B69" s="793" t="s">
        <v>1526</v>
      </c>
      <c r="C69" s="801" t="s">
        <v>5100</v>
      </c>
      <c r="D69" s="259" t="s">
        <v>5102</v>
      </c>
      <c r="E69" s="259">
        <v>50</v>
      </c>
      <c r="F69" s="935"/>
      <c r="G69" s="935"/>
      <c r="H69" s="935"/>
      <c r="I69" s="283" t="s">
        <v>19</v>
      </c>
      <c r="J69" s="283" t="s">
        <v>19</v>
      </c>
      <c r="K69" s="51" t="s">
        <v>19</v>
      </c>
      <c r="L69" s="51" t="s">
        <v>19</v>
      </c>
      <c r="M69" s="51" t="s">
        <v>19</v>
      </c>
      <c r="N69" s="51" t="s">
        <v>19</v>
      </c>
      <c r="O69" s="882"/>
      <c r="P69" s="883"/>
      <c r="Q69" s="51" t="s">
        <v>19</v>
      </c>
    </row>
    <row r="70" spans="2:17" x14ac:dyDescent="0.25">
      <c r="B70" s="793" t="s">
        <v>1526</v>
      </c>
      <c r="C70" s="801" t="s">
        <v>5100</v>
      </c>
      <c r="D70" s="259" t="s">
        <v>5103</v>
      </c>
      <c r="E70" s="1444">
        <v>50</v>
      </c>
      <c r="F70" s="935"/>
      <c r="G70" s="935"/>
      <c r="H70" s="935"/>
      <c r="I70" s="283" t="s">
        <v>19</v>
      </c>
      <c r="J70" s="283" t="s">
        <v>19</v>
      </c>
      <c r="K70" s="51" t="s">
        <v>19</v>
      </c>
      <c r="L70" s="51" t="s">
        <v>19</v>
      </c>
      <c r="M70" s="51" t="s">
        <v>19</v>
      </c>
      <c r="N70" s="51" t="s">
        <v>19</v>
      </c>
      <c r="O70" s="882"/>
      <c r="P70" s="883"/>
      <c r="Q70" s="51" t="s">
        <v>19</v>
      </c>
    </row>
    <row r="71" spans="2:17" x14ac:dyDescent="0.25">
      <c r="B71" s="793" t="s">
        <v>1526</v>
      </c>
      <c r="C71" s="801" t="s">
        <v>5100</v>
      </c>
      <c r="D71" s="259" t="s">
        <v>5104</v>
      </c>
      <c r="E71" s="1444">
        <v>50</v>
      </c>
      <c r="F71" s="935"/>
      <c r="G71" s="935"/>
      <c r="H71" s="935"/>
      <c r="I71" s="283" t="s">
        <v>19</v>
      </c>
      <c r="J71" s="283" t="s">
        <v>19</v>
      </c>
      <c r="K71" s="51" t="s">
        <v>19</v>
      </c>
      <c r="L71" s="51" t="s">
        <v>19</v>
      </c>
      <c r="M71" s="51" t="s">
        <v>19</v>
      </c>
      <c r="N71" s="51" t="s">
        <v>19</v>
      </c>
      <c r="O71" s="882"/>
      <c r="P71" s="883"/>
      <c r="Q71" s="51" t="s">
        <v>19</v>
      </c>
    </row>
    <row r="72" spans="2:17" x14ac:dyDescent="0.25">
      <c r="B72" s="793" t="s">
        <v>1526</v>
      </c>
      <c r="C72" s="801" t="s">
        <v>5100</v>
      </c>
      <c r="D72" s="259" t="s">
        <v>5105</v>
      </c>
      <c r="E72" s="1444">
        <v>45</v>
      </c>
      <c r="F72" s="935"/>
      <c r="G72" s="935"/>
      <c r="H72" s="935"/>
      <c r="I72" s="283" t="s">
        <v>19</v>
      </c>
      <c r="J72" s="283" t="s">
        <v>19</v>
      </c>
      <c r="K72" s="51" t="s">
        <v>19</v>
      </c>
      <c r="L72" s="51" t="s">
        <v>19</v>
      </c>
      <c r="M72" s="51" t="s">
        <v>19</v>
      </c>
      <c r="N72" s="51" t="s">
        <v>19</v>
      </c>
      <c r="O72" s="882"/>
      <c r="P72" s="883"/>
      <c r="Q72" s="51" t="s">
        <v>19</v>
      </c>
    </row>
    <row r="73" spans="2:17" x14ac:dyDescent="0.25">
      <c r="B73" s="793" t="s">
        <v>1526</v>
      </c>
      <c r="C73" s="801" t="s">
        <v>5100</v>
      </c>
      <c r="D73" s="259" t="s">
        <v>5106</v>
      </c>
      <c r="E73" s="1444">
        <v>50</v>
      </c>
      <c r="F73" s="935"/>
      <c r="G73" s="935"/>
      <c r="H73" s="935"/>
      <c r="I73" s="283" t="s">
        <v>19</v>
      </c>
      <c r="J73" s="283" t="s">
        <v>19</v>
      </c>
      <c r="K73" s="51" t="s">
        <v>19</v>
      </c>
      <c r="L73" s="51" t="s">
        <v>19</v>
      </c>
      <c r="M73" s="51" t="s">
        <v>19</v>
      </c>
      <c r="N73" s="51" t="s">
        <v>19</v>
      </c>
      <c r="O73" s="882"/>
      <c r="P73" s="883"/>
      <c r="Q73" s="51" t="s">
        <v>19</v>
      </c>
    </row>
    <row r="74" spans="2:17" x14ac:dyDescent="0.25">
      <c r="B74" s="793" t="s">
        <v>1526</v>
      </c>
      <c r="C74" s="801" t="s">
        <v>5100</v>
      </c>
      <c r="D74" s="259" t="s">
        <v>5107</v>
      </c>
      <c r="E74" s="1444">
        <v>45</v>
      </c>
      <c r="F74" s="935"/>
      <c r="G74" s="935"/>
      <c r="H74" s="935"/>
      <c r="I74" s="283" t="s">
        <v>19</v>
      </c>
      <c r="J74" s="283" t="s">
        <v>19</v>
      </c>
      <c r="K74" s="51" t="s">
        <v>19</v>
      </c>
      <c r="L74" s="51" t="s">
        <v>19</v>
      </c>
      <c r="M74" s="51" t="s">
        <v>19</v>
      </c>
      <c r="N74" s="51" t="s">
        <v>19</v>
      </c>
      <c r="O74" s="882"/>
      <c r="P74" s="883"/>
      <c r="Q74" s="51" t="s">
        <v>19</v>
      </c>
    </row>
    <row r="75" spans="2:17" x14ac:dyDescent="0.25">
      <c r="B75" s="793" t="s">
        <v>1526</v>
      </c>
      <c r="C75" s="801" t="s">
        <v>5100</v>
      </c>
      <c r="D75" s="259" t="s">
        <v>5108</v>
      </c>
      <c r="E75" s="1444">
        <v>50</v>
      </c>
      <c r="F75" s="935"/>
      <c r="G75" s="935"/>
      <c r="H75" s="935"/>
      <c r="I75" s="283" t="s">
        <v>19</v>
      </c>
      <c r="J75" s="283" t="s">
        <v>19</v>
      </c>
      <c r="K75" s="51" t="s">
        <v>19</v>
      </c>
      <c r="L75" s="51" t="s">
        <v>19</v>
      </c>
      <c r="M75" s="51" t="s">
        <v>19</v>
      </c>
      <c r="N75" s="51" t="s">
        <v>19</v>
      </c>
      <c r="O75" s="882"/>
      <c r="P75" s="883"/>
      <c r="Q75" s="51" t="s">
        <v>19</v>
      </c>
    </row>
    <row r="76" spans="2:17" x14ac:dyDescent="0.25">
      <c r="B76" s="793" t="s">
        <v>1526</v>
      </c>
      <c r="C76" s="801" t="s">
        <v>5100</v>
      </c>
      <c r="D76" s="259" t="s">
        <v>5109</v>
      </c>
      <c r="E76" s="1444">
        <v>50</v>
      </c>
      <c r="F76" s="935"/>
      <c r="G76" s="935"/>
      <c r="H76" s="935"/>
      <c r="I76" s="283" t="s">
        <v>19</v>
      </c>
      <c r="J76" s="283" t="s">
        <v>19</v>
      </c>
      <c r="K76" s="51" t="s">
        <v>19</v>
      </c>
      <c r="L76" s="51" t="s">
        <v>19</v>
      </c>
      <c r="M76" s="51" t="s">
        <v>19</v>
      </c>
      <c r="N76" s="51" t="s">
        <v>19</v>
      </c>
      <c r="O76" s="882"/>
      <c r="P76" s="883"/>
      <c r="Q76" s="51" t="s">
        <v>19</v>
      </c>
    </row>
    <row r="77" spans="2:17" x14ac:dyDescent="0.25">
      <c r="B77" s="793" t="s">
        <v>1526</v>
      </c>
      <c r="C77" s="801" t="s">
        <v>5100</v>
      </c>
      <c r="D77" s="259" t="s">
        <v>5110</v>
      </c>
      <c r="E77" s="1444">
        <v>50</v>
      </c>
      <c r="F77" s="935"/>
      <c r="G77" s="935"/>
      <c r="H77" s="935"/>
      <c r="I77" s="283" t="s">
        <v>19</v>
      </c>
      <c r="J77" s="283" t="s">
        <v>19</v>
      </c>
      <c r="K77" s="51" t="s">
        <v>19</v>
      </c>
      <c r="L77" s="51" t="s">
        <v>19</v>
      </c>
      <c r="M77" s="51" t="s">
        <v>19</v>
      </c>
      <c r="N77" s="51" t="s">
        <v>19</v>
      </c>
      <c r="O77" s="882"/>
      <c r="P77" s="883"/>
      <c r="Q77" s="51" t="s">
        <v>19</v>
      </c>
    </row>
    <row r="78" spans="2:17" x14ac:dyDescent="0.25">
      <c r="B78" s="793" t="s">
        <v>1526</v>
      </c>
      <c r="C78" s="801" t="s">
        <v>5100</v>
      </c>
      <c r="D78" s="259" t="s">
        <v>5111</v>
      </c>
      <c r="E78" s="1444">
        <v>40</v>
      </c>
      <c r="F78" s="935"/>
      <c r="G78" s="935"/>
      <c r="H78" s="935"/>
      <c r="I78" s="283" t="s">
        <v>19</v>
      </c>
      <c r="J78" s="283" t="s">
        <v>19</v>
      </c>
      <c r="K78" s="51" t="s">
        <v>19</v>
      </c>
      <c r="L78" s="51" t="s">
        <v>19</v>
      </c>
      <c r="M78" s="51" t="s">
        <v>19</v>
      </c>
      <c r="N78" s="51" t="s">
        <v>19</v>
      </c>
      <c r="O78" s="882"/>
      <c r="P78" s="883"/>
      <c r="Q78" s="51" t="s">
        <v>19</v>
      </c>
    </row>
    <row r="79" spans="2:17" x14ac:dyDescent="0.25">
      <c r="B79" s="793" t="s">
        <v>1526</v>
      </c>
      <c r="C79" s="801" t="s">
        <v>5100</v>
      </c>
      <c r="D79" s="259" t="s">
        <v>5112</v>
      </c>
      <c r="E79" s="1444">
        <v>50</v>
      </c>
      <c r="F79" s="935"/>
      <c r="G79" s="935"/>
      <c r="H79" s="935"/>
      <c r="I79" s="283" t="s">
        <v>19</v>
      </c>
      <c r="J79" s="283" t="s">
        <v>19</v>
      </c>
      <c r="K79" s="51" t="s">
        <v>19</v>
      </c>
      <c r="L79" s="51" t="s">
        <v>19</v>
      </c>
      <c r="M79" s="51" t="s">
        <v>19</v>
      </c>
      <c r="N79" s="51" t="s">
        <v>19</v>
      </c>
      <c r="O79" s="882"/>
      <c r="P79" s="883"/>
      <c r="Q79" s="51" t="s">
        <v>19</v>
      </c>
    </row>
    <row r="80" spans="2:17" x14ac:dyDescent="0.25">
      <c r="B80" s="793" t="s">
        <v>1526</v>
      </c>
      <c r="C80" s="801" t="s">
        <v>5100</v>
      </c>
      <c r="D80" s="259" t="s">
        <v>5113</v>
      </c>
      <c r="E80" s="1444">
        <v>50</v>
      </c>
      <c r="F80" s="935"/>
      <c r="G80" s="935"/>
      <c r="H80" s="935"/>
      <c r="I80" s="283" t="s">
        <v>19</v>
      </c>
      <c r="J80" s="283" t="s">
        <v>19</v>
      </c>
      <c r="K80" s="51" t="s">
        <v>19</v>
      </c>
      <c r="L80" s="51" t="s">
        <v>19</v>
      </c>
      <c r="M80" s="51" t="s">
        <v>19</v>
      </c>
      <c r="N80" s="51" t="s">
        <v>19</v>
      </c>
      <c r="O80" s="882"/>
      <c r="P80" s="883"/>
      <c r="Q80" s="51" t="s">
        <v>19</v>
      </c>
    </row>
    <row r="81" spans="2:17" x14ac:dyDescent="0.25">
      <c r="B81" s="793" t="s">
        <v>1526</v>
      </c>
      <c r="C81" s="801" t="s">
        <v>5100</v>
      </c>
      <c r="D81" s="259" t="s">
        <v>5114</v>
      </c>
      <c r="E81" s="1444">
        <v>50</v>
      </c>
      <c r="F81" s="935"/>
      <c r="G81" s="935"/>
      <c r="H81" s="935"/>
      <c r="I81" s="283" t="s">
        <v>19</v>
      </c>
      <c r="J81" s="283" t="s">
        <v>19</v>
      </c>
      <c r="K81" s="51" t="s">
        <v>19</v>
      </c>
      <c r="L81" s="51" t="s">
        <v>19</v>
      </c>
      <c r="M81" s="51" t="s">
        <v>19</v>
      </c>
      <c r="N81" s="51" t="s">
        <v>19</v>
      </c>
      <c r="O81" s="882"/>
      <c r="P81" s="883"/>
      <c r="Q81" s="51" t="s">
        <v>19</v>
      </c>
    </row>
    <row r="82" spans="2:17" x14ac:dyDescent="0.25">
      <c r="B82" s="793" t="s">
        <v>1526</v>
      </c>
      <c r="C82" s="801" t="s">
        <v>5100</v>
      </c>
      <c r="D82" s="259" t="s">
        <v>5105</v>
      </c>
      <c r="E82" s="1444">
        <v>50</v>
      </c>
      <c r="F82" s="935"/>
      <c r="G82" s="935"/>
      <c r="H82" s="935"/>
      <c r="I82" s="283" t="s">
        <v>19</v>
      </c>
      <c r="J82" s="283" t="s">
        <v>19</v>
      </c>
      <c r="K82" s="51" t="s">
        <v>19</v>
      </c>
      <c r="L82" s="51" t="s">
        <v>19</v>
      </c>
      <c r="M82" s="51" t="s">
        <v>19</v>
      </c>
      <c r="N82" s="51" t="s">
        <v>19</v>
      </c>
      <c r="O82" s="882"/>
      <c r="P82" s="883"/>
      <c r="Q82" s="51" t="s">
        <v>19</v>
      </c>
    </row>
    <row r="83" spans="2:17" x14ac:dyDescent="0.25">
      <c r="B83" s="793" t="s">
        <v>1526</v>
      </c>
      <c r="C83" s="801" t="s">
        <v>1133</v>
      </c>
      <c r="D83" s="259" t="s">
        <v>5115</v>
      </c>
      <c r="E83" s="1445">
        <v>50</v>
      </c>
      <c r="F83" s="935"/>
      <c r="G83" s="935"/>
      <c r="H83" s="935"/>
      <c r="I83" s="283" t="s">
        <v>19</v>
      </c>
      <c r="J83" s="283" t="s">
        <v>19</v>
      </c>
      <c r="K83" s="51" t="s">
        <v>19</v>
      </c>
      <c r="L83" s="51" t="s">
        <v>19</v>
      </c>
      <c r="M83" s="51" t="s">
        <v>19</v>
      </c>
      <c r="N83" s="51" t="s">
        <v>19</v>
      </c>
      <c r="O83" s="882"/>
      <c r="P83" s="883"/>
      <c r="Q83" s="51" t="s">
        <v>19</v>
      </c>
    </row>
    <row r="84" spans="2:17" x14ac:dyDescent="0.25">
      <c r="B84" s="793" t="s">
        <v>1526</v>
      </c>
      <c r="C84" s="801" t="s">
        <v>1133</v>
      </c>
      <c r="D84" s="259" t="s">
        <v>5116</v>
      </c>
      <c r="E84" s="1445">
        <v>50</v>
      </c>
      <c r="F84" s="935"/>
      <c r="G84" s="935"/>
      <c r="H84" s="935"/>
      <c r="I84" s="283" t="s">
        <v>19</v>
      </c>
      <c r="J84" s="283" t="s">
        <v>19</v>
      </c>
      <c r="K84" s="51" t="s">
        <v>19</v>
      </c>
      <c r="L84" s="51" t="s">
        <v>19</v>
      </c>
      <c r="M84" s="51" t="s">
        <v>19</v>
      </c>
      <c r="N84" s="51" t="s">
        <v>19</v>
      </c>
      <c r="O84" s="882"/>
      <c r="P84" s="883"/>
      <c r="Q84" s="51" t="s">
        <v>19</v>
      </c>
    </row>
    <row r="85" spans="2:17" x14ac:dyDescent="0.25">
      <c r="B85" s="793" t="s">
        <v>1526</v>
      </c>
      <c r="C85" s="801" t="s">
        <v>1133</v>
      </c>
      <c r="D85" s="259" t="s">
        <v>5117</v>
      </c>
      <c r="E85" s="1445">
        <v>50</v>
      </c>
      <c r="F85" s="935"/>
      <c r="G85" s="935"/>
      <c r="H85" s="935"/>
      <c r="I85" s="283" t="s">
        <v>19</v>
      </c>
      <c r="J85" s="283" t="s">
        <v>19</v>
      </c>
      <c r="K85" s="51" t="s">
        <v>19</v>
      </c>
      <c r="L85" s="51" t="s">
        <v>19</v>
      </c>
      <c r="M85" s="51" t="s">
        <v>19</v>
      </c>
      <c r="N85" s="51" t="s">
        <v>19</v>
      </c>
      <c r="O85" s="882"/>
      <c r="P85" s="883"/>
      <c r="Q85" s="51" t="s">
        <v>19</v>
      </c>
    </row>
    <row r="86" spans="2:17" x14ac:dyDescent="0.25">
      <c r="B86" s="793" t="s">
        <v>1526</v>
      </c>
      <c r="C86" s="801" t="s">
        <v>1133</v>
      </c>
      <c r="D86" s="259" t="s">
        <v>5118</v>
      </c>
      <c r="E86" s="1445">
        <v>55</v>
      </c>
      <c r="F86" s="935"/>
      <c r="G86" s="935"/>
      <c r="H86" s="935"/>
      <c r="I86" s="283" t="s">
        <v>19</v>
      </c>
      <c r="J86" s="283" t="s">
        <v>19</v>
      </c>
      <c r="K86" s="51" t="s">
        <v>19</v>
      </c>
      <c r="L86" s="51" t="s">
        <v>19</v>
      </c>
      <c r="M86" s="51" t="s">
        <v>19</v>
      </c>
      <c r="N86" s="51" t="s">
        <v>19</v>
      </c>
      <c r="O86" s="882"/>
      <c r="P86" s="883"/>
      <c r="Q86" s="51" t="s">
        <v>19</v>
      </c>
    </row>
    <row r="87" spans="2:17" x14ac:dyDescent="0.25">
      <c r="B87" s="793" t="s">
        <v>1526</v>
      </c>
      <c r="C87" s="801" t="s">
        <v>1133</v>
      </c>
      <c r="D87" s="259" t="s">
        <v>5119</v>
      </c>
      <c r="E87" s="1445">
        <v>50</v>
      </c>
      <c r="F87" s="935"/>
      <c r="G87" s="935"/>
      <c r="H87" s="935"/>
      <c r="I87" s="283" t="s">
        <v>19</v>
      </c>
      <c r="J87" s="283" t="s">
        <v>19</v>
      </c>
      <c r="K87" s="51" t="s">
        <v>19</v>
      </c>
      <c r="L87" s="51" t="s">
        <v>19</v>
      </c>
      <c r="M87" s="51" t="s">
        <v>19</v>
      </c>
      <c r="N87" s="51" t="s">
        <v>19</v>
      </c>
      <c r="O87" s="882"/>
      <c r="P87" s="883"/>
      <c r="Q87" s="51" t="s">
        <v>19</v>
      </c>
    </row>
    <row r="88" spans="2:17" x14ac:dyDescent="0.25">
      <c r="B88" s="1" t="s">
        <v>94</v>
      </c>
    </row>
    <row r="89" spans="2:17" x14ac:dyDescent="0.25">
      <c r="B89" s="1" t="s">
        <v>95</v>
      </c>
    </row>
    <row r="92" spans="2:17" ht="26.25" x14ac:dyDescent="0.25">
      <c r="B92" s="1911" t="s">
        <v>2985</v>
      </c>
      <c r="C92" s="1911"/>
      <c r="D92" s="1911"/>
      <c r="E92" s="587"/>
      <c r="F92" s="587"/>
      <c r="G92" s="587"/>
      <c r="H92" s="587"/>
      <c r="I92" s="587"/>
      <c r="J92" s="587"/>
      <c r="K92" s="587"/>
      <c r="L92" s="587"/>
      <c r="M92" s="587"/>
      <c r="N92" s="587"/>
      <c r="O92" s="587"/>
      <c r="P92" s="587"/>
      <c r="Q92" s="587"/>
    </row>
    <row r="93" spans="2:17" ht="75" x14ac:dyDescent="0.25">
      <c r="B93" s="888" t="s">
        <v>97</v>
      </c>
      <c r="C93" s="888" t="s">
        <v>98</v>
      </c>
      <c r="D93" s="888" t="s">
        <v>99</v>
      </c>
      <c r="E93" s="888" t="s">
        <v>100</v>
      </c>
      <c r="F93" s="888" t="s">
        <v>101</v>
      </c>
      <c r="G93" s="888" t="s">
        <v>102</v>
      </c>
      <c r="H93" s="888" t="s">
        <v>103</v>
      </c>
      <c r="I93" s="888" t="s">
        <v>104</v>
      </c>
      <c r="J93" s="1620" t="s">
        <v>699</v>
      </c>
      <c r="K93" s="1621"/>
      <c r="L93" s="1622"/>
      <c r="M93" s="888" t="s">
        <v>106</v>
      </c>
      <c r="N93" s="888" t="s">
        <v>107</v>
      </c>
      <c r="O93" s="888" t="s">
        <v>108</v>
      </c>
      <c r="P93" s="1620" t="s">
        <v>81</v>
      </c>
      <c r="Q93" s="1622"/>
    </row>
    <row r="94" spans="2:17" ht="30" x14ac:dyDescent="0.25">
      <c r="B94" s="866" t="s">
        <v>5120</v>
      </c>
      <c r="C94" s="866" t="s">
        <v>133</v>
      </c>
      <c r="D94" s="1446" t="s">
        <v>5121</v>
      </c>
      <c r="E94" s="808">
        <v>1067851724</v>
      </c>
      <c r="F94" s="808" t="s">
        <v>5122</v>
      </c>
      <c r="G94" s="886" t="s">
        <v>136</v>
      </c>
      <c r="H94" s="889">
        <v>40975</v>
      </c>
      <c r="I94" s="886"/>
      <c r="J94" s="888" t="s">
        <v>4653</v>
      </c>
      <c r="K94" s="888" t="s">
        <v>5123</v>
      </c>
      <c r="L94" s="888"/>
      <c r="M94" s="886" t="s">
        <v>19</v>
      </c>
      <c r="N94" s="886" t="s">
        <v>19</v>
      </c>
      <c r="O94" s="886" t="s">
        <v>19</v>
      </c>
      <c r="P94" s="1633"/>
      <c r="Q94" s="1634"/>
    </row>
    <row r="95" spans="2:17" ht="45" x14ac:dyDescent="0.25">
      <c r="B95" s="866" t="s">
        <v>623</v>
      </c>
      <c r="C95" s="866" t="s">
        <v>141</v>
      </c>
      <c r="D95" s="1446" t="s">
        <v>5124</v>
      </c>
      <c r="E95" s="808">
        <v>1070808219</v>
      </c>
      <c r="F95" s="808" t="s">
        <v>5125</v>
      </c>
      <c r="G95" s="886" t="s">
        <v>130</v>
      </c>
      <c r="H95" s="889">
        <v>40893</v>
      </c>
      <c r="I95" s="886"/>
      <c r="J95" s="892" t="s">
        <v>793</v>
      </c>
      <c r="K95" s="888" t="s">
        <v>5126</v>
      </c>
      <c r="L95" s="893"/>
      <c r="M95" s="886" t="s">
        <v>19</v>
      </c>
      <c r="N95" s="886" t="s">
        <v>19</v>
      </c>
      <c r="O95" s="886" t="s">
        <v>19</v>
      </c>
      <c r="P95" s="1635"/>
      <c r="Q95" s="1636"/>
    </row>
    <row r="96" spans="2:17" x14ac:dyDescent="0.25">
      <c r="B96" s="1590" t="s">
        <v>623</v>
      </c>
      <c r="C96" s="1590" t="s">
        <v>141</v>
      </c>
      <c r="D96" s="2203" t="s">
        <v>5127</v>
      </c>
      <c r="E96" s="2206">
        <v>1102827199</v>
      </c>
      <c r="F96" s="2206" t="s">
        <v>129</v>
      </c>
      <c r="G96" s="1623" t="s">
        <v>797</v>
      </c>
      <c r="H96" s="1627">
        <v>40893</v>
      </c>
      <c r="I96" s="1623">
        <v>141653</v>
      </c>
      <c r="J96" s="1623" t="s">
        <v>5128</v>
      </c>
      <c r="K96" s="1623" t="s">
        <v>5129</v>
      </c>
      <c r="L96" s="1623"/>
      <c r="M96" s="1623" t="s">
        <v>19</v>
      </c>
      <c r="N96" s="1623" t="s">
        <v>19</v>
      </c>
      <c r="O96" s="1623" t="s">
        <v>19</v>
      </c>
      <c r="P96" s="1633"/>
      <c r="Q96" s="1634"/>
    </row>
    <row r="97" spans="2:17" x14ac:dyDescent="0.25">
      <c r="B97" s="1592"/>
      <c r="C97" s="1592"/>
      <c r="D97" s="2204"/>
      <c r="E97" s="2207"/>
      <c r="F97" s="2207"/>
      <c r="G97" s="1624"/>
      <c r="H97" s="1628"/>
      <c r="I97" s="1624"/>
      <c r="J97" s="1624"/>
      <c r="K97" s="1624"/>
      <c r="L97" s="1624"/>
      <c r="M97" s="1624"/>
      <c r="N97" s="1624"/>
      <c r="O97" s="1624"/>
      <c r="P97" s="1635"/>
      <c r="Q97" s="1636"/>
    </row>
    <row r="98" spans="2:17" ht="45" x14ac:dyDescent="0.25">
      <c r="B98" s="866" t="s">
        <v>5130</v>
      </c>
      <c r="C98" s="866" t="s">
        <v>133</v>
      </c>
      <c r="D98" s="1446" t="s">
        <v>5131</v>
      </c>
      <c r="E98" s="1446">
        <v>64563358</v>
      </c>
      <c r="F98" s="1446" t="s">
        <v>288</v>
      </c>
      <c r="G98" s="886" t="s">
        <v>1345</v>
      </c>
      <c r="H98" s="889">
        <v>34537</v>
      </c>
      <c r="I98" s="886"/>
      <c r="J98" s="888" t="s">
        <v>4653</v>
      </c>
      <c r="K98" s="888" t="s">
        <v>5132</v>
      </c>
      <c r="L98" s="893"/>
      <c r="M98" s="886" t="s">
        <v>19</v>
      </c>
      <c r="N98" s="886" t="s">
        <v>19</v>
      </c>
      <c r="O98" s="886" t="s">
        <v>19</v>
      </c>
      <c r="P98" s="1620"/>
      <c r="Q98" s="1622"/>
    </row>
    <row r="99" spans="2:17" ht="30" x14ac:dyDescent="0.25">
      <c r="B99" s="1590" t="s">
        <v>132</v>
      </c>
      <c r="C99" s="1590" t="s">
        <v>133</v>
      </c>
      <c r="D99" s="2203" t="s">
        <v>5133</v>
      </c>
      <c r="E99" s="2203">
        <v>50919680</v>
      </c>
      <c r="F99" s="2203" t="s">
        <v>129</v>
      </c>
      <c r="G99" s="1623" t="s">
        <v>282</v>
      </c>
      <c r="H99" s="1627">
        <v>38114</v>
      </c>
      <c r="I99" s="886">
        <v>115818</v>
      </c>
      <c r="J99" s="888" t="s">
        <v>4653</v>
      </c>
      <c r="K99" s="888" t="s">
        <v>5134</v>
      </c>
      <c r="L99" s="1623"/>
      <c r="M99" s="1623" t="s">
        <v>19</v>
      </c>
      <c r="N99" s="1623" t="s">
        <v>20</v>
      </c>
      <c r="O99" s="1623" t="s">
        <v>20</v>
      </c>
      <c r="P99" s="1633" t="s">
        <v>5135</v>
      </c>
      <c r="Q99" s="1634"/>
    </row>
    <row r="100" spans="2:17" x14ac:dyDescent="0.25">
      <c r="B100" s="1591"/>
      <c r="C100" s="1591"/>
      <c r="D100" s="2205"/>
      <c r="E100" s="2205"/>
      <c r="F100" s="2205"/>
      <c r="G100" s="1896"/>
      <c r="H100" s="1895"/>
      <c r="I100" s="1447"/>
      <c r="J100" s="888" t="s">
        <v>5136</v>
      </c>
      <c r="K100" s="888" t="s">
        <v>5137</v>
      </c>
      <c r="L100" s="1896"/>
      <c r="M100" s="1896"/>
      <c r="N100" s="1896"/>
      <c r="O100" s="1896"/>
      <c r="P100" s="2197"/>
      <c r="Q100" s="2198"/>
    </row>
    <row r="101" spans="2:17" x14ac:dyDescent="0.25">
      <c r="B101" s="1592"/>
      <c r="C101" s="1592"/>
      <c r="D101" s="2204"/>
      <c r="E101" s="2204"/>
      <c r="F101" s="2204"/>
      <c r="G101" s="1624"/>
      <c r="H101" s="1628"/>
      <c r="I101" s="1448"/>
      <c r="J101" s="888" t="s">
        <v>50</v>
      </c>
      <c r="K101" s="888" t="s">
        <v>5138</v>
      </c>
      <c r="L101" s="1624"/>
      <c r="M101" s="1624"/>
      <c r="N101" s="1624"/>
      <c r="O101" s="1624"/>
      <c r="P101" s="1635"/>
      <c r="Q101" s="1636"/>
    </row>
    <row r="102" spans="2:17" x14ac:dyDescent="0.25">
      <c r="B102" s="1590" t="s">
        <v>623</v>
      </c>
      <c r="C102" s="1590" t="s">
        <v>141</v>
      </c>
      <c r="D102" s="2203" t="s">
        <v>5139</v>
      </c>
      <c r="E102" s="2203">
        <v>1067891674</v>
      </c>
      <c r="F102" s="2203" t="s">
        <v>5140</v>
      </c>
      <c r="G102" s="1623" t="s">
        <v>282</v>
      </c>
      <c r="H102" s="1627">
        <v>41054</v>
      </c>
      <c r="I102" s="1623">
        <v>129452</v>
      </c>
      <c r="J102" s="1623" t="s">
        <v>4653</v>
      </c>
      <c r="K102" s="1623" t="s">
        <v>5141</v>
      </c>
      <c r="L102" s="1623"/>
      <c r="M102" s="1623" t="s">
        <v>19</v>
      </c>
      <c r="N102" s="1623" t="s">
        <v>19</v>
      </c>
      <c r="O102" s="1623" t="s">
        <v>19</v>
      </c>
      <c r="P102" s="1633"/>
      <c r="Q102" s="1634"/>
    </row>
    <row r="103" spans="2:17" x14ac:dyDescent="0.25">
      <c r="B103" s="1592"/>
      <c r="C103" s="1592"/>
      <c r="D103" s="2204"/>
      <c r="E103" s="2204"/>
      <c r="F103" s="2204"/>
      <c r="G103" s="1624"/>
      <c r="H103" s="1628"/>
      <c r="I103" s="1624"/>
      <c r="J103" s="1624"/>
      <c r="K103" s="1624"/>
      <c r="L103" s="1624"/>
      <c r="M103" s="1624"/>
      <c r="N103" s="1624"/>
      <c r="O103" s="1624"/>
      <c r="P103" s="1635"/>
      <c r="Q103" s="1636"/>
    </row>
    <row r="104" spans="2:17" ht="30" x14ac:dyDescent="0.25">
      <c r="B104" s="1590" t="s">
        <v>623</v>
      </c>
      <c r="C104" s="1590" t="s">
        <v>141</v>
      </c>
      <c r="D104" s="2074" t="s">
        <v>5142</v>
      </c>
      <c r="E104" s="2200">
        <v>1067890770</v>
      </c>
      <c r="F104" s="2200" t="s">
        <v>129</v>
      </c>
      <c r="G104" s="1756" t="s">
        <v>282</v>
      </c>
      <c r="H104" s="1627">
        <v>41054</v>
      </c>
      <c r="I104" s="1623">
        <v>128828</v>
      </c>
      <c r="J104" s="888" t="s">
        <v>5143</v>
      </c>
      <c r="K104" s="888" t="s">
        <v>5144</v>
      </c>
      <c r="L104" s="1623"/>
      <c r="M104" s="1623" t="s">
        <v>19</v>
      </c>
      <c r="N104" s="1623" t="s">
        <v>19</v>
      </c>
      <c r="O104" s="1623" t="s">
        <v>19</v>
      </c>
      <c r="P104" s="1633"/>
      <c r="Q104" s="1634"/>
    </row>
    <row r="105" spans="2:17" x14ac:dyDescent="0.25">
      <c r="B105" s="1591"/>
      <c r="C105" s="1591"/>
      <c r="D105" s="2199"/>
      <c r="E105" s="2201"/>
      <c r="F105" s="2201"/>
      <c r="G105" s="1757"/>
      <c r="H105" s="1895"/>
      <c r="I105" s="1896"/>
      <c r="J105" s="1623" t="s">
        <v>451</v>
      </c>
      <c r="K105" s="1623" t="s">
        <v>5145</v>
      </c>
      <c r="L105" s="1896"/>
      <c r="M105" s="1896"/>
      <c r="N105" s="1896"/>
      <c r="O105" s="1896"/>
      <c r="P105" s="2197"/>
      <c r="Q105" s="2198"/>
    </row>
    <row r="106" spans="2:17" x14ac:dyDescent="0.25">
      <c r="B106" s="1592"/>
      <c r="C106" s="1592"/>
      <c r="D106" s="2075"/>
      <c r="E106" s="2202"/>
      <c r="F106" s="2202"/>
      <c r="G106" s="1758"/>
      <c r="H106" s="1628"/>
      <c r="I106" s="1624"/>
      <c r="J106" s="1624"/>
      <c r="K106" s="1624"/>
      <c r="L106" s="1624"/>
      <c r="M106" s="1624"/>
      <c r="N106" s="1624"/>
      <c r="O106" s="1624"/>
      <c r="P106" s="1635"/>
      <c r="Q106" s="1636"/>
    </row>
    <row r="107" spans="2:17" ht="30" x14ac:dyDescent="0.25">
      <c r="B107" s="866" t="s">
        <v>623</v>
      </c>
      <c r="C107" s="866" t="s">
        <v>141</v>
      </c>
      <c r="D107" s="815" t="s">
        <v>4652</v>
      </c>
      <c r="E107" s="841">
        <v>1072253034</v>
      </c>
      <c r="F107" s="841" t="s">
        <v>288</v>
      </c>
      <c r="G107" s="886" t="s">
        <v>130</v>
      </c>
      <c r="H107" s="889">
        <v>40895</v>
      </c>
      <c r="I107" s="886"/>
      <c r="J107" s="888" t="s">
        <v>4653</v>
      </c>
      <c r="K107" s="888" t="s">
        <v>4654</v>
      </c>
      <c r="L107" s="893"/>
      <c r="M107" s="886" t="s">
        <v>19</v>
      </c>
      <c r="N107" s="886" t="s">
        <v>19</v>
      </c>
      <c r="O107" s="886" t="s">
        <v>20</v>
      </c>
      <c r="P107" s="1633" t="s">
        <v>5146</v>
      </c>
      <c r="Q107" s="1634"/>
    </row>
    <row r="108" spans="2:17" s="809" customFormat="1" ht="30.75" thickBot="1" x14ac:dyDescent="0.3">
      <c r="B108" s="886" t="s">
        <v>623</v>
      </c>
      <c r="C108" s="886" t="s">
        <v>141</v>
      </c>
      <c r="D108" s="1446" t="s">
        <v>5147</v>
      </c>
      <c r="E108" s="1446">
        <v>50877877</v>
      </c>
      <c r="F108" s="1446" t="s">
        <v>288</v>
      </c>
      <c r="G108" s="886" t="s">
        <v>2432</v>
      </c>
      <c r="H108" s="889">
        <v>37099</v>
      </c>
      <c r="I108" s="886"/>
      <c r="J108" s="888" t="s">
        <v>4653</v>
      </c>
      <c r="K108" s="888" t="s">
        <v>5148</v>
      </c>
      <c r="L108" s="893"/>
      <c r="M108" s="886" t="s">
        <v>19</v>
      </c>
      <c r="N108" s="886" t="s">
        <v>19</v>
      </c>
      <c r="O108" s="886" t="s">
        <v>19</v>
      </c>
      <c r="P108" s="1620" t="s">
        <v>5149</v>
      </c>
      <c r="Q108" s="1622"/>
    </row>
    <row r="109" spans="2:17" ht="27" thickBot="1" x14ac:dyDescent="0.3">
      <c r="B109" s="2022" t="s">
        <v>158</v>
      </c>
      <c r="C109" s="2023"/>
      <c r="D109" s="2023"/>
      <c r="E109" s="2023"/>
      <c r="F109" s="2023"/>
      <c r="G109" s="2023"/>
      <c r="H109" s="2023"/>
      <c r="I109" s="2023"/>
      <c r="J109" s="2023"/>
      <c r="K109" s="2023"/>
      <c r="L109" s="2023"/>
      <c r="M109" s="2023"/>
      <c r="N109" s="2024"/>
    </row>
    <row r="112" spans="2:17" ht="30" x14ac:dyDescent="0.25">
      <c r="B112" s="114" t="s">
        <v>18</v>
      </c>
      <c r="C112" s="114" t="s">
        <v>159</v>
      </c>
      <c r="D112" s="1579" t="s">
        <v>81</v>
      </c>
      <c r="E112" s="1581"/>
    </row>
    <row r="113" spans="1:26" x14ac:dyDescent="0.25">
      <c r="B113" s="932" t="s">
        <v>160</v>
      </c>
      <c r="C113" s="878" t="s">
        <v>19</v>
      </c>
      <c r="D113" s="1613"/>
      <c r="E113" s="1613"/>
    </row>
    <row r="116" spans="1:26" ht="26.25" x14ac:dyDescent="0.25">
      <c r="B116" s="1562" t="s">
        <v>161</v>
      </c>
      <c r="C116" s="1563"/>
      <c r="D116" s="1563"/>
      <c r="E116" s="1563"/>
      <c r="F116" s="1563"/>
      <c r="G116" s="1563"/>
      <c r="H116" s="1563"/>
      <c r="I116" s="1563"/>
      <c r="J116" s="1563"/>
      <c r="K116" s="1563"/>
      <c r="L116" s="1563"/>
      <c r="M116" s="1563"/>
      <c r="N116" s="1563"/>
      <c r="O116" s="1563"/>
      <c r="P116" s="1563"/>
    </row>
    <row r="118" spans="1:26" ht="15.75" thickBot="1" x14ac:dyDescent="0.3"/>
    <row r="119" spans="1:26" ht="27" thickBot="1" x14ac:dyDescent="0.3">
      <c r="B119" s="1584" t="s">
        <v>162</v>
      </c>
      <c r="C119" s="1585"/>
      <c r="D119" s="1585"/>
      <c r="E119" s="1585"/>
      <c r="F119" s="1585"/>
      <c r="G119" s="1585"/>
      <c r="H119" s="1585"/>
      <c r="I119" s="1585"/>
      <c r="J119" s="1585"/>
      <c r="K119" s="1585"/>
      <c r="L119" s="1585"/>
      <c r="M119" s="1585"/>
      <c r="N119" s="1586"/>
    </row>
    <row r="121" spans="1:26" s="925" customFormat="1" ht="15.75" thickBot="1" x14ac:dyDescent="0.3">
      <c r="B121" s="1"/>
      <c r="C121" s="1"/>
      <c r="D121" s="1"/>
      <c r="E121" s="1"/>
      <c r="F121" s="1"/>
      <c r="G121" s="1"/>
      <c r="H121" s="1"/>
      <c r="I121" s="1"/>
      <c r="J121" s="1"/>
      <c r="K121" s="1"/>
      <c r="L121" s="1"/>
      <c r="M121" s="58"/>
      <c r="N121" s="58"/>
      <c r="O121" s="1"/>
      <c r="P121" s="1"/>
      <c r="Q121" s="1"/>
    </row>
    <row r="122" spans="1:26" s="76" customFormat="1" ht="60" x14ac:dyDescent="0.25">
      <c r="A122" s="62">
        <v>1</v>
      </c>
      <c r="B122" s="156" t="s">
        <v>34</v>
      </c>
      <c r="C122" s="156" t="s">
        <v>35</v>
      </c>
      <c r="D122" s="156" t="s">
        <v>36</v>
      </c>
      <c r="E122" s="156" t="s">
        <v>37</v>
      </c>
      <c r="F122" s="156" t="s">
        <v>38</v>
      </c>
      <c r="G122" s="156" t="s">
        <v>39</v>
      </c>
      <c r="H122" s="156" t="s">
        <v>40</v>
      </c>
      <c r="I122" s="156" t="s">
        <v>41</v>
      </c>
      <c r="J122" s="156" t="s">
        <v>42</v>
      </c>
      <c r="K122" s="156" t="s">
        <v>43</v>
      </c>
      <c r="L122" s="156" t="s">
        <v>44</v>
      </c>
      <c r="M122" s="158" t="s">
        <v>45</v>
      </c>
      <c r="N122" s="156" t="s">
        <v>46</v>
      </c>
      <c r="O122" s="156" t="s">
        <v>47</v>
      </c>
      <c r="P122" s="860" t="s">
        <v>48</v>
      </c>
      <c r="Q122" s="860" t="s">
        <v>49</v>
      </c>
      <c r="R122" s="75"/>
      <c r="S122" s="75"/>
      <c r="T122" s="75"/>
      <c r="U122" s="75"/>
      <c r="V122" s="75"/>
      <c r="W122" s="75"/>
      <c r="X122" s="75"/>
      <c r="Y122" s="75"/>
      <c r="Z122" s="75"/>
    </row>
    <row r="123" spans="1:26" s="76" customFormat="1" x14ac:dyDescent="0.25">
      <c r="A123" s="62">
        <f>+A122+1</f>
        <v>2</v>
      </c>
      <c r="B123" s="1837" t="s">
        <v>5150</v>
      </c>
      <c r="C123" s="1839"/>
      <c r="D123" s="1837"/>
      <c r="E123" s="2195"/>
      <c r="F123" s="2048"/>
      <c r="G123" s="2040"/>
      <c r="H123" s="2042"/>
      <c r="I123" s="2042"/>
      <c r="J123" s="2044"/>
      <c r="K123" s="2191"/>
      <c r="L123" s="2046"/>
      <c r="M123" s="2193"/>
      <c r="N123" s="2038"/>
      <c r="O123" s="2020"/>
      <c r="P123" s="2020"/>
      <c r="Q123" s="1809" t="s">
        <v>5151</v>
      </c>
      <c r="R123" s="75"/>
      <c r="S123" s="75"/>
      <c r="T123" s="75"/>
      <c r="U123" s="75"/>
      <c r="V123" s="75"/>
      <c r="W123" s="75"/>
      <c r="X123" s="75"/>
      <c r="Y123" s="75"/>
      <c r="Z123" s="75"/>
    </row>
    <row r="124" spans="1:26" s="76" customFormat="1" x14ac:dyDescent="0.25">
      <c r="A124" s="62"/>
      <c r="B124" s="1838"/>
      <c r="C124" s="1840"/>
      <c r="D124" s="1838"/>
      <c r="E124" s="2196"/>
      <c r="F124" s="2049"/>
      <c r="G124" s="2041"/>
      <c r="H124" s="2043"/>
      <c r="I124" s="2043"/>
      <c r="J124" s="2045"/>
      <c r="K124" s="2192"/>
      <c r="L124" s="2047"/>
      <c r="M124" s="2194"/>
      <c r="N124" s="2039"/>
      <c r="O124" s="2021"/>
      <c r="P124" s="2021"/>
      <c r="Q124" s="1810"/>
      <c r="R124" s="75"/>
      <c r="S124" s="75"/>
      <c r="T124" s="75"/>
      <c r="U124" s="75"/>
      <c r="V124" s="75"/>
      <c r="W124" s="75"/>
      <c r="X124" s="75"/>
      <c r="Y124" s="75"/>
      <c r="Z124" s="75"/>
    </row>
    <row r="125" spans="1:26" s="76" customFormat="1" x14ac:dyDescent="0.25">
      <c r="A125" s="62">
        <f t="shared" ref="A125:A127" si="0">+A124+1</f>
        <v>1</v>
      </c>
      <c r="B125" s="77"/>
      <c r="C125" s="79"/>
      <c r="D125" s="77"/>
      <c r="E125" s="78"/>
      <c r="F125" s="79"/>
      <c r="G125" s="78"/>
      <c r="H125" s="80"/>
      <c r="I125" s="82"/>
      <c r="J125" s="82"/>
      <c r="K125" s="222"/>
      <c r="L125" s="84"/>
      <c r="M125" s="84"/>
      <c r="N125" s="162"/>
      <c r="O125" s="85"/>
      <c r="P125" s="85"/>
      <c r="Q125" s="74"/>
      <c r="R125" s="75"/>
      <c r="S125" s="75"/>
      <c r="T125" s="75"/>
      <c r="U125" s="75"/>
      <c r="V125" s="75"/>
      <c r="W125" s="75"/>
      <c r="X125" s="75"/>
      <c r="Y125" s="75"/>
      <c r="Z125" s="75"/>
    </row>
    <row r="126" spans="1:26" s="76" customFormat="1" x14ac:dyDescent="0.25">
      <c r="A126" s="62">
        <f t="shared" si="0"/>
        <v>2</v>
      </c>
      <c r="B126" s="77"/>
      <c r="C126" s="79"/>
      <c r="D126" s="77"/>
      <c r="E126" s="78"/>
      <c r="F126" s="79"/>
      <c r="G126" s="78"/>
      <c r="H126" s="80"/>
      <c r="I126" s="82"/>
      <c r="J126" s="82"/>
      <c r="K126" s="82"/>
      <c r="L126" s="84"/>
      <c r="M126" s="84"/>
      <c r="N126" s="84"/>
      <c r="O126" s="85"/>
      <c r="P126" s="85"/>
      <c r="Q126" s="74"/>
      <c r="R126" s="75"/>
      <c r="S126" s="75"/>
      <c r="T126" s="75"/>
      <c r="U126" s="75"/>
      <c r="V126" s="75"/>
      <c r="W126" s="75"/>
      <c r="X126" s="75"/>
      <c r="Y126" s="75"/>
      <c r="Z126" s="75"/>
    </row>
    <row r="127" spans="1:26" s="76" customFormat="1" x14ac:dyDescent="0.25">
      <c r="A127" s="62">
        <f t="shared" si="0"/>
        <v>3</v>
      </c>
      <c r="B127" s="77"/>
      <c r="C127" s="79"/>
      <c r="D127" s="77"/>
      <c r="E127" s="78"/>
      <c r="F127" s="79"/>
      <c r="G127" s="78"/>
      <c r="H127" s="80"/>
      <c r="I127" s="82"/>
      <c r="J127" s="82"/>
      <c r="K127" s="84"/>
      <c r="L127" s="222"/>
      <c r="M127" s="161"/>
      <c r="N127" s="161"/>
      <c r="O127" s="85"/>
      <c r="P127" s="85"/>
      <c r="Q127" s="74"/>
      <c r="R127" s="75"/>
      <c r="S127" s="75"/>
      <c r="T127" s="75"/>
      <c r="U127" s="75"/>
      <c r="V127" s="75"/>
      <c r="W127" s="75"/>
      <c r="X127" s="75"/>
      <c r="Y127" s="75"/>
      <c r="Z127" s="75"/>
    </row>
    <row r="128" spans="1:26" x14ac:dyDescent="0.25">
      <c r="B128" s="163" t="s">
        <v>29</v>
      </c>
      <c r="C128" s="79"/>
      <c r="D128" s="77"/>
      <c r="E128" s="164"/>
      <c r="F128" s="165"/>
      <c r="G128" s="165"/>
      <c r="H128" s="165"/>
      <c r="I128" s="167"/>
      <c r="J128" s="167"/>
      <c r="K128" s="169">
        <f>SUM(K123:K127)</f>
        <v>0</v>
      </c>
      <c r="L128" s="169" t="s">
        <v>2229</v>
      </c>
      <c r="M128" s="168">
        <f>SUM(M123:M127)</f>
        <v>0</v>
      </c>
      <c r="N128" s="169">
        <f>SUM(N123:N127)</f>
        <v>0</v>
      </c>
      <c r="O128" s="351"/>
      <c r="P128" s="171"/>
      <c r="Q128" s="88"/>
    </row>
    <row r="129" spans="2:17" x14ac:dyDescent="0.25">
      <c r="B129" s="100"/>
      <c r="C129" s="100"/>
      <c r="D129" s="100"/>
      <c r="E129" s="102"/>
      <c r="F129" s="100"/>
      <c r="G129" s="100"/>
      <c r="H129" s="100"/>
      <c r="I129" s="100"/>
      <c r="J129" s="100"/>
      <c r="K129" s="100"/>
      <c r="L129" s="100"/>
      <c r="M129" s="100"/>
      <c r="N129" s="100"/>
      <c r="O129" s="100"/>
      <c r="P129" s="100"/>
    </row>
    <row r="130" spans="2:17" ht="18.75" x14ac:dyDescent="0.25">
      <c r="B130" s="106" t="s">
        <v>163</v>
      </c>
      <c r="C130" s="172">
        <f>+K128</f>
        <v>0</v>
      </c>
      <c r="H130" s="110"/>
      <c r="I130" s="110"/>
      <c r="J130" s="110"/>
      <c r="K130" s="110"/>
      <c r="L130" s="110"/>
      <c r="M130" s="110"/>
      <c r="N130" s="100"/>
      <c r="O130" s="100"/>
      <c r="P130" s="100"/>
    </row>
    <row r="132" spans="2:17" ht="15.75" thickBot="1" x14ac:dyDescent="0.3">
      <c r="B132" s="352"/>
    </row>
    <row r="133" spans="2:17" ht="30.75" thickBot="1" x14ac:dyDescent="0.3">
      <c r="B133" s="237" t="s">
        <v>175</v>
      </c>
      <c r="C133" s="200" t="s">
        <v>176</v>
      </c>
      <c r="D133" s="237" t="s">
        <v>28</v>
      </c>
      <c r="E133" s="200" t="s">
        <v>402</v>
      </c>
    </row>
    <row r="134" spans="2:17" x14ac:dyDescent="0.25">
      <c r="B134" s="239" t="s">
        <v>403</v>
      </c>
      <c r="C134" s="241">
        <v>20</v>
      </c>
      <c r="D134" s="241">
        <v>0</v>
      </c>
      <c r="E134" s="1610">
        <f>+D134+D135+D136</f>
        <v>0</v>
      </c>
    </row>
    <row r="135" spans="2:17" x14ac:dyDescent="0.25">
      <c r="B135" s="239" t="s">
        <v>404</v>
      </c>
      <c r="C135" s="983">
        <v>30</v>
      </c>
      <c r="D135" s="878">
        <v>0</v>
      </c>
      <c r="E135" s="1602"/>
    </row>
    <row r="136" spans="2:17" ht="15.75" thickBot="1" x14ac:dyDescent="0.3">
      <c r="B136" s="239" t="s">
        <v>405</v>
      </c>
      <c r="C136" s="243">
        <v>40</v>
      </c>
      <c r="D136" s="243">
        <v>0</v>
      </c>
      <c r="E136" s="1611"/>
    </row>
    <row r="138" spans="2:17" ht="15.75" thickBot="1" x14ac:dyDescent="0.3"/>
    <row r="139" spans="2:17" ht="27" thickBot="1" x14ac:dyDescent="0.3">
      <c r="B139" s="1584" t="s">
        <v>164</v>
      </c>
      <c r="C139" s="1585"/>
      <c r="D139" s="1585"/>
      <c r="E139" s="1585"/>
      <c r="F139" s="1585"/>
      <c r="G139" s="1585"/>
      <c r="H139" s="1585"/>
      <c r="I139" s="1585"/>
      <c r="J139" s="1585"/>
      <c r="K139" s="1585"/>
      <c r="L139" s="1585"/>
      <c r="M139" s="1585"/>
      <c r="N139" s="1586"/>
    </row>
    <row r="141" spans="2:17" ht="75" x14ac:dyDescent="0.25">
      <c r="B141" s="860" t="s">
        <v>97</v>
      </c>
      <c r="C141" s="923" t="s">
        <v>98</v>
      </c>
      <c r="D141" s="923" t="s">
        <v>99</v>
      </c>
      <c r="E141" s="923" t="s">
        <v>100</v>
      </c>
      <c r="F141" s="923" t="s">
        <v>101</v>
      </c>
      <c r="G141" s="923" t="s">
        <v>102</v>
      </c>
      <c r="H141" s="923" t="s">
        <v>103</v>
      </c>
      <c r="I141" s="923" t="s">
        <v>104</v>
      </c>
      <c r="J141" s="1579" t="s">
        <v>105</v>
      </c>
      <c r="K141" s="1580"/>
      <c r="L141" s="1581"/>
      <c r="M141" s="923" t="s">
        <v>106</v>
      </c>
      <c r="N141" s="923" t="s">
        <v>107</v>
      </c>
      <c r="O141" s="923" t="s">
        <v>108</v>
      </c>
      <c r="P141" s="1579" t="s">
        <v>81</v>
      </c>
      <c r="Q141" s="1581"/>
    </row>
    <row r="142" spans="2:17" x14ac:dyDescent="0.25">
      <c r="B142" s="1826" t="s">
        <v>132</v>
      </c>
      <c r="C142" s="1823" t="s">
        <v>867</v>
      </c>
      <c r="D142" s="2074" t="s">
        <v>5152</v>
      </c>
      <c r="E142" s="2074">
        <v>32721822</v>
      </c>
      <c r="F142" s="2074" t="s">
        <v>129</v>
      </c>
      <c r="G142" s="1659" t="s">
        <v>2425</v>
      </c>
      <c r="H142" s="1819">
        <v>33844</v>
      </c>
      <c r="I142" s="1665"/>
      <c r="J142" s="1659" t="s">
        <v>4653</v>
      </c>
      <c r="K142" s="1662" t="s">
        <v>5153</v>
      </c>
      <c r="L142" s="1665"/>
      <c r="M142" s="1566" t="s">
        <v>19</v>
      </c>
      <c r="N142" s="1566" t="s">
        <v>19</v>
      </c>
      <c r="O142" s="1566" t="s">
        <v>19</v>
      </c>
      <c r="P142" s="1609"/>
      <c r="Q142" s="1609"/>
    </row>
    <row r="143" spans="2:17" x14ac:dyDescent="0.25">
      <c r="B143" s="1826"/>
      <c r="C143" s="1817"/>
      <c r="D143" s="2075"/>
      <c r="E143" s="2075"/>
      <c r="F143" s="2075"/>
      <c r="G143" s="1661"/>
      <c r="H143" s="1819"/>
      <c r="I143" s="1667"/>
      <c r="J143" s="1661"/>
      <c r="K143" s="1664"/>
      <c r="L143" s="1667"/>
      <c r="M143" s="1567"/>
      <c r="N143" s="1567"/>
      <c r="O143" s="1567"/>
      <c r="P143" s="1714"/>
      <c r="Q143" s="1715"/>
    </row>
    <row r="144" spans="2:17" ht="30" x14ac:dyDescent="0.25">
      <c r="B144" s="937" t="s">
        <v>3058</v>
      </c>
      <c r="C144" s="1284" t="s">
        <v>715</v>
      </c>
      <c r="D144" s="816" t="s">
        <v>5154</v>
      </c>
      <c r="E144" s="816">
        <v>52793676</v>
      </c>
      <c r="F144" s="816" t="s">
        <v>129</v>
      </c>
      <c r="G144" s="900" t="s">
        <v>5155</v>
      </c>
      <c r="H144" s="934" t="s">
        <v>5156</v>
      </c>
      <c r="I144" s="928">
        <v>104525</v>
      </c>
      <c r="J144" s="900" t="s">
        <v>5157</v>
      </c>
      <c r="K144" s="901" t="s">
        <v>5158</v>
      </c>
      <c r="L144" s="903"/>
      <c r="M144" s="878" t="s">
        <v>19</v>
      </c>
      <c r="N144" s="856" t="s">
        <v>20</v>
      </c>
      <c r="O144" s="856" t="s">
        <v>20</v>
      </c>
      <c r="P144" s="1714" t="s">
        <v>5159</v>
      </c>
      <c r="Q144" s="1715"/>
    </row>
    <row r="145" spans="2:17" x14ac:dyDescent="0.25">
      <c r="B145" s="1659" t="s">
        <v>3063</v>
      </c>
      <c r="C145" s="2186" t="s">
        <v>3444</v>
      </c>
      <c r="D145" s="2029" t="s">
        <v>5160</v>
      </c>
      <c r="E145" s="2188">
        <v>50936921</v>
      </c>
      <c r="F145" s="2188" t="s">
        <v>4115</v>
      </c>
      <c r="G145" s="1826" t="s">
        <v>318</v>
      </c>
      <c r="H145" s="1819">
        <v>37973</v>
      </c>
      <c r="I145" s="1665"/>
      <c r="J145" s="1659"/>
      <c r="K145" s="1662"/>
      <c r="L145" s="1665"/>
      <c r="M145" s="1566" t="s">
        <v>19</v>
      </c>
      <c r="N145" s="1566" t="s">
        <v>19</v>
      </c>
      <c r="O145" s="1566" t="s">
        <v>19</v>
      </c>
      <c r="P145" s="1725"/>
      <c r="Q145" s="1726"/>
    </row>
    <row r="146" spans="2:17" x14ac:dyDescent="0.25">
      <c r="B146" s="1660"/>
      <c r="C146" s="2012"/>
      <c r="D146" s="2187"/>
      <c r="E146" s="2189"/>
      <c r="F146" s="2189"/>
      <c r="G146" s="1826"/>
      <c r="H146" s="1819"/>
      <c r="I146" s="1666"/>
      <c r="J146" s="1660"/>
      <c r="K146" s="1663"/>
      <c r="L146" s="1666"/>
      <c r="M146" s="1602"/>
      <c r="N146" s="1602"/>
      <c r="O146" s="1602"/>
      <c r="P146" s="1727"/>
      <c r="Q146" s="1728"/>
    </row>
    <row r="147" spans="2:17" x14ac:dyDescent="0.25">
      <c r="B147" s="1661"/>
      <c r="C147" s="2012"/>
      <c r="D147" s="2030"/>
      <c r="E147" s="2190"/>
      <c r="F147" s="2190"/>
      <c r="G147" s="1826"/>
      <c r="H147" s="1819"/>
      <c r="I147" s="1667"/>
      <c r="J147" s="1661"/>
      <c r="K147" s="1664"/>
      <c r="L147" s="1667"/>
      <c r="M147" s="1567"/>
      <c r="N147" s="1567"/>
      <c r="O147" s="1567"/>
      <c r="P147" s="1729"/>
      <c r="Q147" s="1730"/>
    </row>
    <row r="148" spans="2:17" x14ac:dyDescent="0.25">
      <c r="B148" s="937"/>
      <c r="C148" s="1284"/>
      <c r="D148" s="974"/>
      <c r="E148" s="807"/>
      <c r="F148" s="974"/>
      <c r="G148" s="900"/>
      <c r="H148" s="905"/>
      <c r="I148" s="903"/>
      <c r="J148" s="909"/>
      <c r="K148" s="901"/>
      <c r="L148" s="903"/>
      <c r="M148" s="878"/>
      <c r="N148" s="856"/>
      <c r="O148" s="856"/>
      <c r="P148" s="1714"/>
      <c r="Q148" s="1715"/>
    </row>
    <row r="150" spans="2:17" ht="15.75" thickBot="1" x14ac:dyDescent="0.3"/>
    <row r="151" spans="2:17" ht="30" x14ac:dyDescent="0.25">
      <c r="B151" s="55" t="s">
        <v>18</v>
      </c>
      <c r="C151" s="55" t="s">
        <v>175</v>
      </c>
      <c r="D151" s="923" t="s">
        <v>176</v>
      </c>
      <c r="E151" s="55" t="s">
        <v>28</v>
      </c>
      <c r="F151" s="200" t="s">
        <v>177</v>
      </c>
      <c r="G151" s="201"/>
    </row>
    <row r="152" spans="2:17" ht="84" x14ac:dyDescent="0.2">
      <c r="B152" s="1734" t="s">
        <v>178</v>
      </c>
      <c r="C152" s="202" t="s">
        <v>179</v>
      </c>
      <c r="D152" s="878">
        <v>25</v>
      </c>
      <c r="E152" s="878">
        <v>25</v>
      </c>
      <c r="F152" s="1735">
        <f>+E152+E153+E154</f>
        <v>35</v>
      </c>
      <c r="G152" s="203"/>
    </row>
    <row r="153" spans="2:17" ht="48" x14ac:dyDescent="0.2">
      <c r="B153" s="1734"/>
      <c r="C153" s="202" t="s">
        <v>180</v>
      </c>
      <c r="D153" s="880">
        <v>25</v>
      </c>
      <c r="E153" s="878">
        <v>0</v>
      </c>
      <c r="F153" s="1736"/>
      <c r="G153" s="203"/>
    </row>
    <row r="154" spans="2:17" ht="48" x14ac:dyDescent="0.2">
      <c r="B154" s="1734"/>
      <c r="C154" s="202" t="s">
        <v>181</v>
      </c>
      <c r="D154" s="878">
        <v>10</v>
      </c>
      <c r="E154" s="878">
        <v>10</v>
      </c>
      <c r="F154" s="1737"/>
      <c r="G154" s="203"/>
    </row>
    <row r="155" spans="2:17" x14ac:dyDescent="0.25">
      <c r="C155"/>
    </row>
    <row r="158" spans="2:17" x14ac:dyDescent="0.25">
      <c r="B158" s="47" t="s">
        <v>182</v>
      </c>
    </row>
    <row r="161" spans="2:5" x14ac:dyDescent="0.25">
      <c r="B161" s="49" t="s">
        <v>18</v>
      </c>
      <c r="C161" s="49" t="s">
        <v>27</v>
      </c>
      <c r="D161" s="55" t="s">
        <v>28</v>
      </c>
      <c r="E161" s="55" t="s">
        <v>29</v>
      </c>
    </row>
    <row r="162" spans="2:5" ht="28.5" x14ac:dyDescent="0.25">
      <c r="B162" s="56" t="s">
        <v>183</v>
      </c>
      <c r="C162" s="257">
        <v>40</v>
      </c>
      <c r="D162" s="878">
        <f>+E134</f>
        <v>0</v>
      </c>
      <c r="E162" s="1566">
        <f>+D162+D163</f>
        <v>35</v>
      </c>
    </row>
    <row r="163" spans="2:5" ht="42.75" x14ac:dyDescent="0.25">
      <c r="B163" s="56" t="s">
        <v>184</v>
      </c>
      <c r="C163" s="257">
        <v>60</v>
      </c>
      <c r="D163" s="878">
        <f>+F152</f>
        <v>35</v>
      </c>
      <c r="E163" s="1567"/>
    </row>
  </sheetData>
  <sheetProtection sheet="1" objects="1" scenarios="1" formatCells="0" formatColumns="0" formatRows="0" insertColumns="0" insertRows="0" insertHyperlinks="0" deleteColumns="0" deleteRows="0"/>
  <mergeCells count="144">
    <mergeCell ref="Q47:Q48"/>
    <mergeCell ref="B2:P2"/>
    <mergeCell ref="B4:P4"/>
    <mergeCell ref="C6:N6"/>
    <mergeCell ref="C7:N7"/>
    <mergeCell ref="C8:N8"/>
    <mergeCell ref="C9:N9"/>
    <mergeCell ref="B58:B59"/>
    <mergeCell ref="C58:C59"/>
    <mergeCell ref="D58:E58"/>
    <mergeCell ref="C62:N62"/>
    <mergeCell ref="B64:N64"/>
    <mergeCell ref="O67:P67"/>
    <mergeCell ref="C10:E10"/>
    <mergeCell ref="B14:C21"/>
    <mergeCell ref="B22:C22"/>
    <mergeCell ref="E38:E39"/>
    <mergeCell ref="M43:N43"/>
    <mergeCell ref="O68:P68"/>
    <mergeCell ref="B92:D92"/>
    <mergeCell ref="J93:L93"/>
    <mergeCell ref="P93:Q93"/>
    <mergeCell ref="P94:Q95"/>
    <mergeCell ref="B96:B97"/>
    <mergeCell ref="C96:C97"/>
    <mergeCell ref="D96:D97"/>
    <mergeCell ref="E96:E97"/>
    <mergeCell ref="F96:F97"/>
    <mergeCell ref="M96:M97"/>
    <mergeCell ref="N96:N97"/>
    <mergeCell ref="O96:O97"/>
    <mergeCell ref="P96:Q97"/>
    <mergeCell ref="P98:Q98"/>
    <mergeCell ref="B99:B101"/>
    <mergeCell ref="C99:C101"/>
    <mergeCell ref="D99:D101"/>
    <mergeCell ref="E99:E101"/>
    <mergeCell ref="F99:F101"/>
    <mergeCell ref="G96:G97"/>
    <mergeCell ref="H96:H97"/>
    <mergeCell ref="I96:I97"/>
    <mergeCell ref="J96:J97"/>
    <mergeCell ref="K96:K97"/>
    <mergeCell ref="L96:L97"/>
    <mergeCell ref="K102:K103"/>
    <mergeCell ref="L102:L103"/>
    <mergeCell ref="M102:M103"/>
    <mergeCell ref="N102:N103"/>
    <mergeCell ref="O102:O103"/>
    <mergeCell ref="P102:Q103"/>
    <mergeCell ref="P99:Q101"/>
    <mergeCell ref="B102:B103"/>
    <mergeCell ref="C102:C103"/>
    <mergeCell ref="D102:D103"/>
    <mergeCell ref="E102:E103"/>
    <mergeCell ref="F102:F103"/>
    <mergeCell ref="G102:G103"/>
    <mergeCell ref="H102:H103"/>
    <mergeCell ref="I102:I103"/>
    <mergeCell ref="J102:J103"/>
    <mergeCell ref="G99:G101"/>
    <mergeCell ref="H99:H101"/>
    <mergeCell ref="L99:L101"/>
    <mergeCell ref="M99:M101"/>
    <mergeCell ref="N99:N101"/>
    <mergeCell ref="O99:O101"/>
    <mergeCell ref="P104:Q106"/>
    <mergeCell ref="J105:J106"/>
    <mergeCell ref="K105:K106"/>
    <mergeCell ref="P107:Q107"/>
    <mergeCell ref="P108:Q108"/>
    <mergeCell ref="B109:N109"/>
    <mergeCell ref="H104:H106"/>
    <mergeCell ref="I104:I106"/>
    <mergeCell ref="L104:L106"/>
    <mergeCell ref="M104:M106"/>
    <mergeCell ref="N104:N106"/>
    <mergeCell ref="O104:O106"/>
    <mergeCell ref="B104:B106"/>
    <mergeCell ref="C104:C106"/>
    <mergeCell ref="D104:D106"/>
    <mergeCell ref="E104:E106"/>
    <mergeCell ref="F104:F106"/>
    <mergeCell ref="G104:G106"/>
    <mergeCell ref="D112:E112"/>
    <mergeCell ref="D113:E113"/>
    <mergeCell ref="B116:P116"/>
    <mergeCell ref="B119:N119"/>
    <mergeCell ref="B123:B124"/>
    <mergeCell ref="C123:C124"/>
    <mergeCell ref="D123:D124"/>
    <mergeCell ref="E123:E124"/>
    <mergeCell ref="F123:F124"/>
    <mergeCell ref="G123:G124"/>
    <mergeCell ref="N123:N124"/>
    <mergeCell ref="O123:O124"/>
    <mergeCell ref="P123:P124"/>
    <mergeCell ref="Q123:Q124"/>
    <mergeCell ref="E134:E136"/>
    <mergeCell ref="B139:N139"/>
    <mergeCell ref="H123:H124"/>
    <mergeCell ref="I123:I124"/>
    <mergeCell ref="J123:J124"/>
    <mergeCell ref="K123:K124"/>
    <mergeCell ref="L123:L124"/>
    <mergeCell ref="M123:M124"/>
    <mergeCell ref="J141:L141"/>
    <mergeCell ref="P141:Q141"/>
    <mergeCell ref="B142:B143"/>
    <mergeCell ref="C142:C143"/>
    <mergeCell ref="D142:D143"/>
    <mergeCell ref="E142:E143"/>
    <mergeCell ref="F142:F143"/>
    <mergeCell ref="G142:G143"/>
    <mergeCell ref="H142:H143"/>
    <mergeCell ref="I142:I143"/>
    <mergeCell ref="P142:Q142"/>
    <mergeCell ref="P143:Q143"/>
    <mergeCell ref="P144:Q144"/>
    <mergeCell ref="B145:B147"/>
    <mergeCell ref="C145:C147"/>
    <mergeCell ref="D145:D147"/>
    <mergeCell ref="E145:E147"/>
    <mergeCell ref="F145:F147"/>
    <mergeCell ref="G145:G147"/>
    <mergeCell ref="H145:H147"/>
    <mergeCell ref="J142:J143"/>
    <mergeCell ref="K142:K143"/>
    <mergeCell ref="L142:L143"/>
    <mergeCell ref="M142:M143"/>
    <mergeCell ref="N142:N143"/>
    <mergeCell ref="O142:O143"/>
    <mergeCell ref="O145:O147"/>
    <mergeCell ref="P145:Q147"/>
    <mergeCell ref="P148:Q148"/>
    <mergeCell ref="B152:B154"/>
    <mergeCell ref="F152:F154"/>
    <mergeCell ref="E162:E163"/>
    <mergeCell ref="I145:I147"/>
    <mergeCell ref="J145:J147"/>
    <mergeCell ref="K145:K147"/>
    <mergeCell ref="L145:L147"/>
    <mergeCell ref="M145:M147"/>
    <mergeCell ref="N145:N147"/>
  </mergeCells>
  <dataValidations count="2">
    <dataValidation type="decimal" allowBlank="1" showInputMessage="1" showErrorMessage="1" sqref="WVH983078 WLL983078 C65575 IV65574 SR65574 ACN65574 AMJ65574 AWF65574 BGB65574 BPX65574 BZT65574 CJP65574 CTL65574 DDH65574 DND65574 DWZ65574 EGV65574 EQR65574 FAN65574 FKJ65574 FUF65574 GEB65574 GNX65574 GXT65574 HHP65574 HRL65574 IBH65574 ILD65574 IUZ65574 JEV65574 JOR65574 JYN65574 KIJ65574 KSF65574 LCB65574 LLX65574 LVT65574 MFP65574 MPL65574 MZH65574 NJD65574 NSZ65574 OCV65574 OMR65574 OWN65574 PGJ65574 PQF65574 QAB65574 QJX65574 QTT65574 RDP65574 RNL65574 RXH65574 SHD65574 SQZ65574 TAV65574 TKR65574 TUN65574 UEJ65574 UOF65574 UYB65574 VHX65574 VRT65574 WBP65574 WLL65574 WVH65574 C131111 IV131110 SR131110 ACN131110 AMJ131110 AWF131110 BGB131110 BPX131110 BZT131110 CJP131110 CTL131110 DDH131110 DND131110 DWZ131110 EGV131110 EQR131110 FAN131110 FKJ131110 FUF131110 GEB131110 GNX131110 GXT131110 HHP131110 HRL131110 IBH131110 ILD131110 IUZ131110 JEV131110 JOR131110 JYN131110 KIJ131110 KSF131110 LCB131110 LLX131110 LVT131110 MFP131110 MPL131110 MZH131110 NJD131110 NSZ131110 OCV131110 OMR131110 OWN131110 PGJ131110 PQF131110 QAB131110 QJX131110 QTT131110 RDP131110 RNL131110 RXH131110 SHD131110 SQZ131110 TAV131110 TKR131110 TUN131110 UEJ131110 UOF131110 UYB131110 VHX131110 VRT131110 WBP131110 WLL131110 WVH131110 C196647 IV196646 SR196646 ACN196646 AMJ196646 AWF196646 BGB196646 BPX196646 BZT196646 CJP196646 CTL196646 DDH196646 DND196646 DWZ196646 EGV196646 EQR196646 FAN196646 FKJ196646 FUF196646 GEB196646 GNX196646 GXT196646 HHP196646 HRL196646 IBH196646 ILD196646 IUZ196646 JEV196646 JOR196646 JYN196646 KIJ196646 KSF196646 LCB196646 LLX196646 LVT196646 MFP196646 MPL196646 MZH196646 NJD196646 NSZ196646 OCV196646 OMR196646 OWN196646 PGJ196646 PQF196646 QAB196646 QJX196646 QTT196646 RDP196646 RNL196646 RXH196646 SHD196646 SQZ196646 TAV196646 TKR196646 TUN196646 UEJ196646 UOF196646 UYB196646 VHX196646 VRT196646 WBP196646 WLL196646 WVH196646 C262183 IV262182 SR262182 ACN262182 AMJ262182 AWF262182 BGB262182 BPX262182 BZT262182 CJP262182 CTL262182 DDH262182 DND262182 DWZ262182 EGV262182 EQR262182 FAN262182 FKJ262182 FUF262182 GEB262182 GNX262182 GXT262182 HHP262182 HRL262182 IBH262182 ILD262182 IUZ262182 JEV262182 JOR262182 JYN262182 KIJ262182 KSF262182 LCB262182 LLX262182 LVT262182 MFP262182 MPL262182 MZH262182 NJD262182 NSZ262182 OCV262182 OMR262182 OWN262182 PGJ262182 PQF262182 QAB262182 QJX262182 QTT262182 RDP262182 RNL262182 RXH262182 SHD262182 SQZ262182 TAV262182 TKR262182 TUN262182 UEJ262182 UOF262182 UYB262182 VHX262182 VRT262182 WBP262182 WLL262182 WVH262182 C327719 IV327718 SR327718 ACN327718 AMJ327718 AWF327718 BGB327718 BPX327718 BZT327718 CJP327718 CTL327718 DDH327718 DND327718 DWZ327718 EGV327718 EQR327718 FAN327718 FKJ327718 FUF327718 GEB327718 GNX327718 GXT327718 HHP327718 HRL327718 IBH327718 ILD327718 IUZ327718 JEV327718 JOR327718 JYN327718 KIJ327718 KSF327718 LCB327718 LLX327718 LVT327718 MFP327718 MPL327718 MZH327718 NJD327718 NSZ327718 OCV327718 OMR327718 OWN327718 PGJ327718 PQF327718 QAB327718 QJX327718 QTT327718 RDP327718 RNL327718 RXH327718 SHD327718 SQZ327718 TAV327718 TKR327718 TUN327718 UEJ327718 UOF327718 UYB327718 VHX327718 VRT327718 WBP327718 WLL327718 WVH327718 C393255 IV393254 SR393254 ACN393254 AMJ393254 AWF393254 BGB393254 BPX393254 BZT393254 CJP393254 CTL393254 DDH393254 DND393254 DWZ393254 EGV393254 EQR393254 FAN393254 FKJ393254 FUF393254 GEB393254 GNX393254 GXT393254 HHP393254 HRL393254 IBH393254 ILD393254 IUZ393254 JEV393254 JOR393254 JYN393254 KIJ393254 KSF393254 LCB393254 LLX393254 LVT393254 MFP393254 MPL393254 MZH393254 NJD393254 NSZ393254 OCV393254 OMR393254 OWN393254 PGJ393254 PQF393254 QAB393254 QJX393254 QTT393254 RDP393254 RNL393254 RXH393254 SHD393254 SQZ393254 TAV393254 TKR393254 TUN393254 UEJ393254 UOF393254 UYB393254 VHX393254 VRT393254 WBP393254 WLL393254 WVH393254 C458791 IV458790 SR458790 ACN458790 AMJ458790 AWF458790 BGB458790 BPX458790 BZT458790 CJP458790 CTL458790 DDH458790 DND458790 DWZ458790 EGV458790 EQR458790 FAN458790 FKJ458790 FUF458790 GEB458790 GNX458790 GXT458790 HHP458790 HRL458790 IBH458790 ILD458790 IUZ458790 JEV458790 JOR458790 JYN458790 KIJ458790 KSF458790 LCB458790 LLX458790 LVT458790 MFP458790 MPL458790 MZH458790 NJD458790 NSZ458790 OCV458790 OMR458790 OWN458790 PGJ458790 PQF458790 QAB458790 QJX458790 QTT458790 RDP458790 RNL458790 RXH458790 SHD458790 SQZ458790 TAV458790 TKR458790 TUN458790 UEJ458790 UOF458790 UYB458790 VHX458790 VRT458790 WBP458790 WLL458790 WVH458790 C524327 IV524326 SR524326 ACN524326 AMJ524326 AWF524326 BGB524326 BPX524326 BZT524326 CJP524326 CTL524326 DDH524326 DND524326 DWZ524326 EGV524326 EQR524326 FAN524326 FKJ524326 FUF524326 GEB524326 GNX524326 GXT524326 HHP524326 HRL524326 IBH524326 ILD524326 IUZ524326 JEV524326 JOR524326 JYN524326 KIJ524326 KSF524326 LCB524326 LLX524326 LVT524326 MFP524326 MPL524326 MZH524326 NJD524326 NSZ524326 OCV524326 OMR524326 OWN524326 PGJ524326 PQF524326 QAB524326 QJX524326 QTT524326 RDP524326 RNL524326 RXH524326 SHD524326 SQZ524326 TAV524326 TKR524326 TUN524326 UEJ524326 UOF524326 UYB524326 VHX524326 VRT524326 WBP524326 WLL524326 WVH524326 C589863 IV589862 SR589862 ACN589862 AMJ589862 AWF589862 BGB589862 BPX589862 BZT589862 CJP589862 CTL589862 DDH589862 DND589862 DWZ589862 EGV589862 EQR589862 FAN589862 FKJ589862 FUF589862 GEB589862 GNX589862 GXT589862 HHP589862 HRL589862 IBH589862 ILD589862 IUZ589862 JEV589862 JOR589862 JYN589862 KIJ589862 KSF589862 LCB589862 LLX589862 LVT589862 MFP589862 MPL589862 MZH589862 NJD589862 NSZ589862 OCV589862 OMR589862 OWN589862 PGJ589862 PQF589862 QAB589862 QJX589862 QTT589862 RDP589862 RNL589862 RXH589862 SHD589862 SQZ589862 TAV589862 TKR589862 TUN589862 UEJ589862 UOF589862 UYB589862 VHX589862 VRT589862 WBP589862 WLL589862 WVH589862 C655399 IV655398 SR655398 ACN655398 AMJ655398 AWF655398 BGB655398 BPX655398 BZT655398 CJP655398 CTL655398 DDH655398 DND655398 DWZ655398 EGV655398 EQR655398 FAN655398 FKJ655398 FUF655398 GEB655398 GNX655398 GXT655398 HHP655398 HRL655398 IBH655398 ILD655398 IUZ655398 JEV655398 JOR655398 JYN655398 KIJ655398 KSF655398 LCB655398 LLX655398 LVT655398 MFP655398 MPL655398 MZH655398 NJD655398 NSZ655398 OCV655398 OMR655398 OWN655398 PGJ655398 PQF655398 QAB655398 QJX655398 QTT655398 RDP655398 RNL655398 RXH655398 SHD655398 SQZ655398 TAV655398 TKR655398 TUN655398 UEJ655398 UOF655398 UYB655398 VHX655398 VRT655398 WBP655398 WLL655398 WVH655398 C720935 IV720934 SR720934 ACN720934 AMJ720934 AWF720934 BGB720934 BPX720934 BZT720934 CJP720934 CTL720934 DDH720934 DND720934 DWZ720934 EGV720934 EQR720934 FAN720934 FKJ720934 FUF720934 GEB720934 GNX720934 GXT720934 HHP720934 HRL720934 IBH720934 ILD720934 IUZ720934 JEV720934 JOR720934 JYN720934 KIJ720934 KSF720934 LCB720934 LLX720934 LVT720934 MFP720934 MPL720934 MZH720934 NJD720934 NSZ720934 OCV720934 OMR720934 OWN720934 PGJ720934 PQF720934 QAB720934 QJX720934 QTT720934 RDP720934 RNL720934 RXH720934 SHD720934 SQZ720934 TAV720934 TKR720934 TUN720934 UEJ720934 UOF720934 UYB720934 VHX720934 VRT720934 WBP720934 WLL720934 WVH720934 C786471 IV786470 SR786470 ACN786470 AMJ786470 AWF786470 BGB786470 BPX786470 BZT786470 CJP786470 CTL786470 DDH786470 DND786470 DWZ786470 EGV786470 EQR786470 FAN786470 FKJ786470 FUF786470 GEB786470 GNX786470 GXT786470 HHP786470 HRL786470 IBH786470 ILD786470 IUZ786470 JEV786470 JOR786470 JYN786470 KIJ786470 KSF786470 LCB786470 LLX786470 LVT786470 MFP786470 MPL786470 MZH786470 NJD786470 NSZ786470 OCV786470 OMR786470 OWN786470 PGJ786470 PQF786470 QAB786470 QJX786470 QTT786470 RDP786470 RNL786470 RXH786470 SHD786470 SQZ786470 TAV786470 TKR786470 TUN786470 UEJ786470 UOF786470 UYB786470 VHX786470 VRT786470 WBP786470 WLL786470 WVH786470 C852007 IV852006 SR852006 ACN852006 AMJ852006 AWF852006 BGB852006 BPX852006 BZT852006 CJP852006 CTL852006 DDH852006 DND852006 DWZ852006 EGV852006 EQR852006 FAN852006 FKJ852006 FUF852006 GEB852006 GNX852006 GXT852006 HHP852006 HRL852006 IBH852006 ILD852006 IUZ852006 JEV852006 JOR852006 JYN852006 KIJ852006 KSF852006 LCB852006 LLX852006 LVT852006 MFP852006 MPL852006 MZH852006 NJD852006 NSZ852006 OCV852006 OMR852006 OWN852006 PGJ852006 PQF852006 QAB852006 QJX852006 QTT852006 RDP852006 RNL852006 RXH852006 SHD852006 SQZ852006 TAV852006 TKR852006 TUN852006 UEJ852006 UOF852006 UYB852006 VHX852006 VRT852006 WBP852006 WLL852006 WVH852006 C917543 IV917542 SR917542 ACN917542 AMJ917542 AWF917542 BGB917542 BPX917542 BZT917542 CJP917542 CTL917542 DDH917542 DND917542 DWZ917542 EGV917542 EQR917542 FAN917542 FKJ917542 FUF917542 GEB917542 GNX917542 GXT917542 HHP917542 HRL917542 IBH917542 ILD917542 IUZ917542 JEV917542 JOR917542 JYN917542 KIJ917542 KSF917542 LCB917542 LLX917542 LVT917542 MFP917542 MPL917542 MZH917542 NJD917542 NSZ917542 OCV917542 OMR917542 OWN917542 PGJ917542 PQF917542 QAB917542 QJX917542 QTT917542 RDP917542 RNL917542 RXH917542 SHD917542 SQZ917542 TAV917542 TKR917542 TUN917542 UEJ917542 UOF917542 UYB917542 VHX917542 VRT917542 WBP917542 WLL917542 WVH917542 C983079 IV983078 SR983078 ACN983078 AMJ983078 AWF983078 BGB983078 BPX983078 BZT983078 CJP983078 CTL983078 DDH983078 DND983078 DWZ983078 EGV983078 EQR983078 FAN983078 FKJ983078 FUF983078 GEB983078 GNX983078 GXT983078 HHP983078 HRL983078 IBH983078 ILD983078 IUZ983078 JEV983078 JOR983078 JYN983078 KIJ983078 KSF983078 LCB983078 LLX983078 LVT983078 MFP983078 MPL983078 MZH983078 NJD983078 NSZ983078 OCV983078 OMR983078 OWN983078 PGJ983078 PQF983078 QAB983078 QJX983078 QTT983078 RDP983078 RNL983078 RXH983078 SHD983078 SQZ983078 TAV983078 TKR983078 TUN983078 UEJ983078 UOF983078 UYB983078 VHX983078 VRT983078 WBP983078 IV24:IV42 SR24:SR42 ACN24:ACN42 AMJ24:AMJ42 AWF24:AWF42 BGB24:BGB42 BPX24:BPX42 BZT24:BZT42 CJP24:CJP42 CTL24:CTL42 DDH24:DDH42 DND24:DND42 DWZ24:DWZ42 EGV24:EGV42 EQR24:EQR42 FAN24:FAN42 FKJ24:FKJ42 FUF24:FUF42 GEB24:GEB42 GNX24:GNX42 GXT24:GXT42 HHP24:HHP42 HRL24:HRL42 IBH24:IBH42 ILD24:ILD42 IUZ24:IUZ42 JEV24:JEV42 JOR24:JOR42 JYN24:JYN42 KIJ24:KIJ42 KSF24:KSF42 LCB24:LCB42 LLX24:LLX42 LVT24:LVT42 MFP24:MFP42 MPL24:MPL42 MZH24:MZH42 NJD24:NJD42 NSZ24:NSZ42 OCV24:OCV42 OMR24:OMR42 OWN24:OWN42 PGJ24:PGJ42 PQF24:PQF42 QAB24:QAB42 QJX24:QJX42 QTT24:QTT42 RDP24:RDP42 RNL24:RNL42 RXH24:RXH42 SHD24:SHD42 SQZ24:SQZ42 TAV24:TAV42 TKR24:TKR42 TUN24:TUN42 UEJ24:UEJ42 UOF24:UOF42 UYB24:UYB42 VHX24:VHX42 VRT24:VRT42 WBP24:WBP42 WLL24:WLL42 WVH24:WVH42">
      <formula1>0</formula1>
      <formula2>1</formula2>
    </dataValidation>
    <dataValidation type="list" allowBlank="1" showInputMessage="1" showErrorMessage="1" sqref="WVE983078 A65574 IS65574 SO65574 ACK65574 AMG65574 AWC65574 BFY65574 BPU65574 BZQ65574 CJM65574 CTI65574 DDE65574 DNA65574 DWW65574 EGS65574 EQO65574 FAK65574 FKG65574 FUC65574 GDY65574 GNU65574 GXQ65574 HHM65574 HRI65574 IBE65574 ILA65574 IUW65574 JES65574 JOO65574 JYK65574 KIG65574 KSC65574 LBY65574 LLU65574 LVQ65574 MFM65574 MPI65574 MZE65574 NJA65574 NSW65574 OCS65574 OMO65574 OWK65574 PGG65574 PQC65574 PZY65574 QJU65574 QTQ65574 RDM65574 RNI65574 RXE65574 SHA65574 SQW65574 TAS65574 TKO65574 TUK65574 UEG65574 UOC65574 UXY65574 VHU65574 VRQ65574 WBM65574 WLI65574 WVE65574 A131110 IS131110 SO131110 ACK131110 AMG131110 AWC131110 BFY131110 BPU131110 BZQ131110 CJM131110 CTI131110 DDE131110 DNA131110 DWW131110 EGS131110 EQO131110 FAK131110 FKG131110 FUC131110 GDY131110 GNU131110 GXQ131110 HHM131110 HRI131110 IBE131110 ILA131110 IUW131110 JES131110 JOO131110 JYK131110 KIG131110 KSC131110 LBY131110 LLU131110 LVQ131110 MFM131110 MPI131110 MZE131110 NJA131110 NSW131110 OCS131110 OMO131110 OWK131110 PGG131110 PQC131110 PZY131110 QJU131110 QTQ131110 RDM131110 RNI131110 RXE131110 SHA131110 SQW131110 TAS131110 TKO131110 TUK131110 UEG131110 UOC131110 UXY131110 VHU131110 VRQ131110 WBM131110 WLI131110 WVE131110 A196646 IS196646 SO196646 ACK196646 AMG196646 AWC196646 BFY196646 BPU196646 BZQ196646 CJM196646 CTI196646 DDE196646 DNA196646 DWW196646 EGS196646 EQO196646 FAK196646 FKG196646 FUC196646 GDY196646 GNU196646 GXQ196646 HHM196646 HRI196646 IBE196646 ILA196646 IUW196646 JES196646 JOO196646 JYK196646 KIG196646 KSC196646 LBY196646 LLU196646 LVQ196646 MFM196646 MPI196646 MZE196646 NJA196646 NSW196646 OCS196646 OMO196646 OWK196646 PGG196646 PQC196646 PZY196646 QJU196646 QTQ196646 RDM196646 RNI196646 RXE196646 SHA196646 SQW196646 TAS196646 TKO196646 TUK196646 UEG196646 UOC196646 UXY196646 VHU196646 VRQ196646 WBM196646 WLI196646 WVE196646 A262182 IS262182 SO262182 ACK262182 AMG262182 AWC262182 BFY262182 BPU262182 BZQ262182 CJM262182 CTI262182 DDE262182 DNA262182 DWW262182 EGS262182 EQO262182 FAK262182 FKG262182 FUC262182 GDY262182 GNU262182 GXQ262182 HHM262182 HRI262182 IBE262182 ILA262182 IUW262182 JES262182 JOO262182 JYK262182 KIG262182 KSC262182 LBY262182 LLU262182 LVQ262182 MFM262182 MPI262182 MZE262182 NJA262182 NSW262182 OCS262182 OMO262182 OWK262182 PGG262182 PQC262182 PZY262182 QJU262182 QTQ262182 RDM262182 RNI262182 RXE262182 SHA262182 SQW262182 TAS262182 TKO262182 TUK262182 UEG262182 UOC262182 UXY262182 VHU262182 VRQ262182 WBM262182 WLI262182 WVE262182 A327718 IS327718 SO327718 ACK327718 AMG327718 AWC327718 BFY327718 BPU327718 BZQ327718 CJM327718 CTI327718 DDE327718 DNA327718 DWW327718 EGS327718 EQO327718 FAK327718 FKG327718 FUC327718 GDY327718 GNU327718 GXQ327718 HHM327718 HRI327718 IBE327718 ILA327718 IUW327718 JES327718 JOO327718 JYK327718 KIG327718 KSC327718 LBY327718 LLU327718 LVQ327718 MFM327718 MPI327718 MZE327718 NJA327718 NSW327718 OCS327718 OMO327718 OWK327718 PGG327718 PQC327718 PZY327718 QJU327718 QTQ327718 RDM327718 RNI327718 RXE327718 SHA327718 SQW327718 TAS327718 TKO327718 TUK327718 UEG327718 UOC327718 UXY327718 VHU327718 VRQ327718 WBM327718 WLI327718 WVE327718 A393254 IS393254 SO393254 ACK393254 AMG393254 AWC393254 BFY393254 BPU393254 BZQ393254 CJM393254 CTI393254 DDE393254 DNA393254 DWW393254 EGS393254 EQO393254 FAK393254 FKG393254 FUC393254 GDY393254 GNU393254 GXQ393254 HHM393254 HRI393254 IBE393254 ILA393254 IUW393254 JES393254 JOO393254 JYK393254 KIG393254 KSC393254 LBY393254 LLU393254 LVQ393254 MFM393254 MPI393254 MZE393254 NJA393254 NSW393254 OCS393254 OMO393254 OWK393254 PGG393254 PQC393254 PZY393254 QJU393254 QTQ393254 RDM393254 RNI393254 RXE393254 SHA393254 SQW393254 TAS393254 TKO393254 TUK393254 UEG393254 UOC393254 UXY393254 VHU393254 VRQ393254 WBM393254 WLI393254 WVE393254 A458790 IS458790 SO458790 ACK458790 AMG458790 AWC458790 BFY458790 BPU458790 BZQ458790 CJM458790 CTI458790 DDE458790 DNA458790 DWW458790 EGS458790 EQO458790 FAK458790 FKG458790 FUC458790 GDY458790 GNU458790 GXQ458790 HHM458790 HRI458790 IBE458790 ILA458790 IUW458790 JES458790 JOO458790 JYK458790 KIG458790 KSC458790 LBY458790 LLU458790 LVQ458790 MFM458790 MPI458790 MZE458790 NJA458790 NSW458790 OCS458790 OMO458790 OWK458790 PGG458790 PQC458790 PZY458790 QJU458790 QTQ458790 RDM458790 RNI458790 RXE458790 SHA458790 SQW458790 TAS458790 TKO458790 TUK458790 UEG458790 UOC458790 UXY458790 VHU458790 VRQ458790 WBM458790 WLI458790 WVE458790 A524326 IS524326 SO524326 ACK524326 AMG524326 AWC524326 BFY524326 BPU524326 BZQ524326 CJM524326 CTI524326 DDE524326 DNA524326 DWW524326 EGS524326 EQO524326 FAK524326 FKG524326 FUC524326 GDY524326 GNU524326 GXQ524326 HHM524326 HRI524326 IBE524326 ILA524326 IUW524326 JES524326 JOO524326 JYK524326 KIG524326 KSC524326 LBY524326 LLU524326 LVQ524326 MFM524326 MPI524326 MZE524326 NJA524326 NSW524326 OCS524326 OMO524326 OWK524326 PGG524326 PQC524326 PZY524326 QJU524326 QTQ524326 RDM524326 RNI524326 RXE524326 SHA524326 SQW524326 TAS524326 TKO524326 TUK524326 UEG524326 UOC524326 UXY524326 VHU524326 VRQ524326 WBM524326 WLI524326 WVE524326 A589862 IS589862 SO589862 ACK589862 AMG589862 AWC589862 BFY589862 BPU589862 BZQ589862 CJM589862 CTI589862 DDE589862 DNA589862 DWW589862 EGS589862 EQO589862 FAK589862 FKG589862 FUC589862 GDY589862 GNU589862 GXQ589862 HHM589862 HRI589862 IBE589862 ILA589862 IUW589862 JES589862 JOO589862 JYK589862 KIG589862 KSC589862 LBY589862 LLU589862 LVQ589862 MFM589862 MPI589862 MZE589862 NJA589862 NSW589862 OCS589862 OMO589862 OWK589862 PGG589862 PQC589862 PZY589862 QJU589862 QTQ589862 RDM589862 RNI589862 RXE589862 SHA589862 SQW589862 TAS589862 TKO589862 TUK589862 UEG589862 UOC589862 UXY589862 VHU589862 VRQ589862 WBM589862 WLI589862 WVE589862 A655398 IS655398 SO655398 ACK655398 AMG655398 AWC655398 BFY655398 BPU655398 BZQ655398 CJM655398 CTI655398 DDE655398 DNA655398 DWW655398 EGS655398 EQO655398 FAK655398 FKG655398 FUC655398 GDY655398 GNU655398 GXQ655398 HHM655398 HRI655398 IBE655398 ILA655398 IUW655398 JES655398 JOO655398 JYK655398 KIG655398 KSC655398 LBY655398 LLU655398 LVQ655398 MFM655398 MPI655398 MZE655398 NJA655398 NSW655398 OCS655398 OMO655398 OWK655398 PGG655398 PQC655398 PZY655398 QJU655398 QTQ655398 RDM655398 RNI655398 RXE655398 SHA655398 SQW655398 TAS655398 TKO655398 TUK655398 UEG655398 UOC655398 UXY655398 VHU655398 VRQ655398 WBM655398 WLI655398 WVE655398 A720934 IS720934 SO720934 ACK720934 AMG720934 AWC720934 BFY720934 BPU720934 BZQ720934 CJM720934 CTI720934 DDE720934 DNA720934 DWW720934 EGS720934 EQO720934 FAK720934 FKG720934 FUC720934 GDY720934 GNU720934 GXQ720934 HHM720934 HRI720934 IBE720934 ILA720934 IUW720934 JES720934 JOO720934 JYK720934 KIG720934 KSC720934 LBY720934 LLU720934 LVQ720934 MFM720934 MPI720934 MZE720934 NJA720934 NSW720934 OCS720934 OMO720934 OWK720934 PGG720934 PQC720934 PZY720934 QJU720934 QTQ720934 RDM720934 RNI720934 RXE720934 SHA720934 SQW720934 TAS720934 TKO720934 TUK720934 UEG720934 UOC720934 UXY720934 VHU720934 VRQ720934 WBM720934 WLI720934 WVE720934 A786470 IS786470 SO786470 ACK786470 AMG786470 AWC786470 BFY786470 BPU786470 BZQ786470 CJM786470 CTI786470 DDE786470 DNA786470 DWW786470 EGS786470 EQO786470 FAK786470 FKG786470 FUC786470 GDY786470 GNU786470 GXQ786470 HHM786470 HRI786470 IBE786470 ILA786470 IUW786470 JES786470 JOO786470 JYK786470 KIG786470 KSC786470 LBY786470 LLU786470 LVQ786470 MFM786470 MPI786470 MZE786470 NJA786470 NSW786470 OCS786470 OMO786470 OWK786470 PGG786470 PQC786470 PZY786470 QJU786470 QTQ786470 RDM786470 RNI786470 RXE786470 SHA786470 SQW786470 TAS786470 TKO786470 TUK786470 UEG786470 UOC786470 UXY786470 VHU786470 VRQ786470 WBM786470 WLI786470 WVE786470 A852006 IS852006 SO852006 ACK852006 AMG852006 AWC852006 BFY852006 BPU852006 BZQ852006 CJM852006 CTI852006 DDE852006 DNA852006 DWW852006 EGS852006 EQO852006 FAK852006 FKG852006 FUC852006 GDY852006 GNU852006 GXQ852006 HHM852006 HRI852006 IBE852006 ILA852006 IUW852006 JES852006 JOO852006 JYK852006 KIG852006 KSC852006 LBY852006 LLU852006 LVQ852006 MFM852006 MPI852006 MZE852006 NJA852006 NSW852006 OCS852006 OMO852006 OWK852006 PGG852006 PQC852006 PZY852006 QJU852006 QTQ852006 RDM852006 RNI852006 RXE852006 SHA852006 SQW852006 TAS852006 TKO852006 TUK852006 UEG852006 UOC852006 UXY852006 VHU852006 VRQ852006 WBM852006 WLI852006 WVE852006 A917542 IS917542 SO917542 ACK917542 AMG917542 AWC917542 BFY917542 BPU917542 BZQ917542 CJM917542 CTI917542 DDE917542 DNA917542 DWW917542 EGS917542 EQO917542 FAK917542 FKG917542 FUC917542 GDY917542 GNU917542 GXQ917542 HHM917542 HRI917542 IBE917542 ILA917542 IUW917542 JES917542 JOO917542 JYK917542 KIG917542 KSC917542 LBY917542 LLU917542 LVQ917542 MFM917542 MPI917542 MZE917542 NJA917542 NSW917542 OCS917542 OMO917542 OWK917542 PGG917542 PQC917542 PZY917542 QJU917542 QTQ917542 RDM917542 RNI917542 RXE917542 SHA917542 SQW917542 TAS917542 TKO917542 TUK917542 UEG917542 UOC917542 UXY917542 VHU917542 VRQ917542 WBM917542 WLI917542 WVE917542 A983078 IS983078 SO983078 ACK983078 AMG983078 AWC983078 BFY983078 BPU983078 BZQ983078 CJM983078 CTI983078 DDE983078 DNA983078 DWW983078 EGS983078 EQO983078 FAK983078 FKG983078 FUC983078 GDY983078 GNU983078 GXQ983078 HHM983078 HRI983078 IBE983078 ILA983078 IUW983078 JES983078 JOO983078 JYK983078 KIG983078 KSC983078 LBY983078 LLU983078 LVQ983078 MFM983078 MPI983078 MZE983078 NJA983078 NSW983078 OCS983078 OMO983078 OWK983078 PGG983078 PQC983078 PZY983078 QJU983078 QTQ983078 RDM983078 RNI983078 RXE983078 SHA983078 SQW983078 TAS983078 TKO983078 TUK983078 UEG983078 UOC983078 UXY983078 VHU983078 VRQ983078 WBM983078 WLI983078 A24:A42 IS24:IS42 SO24:SO42 ACK24:ACK42 AMG24:AMG42 AWC24:AWC42 BFY24:BFY42 BPU24:BPU42 BZQ24:BZQ42 CJM24:CJM42 CTI24:CTI42 DDE24:DDE42 DNA24:DNA42 DWW24:DWW42 EGS24:EGS42 EQO24:EQO42 FAK24:FAK42 FKG24:FKG42 FUC24:FUC42 GDY24:GDY42 GNU24:GNU42 GXQ24:GXQ42 HHM24:HHM42 HRI24:HRI42 IBE24:IBE42 ILA24:ILA42 IUW24:IUW42 JES24:JES42 JOO24:JOO42 JYK24:JYK42 KIG24:KIG42 KSC24:KSC42 LBY24:LBY42 LLU24:LLU42 LVQ24:LVQ42 MFM24:MFM42 MPI24:MPI42 MZE24:MZE42 NJA24:NJA42 NSW24:NSW42 OCS24:OCS42 OMO24:OMO42 OWK24:OWK42 PGG24:PGG42 PQC24:PQC42 PZY24:PZY42 QJU24:QJU42 QTQ24:QTQ42 RDM24:RDM42 RNI24:RNI42 RXE24:RXE42 SHA24:SHA42 SQW24:SQW42 TAS24:TAS42 TKO24:TKO42 TUK24:TUK42 UEG24:UEG42 UOC24:UOC42 UXY24:UXY42 VHU24:VHU42 VRQ24:VRQ42 WBM24:WBM42 WLI24:WLI42 WVE24:WVE42">
      <formula1>"1,2,3,4,5"</formula1>
    </dataValidation>
  </dataValidation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26"/>
  <sheetViews>
    <sheetView topLeftCell="A19" workbookViewId="0">
      <selection activeCell="B38" sqref="B38:Q38"/>
    </sheetView>
  </sheetViews>
  <sheetFormatPr baseColWidth="10" defaultRowHeight="15" x14ac:dyDescent="0.25"/>
  <cols>
    <col min="1" max="1" width="3.140625" style="1" bestFit="1" customWidth="1"/>
    <col min="2" max="2" width="102.7109375" style="1" bestFit="1" customWidth="1"/>
    <col min="3" max="3" width="31.140625" style="2" customWidth="1"/>
    <col min="4" max="4" width="26.7109375" style="1" customWidth="1"/>
    <col min="5" max="5" width="25" style="1" customWidth="1"/>
    <col min="6" max="6" width="34" style="1" customWidth="1"/>
    <col min="7" max="7" width="29.7109375" style="1" customWidth="1"/>
    <col min="8" max="8" width="24.5703125" style="1" customWidth="1"/>
    <col min="9" max="9" width="24" style="1" customWidth="1"/>
    <col min="10" max="10" width="21.28515625" style="1" customWidth="1"/>
    <col min="11" max="11" width="15" style="925" customWidth="1"/>
    <col min="12" max="12" width="22.140625" style="1" customWidth="1"/>
    <col min="13" max="13" width="18.7109375" style="1" customWidth="1"/>
    <col min="14" max="14" width="15.5703125" style="1" customWidth="1"/>
    <col min="15" max="15" width="26.140625" style="1" customWidth="1"/>
    <col min="16" max="16" width="19.5703125" style="1" bestFit="1" customWidth="1"/>
    <col min="17" max="17" width="49.42578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562" t="s">
        <v>0</v>
      </c>
      <c r="C2" s="1563"/>
      <c r="D2" s="1563"/>
      <c r="E2" s="1563"/>
      <c r="F2" s="1563"/>
      <c r="G2" s="1563"/>
      <c r="H2" s="1563"/>
      <c r="I2" s="1563"/>
      <c r="J2" s="1563"/>
      <c r="K2" s="1563"/>
      <c r="L2" s="1563"/>
      <c r="M2" s="1563"/>
      <c r="N2" s="1563"/>
      <c r="O2" s="1563"/>
      <c r="P2" s="1563"/>
    </row>
    <row r="4" spans="2:16" ht="26.25" x14ac:dyDescent="0.25">
      <c r="B4" s="1562" t="s">
        <v>1</v>
      </c>
      <c r="C4" s="1563"/>
      <c r="D4" s="1563"/>
      <c r="E4" s="1563"/>
      <c r="F4" s="1563"/>
      <c r="G4" s="1563"/>
      <c r="H4" s="1563"/>
      <c r="I4" s="1563"/>
      <c r="J4" s="1563"/>
      <c r="K4" s="1563"/>
      <c r="L4" s="1563"/>
      <c r="M4" s="1563"/>
      <c r="N4" s="1563"/>
      <c r="O4" s="1563"/>
      <c r="P4" s="1563"/>
    </row>
    <row r="5" spans="2:16" ht="15.75" thickBot="1" x14ac:dyDescent="0.3"/>
    <row r="6" spans="2:16" ht="21.75" thickBot="1" x14ac:dyDescent="0.3">
      <c r="B6" s="4" t="s">
        <v>2</v>
      </c>
      <c r="C6" s="1564" t="s">
        <v>5162</v>
      </c>
      <c r="D6" s="1564"/>
      <c r="E6" s="1564"/>
      <c r="F6" s="1564"/>
      <c r="G6" s="1564"/>
      <c r="H6" s="1564"/>
      <c r="I6" s="1564"/>
      <c r="J6" s="1564"/>
      <c r="K6" s="1564"/>
      <c r="L6" s="1564"/>
      <c r="M6" s="1564"/>
      <c r="N6" s="1565"/>
    </row>
    <row r="7" spans="2:16" ht="16.5" thickBot="1" x14ac:dyDescent="0.3">
      <c r="B7" s="5" t="s">
        <v>4</v>
      </c>
      <c r="C7" s="1564" t="s">
        <v>5163</v>
      </c>
      <c r="D7" s="1564"/>
      <c r="E7" s="1564"/>
      <c r="F7" s="1564"/>
      <c r="G7" s="1564"/>
      <c r="H7" s="1564"/>
      <c r="I7" s="1564"/>
      <c r="J7" s="1564"/>
      <c r="K7" s="1564"/>
      <c r="L7" s="1564"/>
      <c r="M7" s="1564"/>
      <c r="N7" s="1565"/>
    </row>
    <row r="8" spans="2:16" ht="16.5" thickBot="1" x14ac:dyDescent="0.3">
      <c r="B8" s="5" t="s">
        <v>5</v>
      </c>
      <c r="C8" s="1564" t="s">
        <v>4782</v>
      </c>
      <c r="D8" s="1564"/>
      <c r="E8" s="1564"/>
      <c r="F8" s="1564"/>
      <c r="G8" s="1564"/>
      <c r="H8" s="1564"/>
      <c r="I8" s="1564"/>
      <c r="J8" s="1564"/>
      <c r="K8" s="1564"/>
      <c r="L8" s="1564"/>
      <c r="M8" s="1564"/>
      <c r="N8" s="1565"/>
    </row>
    <row r="9" spans="2:16" ht="16.5" thickBot="1" x14ac:dyDescent="0.3">
      <c r="B9" s="5" t="s">
        <v>6</v>
      </c>
      <c r="C9" s="1564"/>
      <c r="D9" s="1564"/>
      <c r="E9" s="1564"/>
      <c r="F9" s="1564"/>
      <c r="G9" s="1564"/>
      <c r="H9" s="1564"/>
      <c r="I9" s="1564"/>
      <c r="J9" s="1564"/>
      <c r="K9" s="1564"/>
      <c r="L9" s="1564"/>
      <c r="M9" s="1564"/>
      <c r="N9" s="1565"/>
    </row>
    <row r="10" spans="2:16" ht="16.5" thickBot="1" x14ac:dyDescent="0.3">
      <c r="B10" s="5" t="s">
        <v>5164</v>
      </c>
      <c r="C10" s="858">
        <v>47</v>
      </c>
      <c r="D10" s="1229" t="s">
        <v>1906</v>
      </c>
      <c r="E10" s="1230"/>
      <c r="F10" s="6"/>
      <c r="G10" s="6"/>
      <c r="H10" s="6"/>
      <c r="I10" s="6"/>
      <c r="J10" s="6"/>
      <c r="K10" s="7"/>
      <c r="L10" s="6"/>
      <c r="M10" s="6"/>
      <c r="N10" s="8"/>
    </row>
    <row r="11" spans="2:16" ht="16.5" thickBot="1" x14ac:dyDescent="0.3">
      <c r="B11" s="9" t="s">
        <v>8</v>
      </c>
      <c r="C11" s="10" t="s">
        <v>4283</v>
      </c>
      <c r="D11" s="11"/>
      <c r="E11" s="11"/>
      <c r="F11" s="11"/>
      <c r="G11" s="11"/>
      <c r="H11" s="11"/>
      <c r="I11" s="11"/>
      <c r="J11" s="11"/>
      <c r="K11" s="12"/>
      <c r="L11" s="11"/>
      <c r="M11" s="11"/>
      <c r="N11" s="13"/>
    </row>
    <row r="12" spans="2:16" ht="15.75" x14ac:dyDescent="0.25">
      <c r="B12" s="14"/>
      <c r="C12" s="15"/>
      <c r="D12" s="16"/>
      <c r="E12" s="16"/>
      <c r="F12" s="16"/>
      <c r="G12" s="16"/>
      <c r="H12" s="16"/>
      <c r="I12" s="925"/>
      <c r="J12" s="925"/>
      <c r="L12" s="925"/>
      <c r="M12" s="925"/>
      <c r="N12" s="16"/>
    </row>
    <row r="13" spans="2:16" x14ac:dyDescent="0.25">
      <c r="I13" s="925"/>
      <c r="J13" s="925"/>
      <c r="L13" s="925"/>
      <c r="M13" s="925"/>
      <c r="N13" s="17"/>
    </row>
    <row r="14" spans="2:16" x14ac:dyDescent="0.25">
      <c r="B14" s="1986" t="s">
        <v>10</v>
      </c>
      <c r="C14" s="1986"/>
      <c r="D14" s="859" t="s">
        <v>11</v>
      </c>
      <c r="E14" s="859" t="s">
        <v>12</v>
      </c>
      <c r="F14" s="859" t="s">
        <v>13</v>
      </c>
      <c r="G14" s="1232"/>
      <c r="I14" s="20"/>
      <c r="J14" s="20"/>
      <c r="K14" s="927"/>
      <c r="L14" s="20"/>
      <c r="M14" s="20"/>
      <c r="N14" s="17"/>
    </row>
    <row r="15" spans="2:16" x14ac:dyDescent="0.25">
      <c r="B15" s="1986"/>
      <c r="C15" s="1986"/>
      <c r="D15" s="859">
        <v>47</v>
      </c>
      <c r="E15" s="22">
        <v>1773739831</v>
      </c>
      <c r="F15" s="23">
        <v>767</v>
      </c>
      <c r="G15" s="1233"/>
      <c r="I15" s="25"/>
      <c r="J15" s="25"/>
      <c r="K15" s="26"/>
      <c r="L15" s="25"/>
      <c r="M15" s="25"/>
      <c r="N15" s="17"/>
    </row>
    <row r="16" spans="2:16" x14ac:dyDescent="0.25">
      <c r="B16" s="1986"/>
      <c r="C16" s="1986"/>
      <c r="D16" s="859"/>
      <c r="E16" s="22"/>
      <c r="F16" s="23"/>
      <c r="G16" s="1233"/>
      <c r="I16" s="25"/>
      <c r="J16" s="25"/>
      <c r="K16" s="26"/>
      <c r="L16" s="25"/>
      <c r="M16" s="25"/>
      <c r="N16" s="17"/>
    </row>
    <row r="17" spans="1:14" ht="15.75" thickBot="1" x14ac:dyDescent="0.3">
      <c r="B17" s="1575" t="s">
        <v>14</v>
      </c>
      <c r="C17" s="1576"/>
      <c r="D17" s="859"/>
      <c r="E17" s="31"/>
      <c r="F17" s="23"/>
      <c r="G17" s="1233"/>
      <c r="H17" s="28"/>
      <c r="I17" s="925"/>
      <c r="J17" s="925"/>
      <c r="L17" s="925"/>
      <c r="M17" s="925"/>
      <c r="N17" s="29"/>
    </row>
    <row r="18" spans="1:14" ht="45.75" thickBot="1" x14ac:dyDescent="0.3">
      <c r="A18" s="32"/>
      <c r="B18" s="33" t="s">
        <v>15</v>
      </c>
      <c r="C18" s="34" t="s">
        <v>16</v>
      </c>
      <c r="E18" s="20"/>
      <c r="F18" s="20"/>
      <c r="G18" s="20"/>
      <c r="H18" s="20"/>
      <c r="I18" s="35"/>
      <c r="J18" s="35"/>
      <c r="K18" s="826"/>
      <c r="L18" s="35"/>
      <c r="M18" s="35"/>
    </row>
    <row r="19" spans="1:14" ht="15.75" thickBot="1" x14ac:dyDescent="0.3">
      <c r="A19" s="37">
        <v>1</v>
      </c>
      <c r="C19" s="38" t="s">
        <v>5165</v>
      </c>
      <c r="D19" s="39"/>
      <c r="E19" s="40">
        <f>E15</f>
        <v>1773739831</v>
      </c>
      <c r="F19" s="41"/>
      <c r="G19" s="41"/>
      <c r="H19" s="41"/>
      <c r="I19" s="42"/>
      <c r="J19" s="42"/>
      <c r="K19" s="43"/>
      <c r="L19" s="42"/>
      <c r="M19" s="42"/>
    </row>
    <row r="20" spans="1:14" x14ac:dyDescent="0.25">
      <c r="A20" s="44"/>
      <c r="C20" s="45"/>
      <c r="D20" s="25"/>
      <c r="E20" s="46"/>
      <c r="F20" s="41"/>
      <c r="G20" s="41"/>
      <c r="H20" s="41"/>
      <c r="I20" s="42"/>
      <c r="J20" s="42"/>
      <c r="K20" s="43"/>
      <c r="L20" s="42"/>
      <c r="M20" s="42"/>
    </row>
    <row r="21" spans="1:14" x14ac:dyDescent="0.25">
      <c r="A21" s="44"/>
      <c r="C21" s="45"/>
      <c r="D21" s="25"/>
      <c r="E21" s="46"/>
      <c r="F21" s="41"/>
      <c r="G21" s="41"/>
      <c r="H21" s="41"/>
      <c r="I21" s="42"/>
      <c r="J21" s="42"/>
      <c r="K21" s="43"/>
      <c r="L21" s="42"/>
      <c r="M21" s="42"/>
    </row>
    <row r="22" spans="1:14" x14ac:dyDescent="0.25">
      <c r="A22" s="44"/>
      <c r="B22" s="47" t="s">
        <v>1506</v>
      </c>
      <c r="C22" s="48"/>
      <c r="D22"/>
      <c r="E22"/>
      <c r="F22"/>
      <c r="G22"/>
      <c r="H22"/>
      <c r="I22" s="925"/>
      <c r="J22" s="925"/>
      <c r="L22" s="925"/>
      <c r="M22" s="925"/>
      <c r="N22" s="17"/>
    </row>
    <row r="23" spans="1:14" x14ac:dyDescent="0.25">
      <c r="A23" s="44"/>
      <c r="B23"/>
      <c r="C23" s="48"/>
      <c r="D23"/>
      <c r="E23"/>
      <c r="F23"/>
      <c r="G23"/>
      <c r="H23"/>
      <c r="I23" s="925"/>
      <c r="J23" s="925"/>
      <c r="L23" s="925"/>
      <c r="M23" s="925"/>
      <c r="N23" s="17"/>
    </row>
    <row r="24" spans="1:14" x14ac:dyDescent="0.25">
      <c r="A24" s="44"/>
      <c r="B24" s="49" t="s">
        <v>18</v>
      </c>
      <c r="C24" s="50" t="s">
        <v>19</v>
      </c>
      <c r="D24" s="49" t="s">
        <v>20</v>
      </c>
      <c r="E24"/>
      <c r="F24"/>
      <c r="G24"/>
      <c r="H24"/>
      <c r="I24" s="925"/>
      <c r="J24" s="925"/>
      <c r="L24" s="925"/>
      <c r="M24" s="925"/>
      <c r="N24" s="17"/>
    </row>
    <row r="25" spans="1:14" x14ac:dyDescent="0.25">
      <c r="A25" s="44"/>
      <c r="B25" s="51" t="s">
        <v>21</v>
      </c>
      <c r="C25" s="52" t="s">
        <v>22</v>
      </c>
      <c r="D25" s="878"/>
      <c r="E25"/>
      <c r="F25"/>
      <c r="G25"/>
      <c r="H25"/>
      <c r="I25" s="925"/>
      <c r="J25" s="925"/>
      <c r="L25" s="925"/>
      <c r="M25" s="925"/>
      <c r="N25" s="17"/>
    </row>
    <row r="26" spans="1:14" x14ac:dyDescent="0.25">
      <c r="A26" s="44"/>
      <c r="B26" s="51" t="s">
        <v>23</v>
      </c>
      <c r="C26" s="52"/>
      <c r="D26" s="878" t="s">
        <v>22</v>
      </c>
      <c r="E26"/>
      <c r="F26"/>
      <c r="G26"/>
      <c r="H26"/>
      <c r="I26" s="925"/>
      <c r="J26" s="925"/>
      <c r="L26" s="925"/>
      <c r="M26" s="925"/>
      <c r="N26" s="17"/>
    </row>
    <row r="27" spans="1:14" x14ac:dyDescent="0.25">
      <c r="A27" s="44"/>
      <c r="B27" s="51" t="s">
        <v>24</v>
      </c>
      <c r="C27" s="52"/>
      <c r="D27" s="878" t="s">
        <v>22</v>
      </c>
      <c r="E27"/>
      <c r="F27"/>
      <c r="G27"/>
      <c r="H27"/>
      <c r="I27" s="925"/>
      <c r="J27" s="925"/>
      <c r="L27" s="925"/>
      <c r="M27" s="925"/>
      <c r="N27" s="17"/>
    </row>
    <row r="28" spans="1:14" x14ac:dyDescent="0.25">
      <c r="A28" s="44"/>
      <c r="B28" s="51" t="s">
        <v>25</v>
      </c>
      <c r="C28" s="52" t="s">
        <v>22</v>
      </c>
      <c r="D28" s="878"/>
      <c r="E28"/>
      <c r="F28"/>
      <c r="G28"/>
      <c r="H28"/>
      <c r="I28" s="925"/>
      <c r="J28" s="925"/>
      <c r="L28" s="925"/>
      <c r="M28" s="925"/>
      <c r="N28" s="17"/>
    </row>
    <row r="29" spans="1:14" x14ac:dyDescent="0.25">
      <c r="A29" s="44"/>
      <c r="B29" s="35"/>
      <c r="C29" s="54"/>
      <c r="D29" s="826"/>
      <c r="E29"/>
      <c r="F29"/>
      <c r="G29"/>
      <c r="H29"/>
      <c r="I29" s="925"/>
      <c r="J29" s="925"/>
      <c r="L29" s="925"/>
      <c r="M29" s="925"/>
      <c r="N29" s="17"/>
    </row>
    <row r="30" spans="1:14" x14ac:dyDescent="0.25">
      <c r="A30" s="44"/>
      <c r="B30" s="47" t="s">
        <v>5166</v>
      </c>
      <c r="C30" s="48"/>
      <c r="D30"/>
      <c r="E30"/>
      <c r="F30"/>
      <c r="G30"/>
      <c r="H30"/>
      <c r="I30" s="925"/>
      <c r="J30" s="925"/>
      <c r="L30" s="925"/>
      <c r="M30" s="925"/>
      <c r="N30" s="17"/>
    </row>
    <row r="31" spans="1:14" x14ac:dyDescent="0.25">
      <c r="A31" s="44"/>
      <c r="B31" s="449" t="s">
        <v>182</v>
      </c>
      <c r="C31" s="48"/>
      <c r="D31"/>
      <c r="E31"/>
      <c r="F31"/>
      <c r="G31"/>
      <c r="H31"/>
      <c r="I31" s="925"/>
      <c r="J31" s="925"/>
      <c r="L31" s="925"/>
      <c r="M31" s="925"/>
      <c r="N31" s="17"/>
    </row>
    <row r="32" spans="1:14" x14ac:dyDescent="0.25">
      <c r="A32" s="44"/>
      <c r="B32"/>
      <c r="C32" s="48"/>
      <c r="D32"/>
      <c r="E32"/>
      <c r="F32"/>
      <c r="G32"/>
      <c r="H32"/>
      <c r="I32" s="925"/>
      <c r="J32" s="925"/>
      <c r="L32" s="925"/>
      <c r="M32" s="925"/>
      <c r="N32" s="17"/>
    </row>
    <row r="33" spans="1:26" x14ac:dyDescent="0.25">
      <c r="A33" s="44"/>
      <c r="B33" s="49" t="s">
        <v>18</v>
      </c>
      <c r="C33" s="50" t="s">
        <v>27</v>
      </c>
      <c r="D33" s="55" t="s">
        <v>28</v>
      </c>
      <c r="E33" s="55" t="s">
        <v>29</v>
      </c>
      <c r="F33"/>
      <c r="G33"/>
      <c r="H33"/>
      <c r="I33" s="925"/>
      <c r="J33" s="925"/>
      <c r="L33" s="925"/>
      <c r="M33" s="925"/>
      <c r="N33" s="17"/>
    </row>
    <row r="34" spans="1:26" ht="28.5" x14ac:dyDescent="0.25">
      <c r="A34" s="44"/>
      <c r="B34" s="56" t="s">
        <v>30</v>
      </c>
      <c r="C34" s="57" t="s">
        <v>4232</v>
      </c>
      <c r="D34" s="878">
        <v>20</v>
      </c>
      <c r="E34" s="1566">
        <v>100</v>
      </c>
      <c r="F34"/>
      <c r="G34"/>
      <c r="H34"/>
      <c r="I34" s="925"/>
      <c r="J34" s="925"/>
      <c r="L34" s="925"/>
      <c r="M34" s="925"/>
      <c r="N34" s="17"/>
    </row>
    <row r="35" spans="1:26" ht="42.75" x14ac:dyDescent="0.25">
      <c r="A35" s="44"/>
      <c r="B35" s="56" t="s">
        <v>31</v>
      </c>
      <c r="C35" s="57" t="s">
        <v>4233</v>
      </c>
      <c r="D35" s="878">
        <v>60</v>
      </c>
      <c r="E35" s="1567"/>
      <c r="F35"/>
      <c r="G35"/>
      <c r="H35"/>
      <c r="I35" s="925"/>
      <c r="J35" s="925"/>
      <c r="L35" s="925"/>
      <c r="M35" s="925"/>
      <c r="N35" s="17"/>
    </row>
    <row r="36" spans="1:26" x14ac:dyDescent="0.25">
      <c r="A36" s="44"/>
      <c r="C36" s="45"/>
      <c r="D36" s="25"/>
      <c r="E36" s="46"/>
      <c r="F36" s="41"/>
      <c r="G36" s="41"/>
      <c r="H36" s="41"/>
      <c r="I36" s="42"/>
      <c r="J36" s="42"/>
      <c r="K36" s="43"/>
      <c r="L36" s="42"/>
      <c r="M36" s="42"/>
    </row>
    <row r="37" spans="1:26" ht="15.75" thickBot="1" x14ac:dyDescent="0.3">
      <c r="M37" s="1568" t="s">
        <v>32</v>
      </c>
      <c r="N37" s="1568"/>
    </row>
    <row r="38" spans="1:26" ht="18.75" x14ac:dyDescent="0.25">
      <c r="B38" s="1901" t="s">
        <v>4234</v>
      </c>
      <c r="C38" s="1901"/>
      <c r="D38" s="1901"/>
      <c r="E38" s="1901"/>
      <c r="F38" s="1901"/>
      <c r="G38" s="1901"/>
      <c r="H38" s="1901"/>
      <c r="I38" s="1901"/>
      <c r="J38" s="1901"/>
      <c r="K38" s="1901"/>
      <c r="L38" s="1901"/>
      <c r="M38" s="1901"/>
      <c r="N38" s="1901"/>
      <c r="O38" s="1901"/>
      <c r="P38" s="1901"/>
      <c r="Q38" s="1901"/>
    </row>
    <row r="39" spans="1:26" x14ac:dyDescent="0.25">
      <c r="M39" s="58"/>
      <c r="N39" s="58"/>
    </row>
    <row r="40" spans="1:26" s="925" customFormat="1" ht="60" x14ac:dyDescent="0.25">
      <c r="B40" s="860" t="s">
        <v>34</v>
      </c>
      <c r="C40" s="916" t="s">
        <v>35</v>
      </c>
      <c r="D40" s="860" t="s">
        <v>36</v>
      </c>
      <c r="E40" s="860" t="s">
        <v>37</v>
      </c>
      <c r="F40" s="860" t="s">
        <v>38</v>
      </c>
      <c r="G40" s="860" t="s">
        <v>39</v>
      </c>
      <c r="H40" s="860" t="s">
        <v>40</v>
      </c>
      <c r="I40" s="860" t="s">
        <v>41</v>
      </c>
      <c r="J40" s="860" t="s">
        <v>42</v>
      </c>
      <c r="K40" s="860" t="s">
        <v>43</v>
      </c>
      <c r="L40" s="860" t="s">
        <v>44</v>
      </c>
      <c r="M40" s="1375" t="s">
        <v>45</v>
      </c>
      <c r="N40" s="860" t="s">
        <v>46</v>
      </c>
      <c r="O40" s="860" t="s">
        <v>47</v>
      </c>
      <c r="P40" s="860" t="s">
        <v>48</v>
      </c>
      <c r="Q40" s="860" t="s">
        <v>49</v>
      </c>
    </row>
    <row r="41" spans="1:26" s="272" customFormat="1" ht="45" x14ac:dyDescent="0.25">
      <c r="A41" s="62"/>
      <c r="B41" s="363" t="s">
        <v>4782</v>
      </c>
      <c r="C41" s="477" t="s">
        <v>4782</v>
      </c>
      <c r="D41" s="477" t="s">
        <v>4789</v>
      </c>
      <c r="E41" s="477" t="s">
        <v>5167</v>
      </c>
      <c r="F41" s="477" t="s">
        <v>19</v>
      </c>
      <c r="G41" s="1377">
        <v>0.4</v>
      </c>
      <c r="H41" s="1378">
        <v>40560</v>
      </c>
      <c r="I41" s="1378">
        <v>40908</v>
      </c>
      <c r="J41" s="477" t="s">
        <v>20</v>
      </c>
      <c r="K41" s="477">
        <v>11.4</v>
      </c>
      <c r="L41" s="70">
        <v>0</v>
      </c>
      <c r="M41" s="477">
        <v>432</v>
      </c>
      <c r="N41" s="1379">
        <v>173</v>
      </c>
      <c r="O41" s="1380">
        <v>199374400</v>
      </c>
      <c r="P41" s="1380" t="s">
        <v>5168</v>
      </c>
      <c r="Q41" s="1381"/>
      <c r="R41" s="479"/>
      <c r="S41" s="479"/>
      <c r="T41" s="479"/>
      <c r="U41" s="479"/>
      <c r="V41" s="479"/>
      <c r="W41" s="479"/>
      <c r="X41" s="479"/>
      <c r="Y41" s="479"/>
      <c r="Z41" s="479"/>
    </row>
    <row r="42" spans="1:26" s="272" customFormat="1" ht="45" x14ac:dyDescent="0.25">
      <c r="A42" s="62"/>
      <c r="B42" s="363" t="s">
        <v>4782</v>
      </c>
      <c r="C42" s="477" t="s">
        <v>4782</v>
      </c>
      <c r="D42" s="477" t="s">
        <v>4789</v>
      </c>
      <c r="E42" s="1385" t="s">
        <v>5169</v>
      </c>
      <c r="F42" s="1386" t="s">
        <v>19</v>
      </c>
      <c r="G42" s="1385">
        <v>0.4</v>
      </c>
      <c r="H42" s="1387">
        <v>40939</v>
      </c>
      <c r="I42" s="81">
        <v>41274</v>
      </c>
      <c r="J42" s="1388" t="s">
        <v>20</v>
      </c>
      <c r="K42" s="1389">
        <v>11</v>
      </c>
      <c r="L42" s="1389">
        <v>0</v>
      </c>
      <c r="M42" s="1390">
        <v>460</v>
      </c>
      <c r="N42" s="1390">
        <v>222</v>
      </c>
      <c r="O42" s="1391">
        <v>320085020</v>
      </c>
      <c r="P42" s="1391" t="s">
        <v>5170</v>
      </c>
      <c r="Q42" s="951"/>
      <c r="R42" s="479"/>
      <c r="S42" s="479"/>
      <c r="T42" s="479"/>
      <c r="U42" s="479"/>
      <c r="V42" s="479"/>
      <c r="W42" s="479"/>
      <c r="X42" s="479"/>
      <c r="Y42" s="479"/>
      <c r="Z42" s="479"/>
    </row>
    <row r="43" spans="1:26" s="272" customFormat="1" ht="45" x14ac:dyDescent="0.25">
      <c r="A43" s="62"/>
      <c r="B43" s="363" t="s">
        <v>4782</v>
      </c>
      <c r="C43" s="477" t="s">
        <v>4782</v>
      </c>
      <c r="D43" s="477" t="s">
        <v>4789</v>
      </c>
      <c r="E43" s="477" t="s">
        <v>5171</v>
      </c>
      <c r="F43" s="477" t="s">
        <v>19</v>
      </c>
      <c r="G43" s="1377">
        <v>0.4</v>
      </c>
      <c r="H43" s="1378">
        <v>41304</v>
      </c>
      <c r="I43" s="1392">
        <v>41639</v>
      </c>
      <c r="J43" s="477" t="s">
        <v>20</v>
      </c>
      <c r="K43" s="477">
        <v>11</v>
      </c>
      <c r="L43" s="1393">
        <v>0</v>
      </c>
      <c r="M43" s="477">
        <v>425</v>
      </c>
      <c r="N43" s="84">
        <v>170</v>
      </c>
      <c r="O43" s="87">
        <v>410716759</v>
      </c>
      <c r="P43" s="87" t="s">
        <v>5172</v>
      </c>
      <c r="Q43" s="952"/>
      <c r="R43" s="479"/>
      <c r="S43" s="479"/>
      <c r="T43" s="479"/>
      <c r="U43" s="479"/>
      <c r="V43" s="479"/>
      <c r="W43" s="479"/>
      <c r="X43" s="479"/>
      <c r="Y43" s="479"/>
      <c r="Z43" s="479"/>
    </row>
    <row r="44" spans="1:26" s="76" customFormat="1" x14ac:dyDescent="0.25">
      <c r="A44" s="62"/>
      <c r="B44" s="163"/>
      <c r="C44" s="163"/>
      <c r="D44" s="77"/>
      <c r="E44" s="78"/>
      <c r="F44" s="79"/>
      <c r="G44" s="78"/>
      <c r="H44" s="80"/>
      <c r="I44" s="81"/>
      <c r="J44" s="82"/>
      <c r="K44" s="83"/>
      <c r="L44" s="83"/>
      <c r="M44" s="84"/>
      <c r="N44" s="84"/>
      <c r="O44" s="87"/>
      <c r="P44" s="87"/>
      <c r="Q44" s="62"/>
    </row>
    <row r="45" spans="1:26" s="99" customFormat="1" x14ac:dyDescent="0.25">
      <c r="A45" s="90"/>
      <c r="B45" s="91"/>
      <c r="C45" s="91"/>
      <c r="D45" s="92"/>
      <c r="E45" s="93"/>
      <c r="F45" s="94"/>
      <c r="G45" s="93"/>
      <c r="H45" s="94"/>
      <c r="I45" s="1231"/>
      <c r="J45" s="95"/>
      <c r="K45" s="89">
        <f>SUM(K41:K44)</f>
        <v>33.4</v>
      </c>
      <c r="L45" s="89">
        <f>SUM(L42:L44)</f>
        <v>0</v>
      </c>
      <c r="M45" s="96"/>
      <c r="N45" s="96"/>
      <c r="O45" s="97"/>
      <c r="P45" s="97"/>
      <c r="Q45" s="98"/>
    </row>
    <row r="46" spans="1:26" s="99" customFormat="1" x14ac:dyDescent="0.25">
      <c r="A46" s="1394"/>
      <c r="B46" s="1395"/>
      <c r="C46" s="1395"/>
      <c r="D46" s="1396"/>
      <c r="E46" s="1397"/>
      <c r="F46" s="1398"/>
      <c r="G46" s="1397"/>
      <c r="H46" s="1398"/>
      <c r="I46" s="1399"/>
      <c r="J46" s="1400"/>
      <c r="K46" s="1401"/>
      <c r="L46" s="1401"/>
      <c r="M46" s="1402"/>
      <c r="N46" s="1402"/>
      <c r="O46" s="1403"/>
      <c r="P46" s="1403"/>
      <c r="Q46" s="1404"/>
    </row>
    <row r="47" spans="1:26" s="100" customFormat="1" ht="15.75" thickBot="1" x14ac:dyDescent="0.3">
      <c r="C47" s="101"/>
      <c r="E47" s="102"/>
      <c r="K47" s="103"/>
    </row>
    <row r="48" spans="1:26" s="100" customFormat="1" x14ac:dyDescent="0.25">
      <c r="B48" s="2142" t="s">
        <v>60</v>
      </c>
      <c r="C48" s="2144" t="s">
        <v>61</v>
      </c>
      <c r="D48" s="2145" t="s">
        <v>62</v>
      </c>
      <c r="E48" s="2146"/>
      <c r="K48" s="103"/>
    </row>
    <row r="49" spans="2:18" s="100" customFormat="1" x14ac:dyDescent="0.25">
      <c r="B49" s="2143"/>
      <c r="C49" s="1741"/>
      <c r="D49" s="857" t="s">
        <v>19</v>
      </c>
      <c r="E49" s="1405" t="s">
        <v>20</v>
      </c>
      <c r="K49" s="103"/>
    </row>
    <row r="50" spans="2:18" s="100" customFormat="1" ht="18.75" x14ac:dyDescent="0.25">
      <c r="B50" s="1406" t="s">
        <v>65</v>
      </c>
      <c r="C50" s="107">
        <f>+K45</f>
        <v>33.4</v>
      </c>
      <c r="D50" s="983" t="s">
        <v>22</v>
      </c>
      <c r="E50" s="1407"/>
      <c r="F50" s="110"/>
      <c r="G50" s="110"/>
      <c r="H50" s="110"/>
      <c r="I50" s="110"/>
      <c r="J50" s="110"/>
      <c r="K50" s="111"/>
      <c r="L50" s="110"/>
      <c r="M50" s="110"/>
    </row>
    <row r="51" spans="2:18" s="100" customFormat="1" ht="15.75" thickBot="1" x14ac:dyDescent="0.3">
      <c r="B51" s="1408" t="s">
        <v>66</v>
      </c>
      <c r="C51" s="1409" t="s">
        <v>5173</v>
      </c>
      <c r="D51" s="1364"/>
      <c r="E51" s="1410" t="s">
        <v>22</v>
      </c>
      <c r="K51" s="103"/>
    </row>
    <row r="52" spans="2:18" s="100" customFormat="1" x14ac:dyDescent="0.25">
      <c r="B52" s="112"/>
      <c r="C52" s="1582"/>
      <c r="D52" s="1582"/>
      <c r="E52" s="1582"/>
      <c r="F52" s="1582"/>
      <c r="G52" s="1582"/>
      <c r="H52" s="1582"/>
      <c r="I52" s="1582"/>
      <c r="J52" s="1582"/>
      <c r="K52" s="1582"/>
      <c r="L52" s="1582"/>
      <c r="M52" s="1582"/>
      <c r="N52" s="1582"/>
    </row>
    <row r="53" spans="2:18" ht="15.75" thickBot="1" x14ac:dyDescent="0.3"/>
    <row r="54" spans="2:18" ht="27" thickBot="1" x14ac:dyDescent="0.3">
      <c r="B54" s="1583" t="s">
        <v>67</v>
      </c>
      <c r="C54" s="1583"/>
      <c r="D54" s="1583"/>
      <c r="E54" s="1583"/>
      <c r="F54" s="1583"/>
      <c r="G54" s="1583"/>
      <c r="H54" s="1583"/>
      <c r="I54" s="1583"/>
      <c r="J54" s="1583"/>
      <c r="K54" s="1583"/>
      <c r="L54" s="1583"/>
      <c r="M54" s="1583"/>
      <c r="N54" s="1583"/>
    </row>
    <row r="57" spans="2:18" ht="120" x14ac:dyDescent="0.25">
      <c r="B57" s="923" t="s">
        <v>68</v>
      </c>
      <c r="C57" s="60" t="s">
        <v>69</v>
      </c>
      <c r="D57" s="923" t="s">
        <v>70</v>
      </c>
      <c r="E57" s="923" t="s">
        <v>71</v>
      </c>
      <c r="F57" s="923" t="s">
        <v>72</v>
      </c>
      <c r="G57" s="923" t="s">
        <v>73</v>
      </c>
      <c r="H57" s="923" t="s">
        <v>74</v>
      </c>
      <c r="I57" s="923" t="s">
        <v>75</v>
      </c>
      <c r="J57" s="923" t="s">
        <v>76</v>
      </c>
      <c r="K57" s="923" t="s">
        <v>77</v>
      </c>
      <c r="L57" s="923" t="s">
        <v>78</v>
      </c>
      <c r="M57" s="862" t="s">
        <v>79</v>
      </c>
      <c r="N57" s="862" t="s">
        <v>80</v>
      </c>
      <c r="O57" s="1579" t="s">
        <v>81</v>
      </c>
      <c r="P57" s="1581"/>
      <c r="Q57" s="923" t="s">
        <v>82</v>
      </c>
    </row>
    <row r="58" spans="2:18" s="116" customFormat="1" ht="30" x14ac:dyDescent="0.25">
      <c r="B58" s="380" t="s">
        <v>83</v>
      </c>
      <c r="C58" s="118" t="s">
        <v>84</v>
      </c>
      <c r="D58" s="119" t="s">
        <v>5174</v>
      </c>
      <c r="E58" s="119">
        <v>90</v>
      </c>
      <c r="F58" s="119" t="s">
        <v>86</v>
      </c>
      <c r="G58" s="119" t="s">
        <v>19</v>
      </c>
      <c r="H58" s="119" t="s">
        <v>86</v>
      </c>
      <c r="I58" s="119" t="s">
        <v>86</v>
      </c>
      <c r="J58" s="119" t="s">
        <v>19</v>
      </c>
      <c r="K58" s="119" t="s">
        <v>19</v>
      </c>
      <c r="L58" s="119" t="s">
        <v>19</v>
      </c>
      <c r="M58" s="119" t="s">
        <v>19</v>
      </c>
      <c r="N58" s="119" t="s">
        <v>19</v>
      </c>
      <c r="O58" s="1742"/>
      <c r="P58" s="1743"/>
      <c r="Q58" s="119" t="s">
        <v>19</v>
      </c>
    </row>
    <row r="59" spans="2:18" s="116" customFormat="1" x14ac:dyDescent="0.25">
      <c r="B59" s="380" t="s">
        <v>83</v>
      </c>
      <c r="C59" s="118" t="s">
        <v>84</v>
      </c>
      <c r="D59" s="965" t="s">
        <v>5175</v>
      </c>
      <c r="E59" s="965">
        <v>92</v>
      </c>
      <c r="F59" s="119" t="s">
        <v>86</v>
      </c>
      <c r="G59" s="119" t="s">
        <v>19</v>
      </c>
      <c r="H59" s="119" t="s">
        <v>86</v>
      </c>
      <c r="I59" s="119" t="s">
        <v>86</v>
      </c>
      <c r="J59" s="119" t="s">
        <v>19</v>
      </c>
      <c r="K59" s="119" t="s">
        <v>19</v>
      </c>
      <c r="L59" s="119" t="s">
        <v>19</v>
      </c>
      <c r="M59" s="119" t="s">
        <v>19</v>
      </c>
      <c r="N59" s="119" t="s">
        <v>19</v>
      </c>
      <c r="O59" s="1742"/>
      <c r="P59" s="1743"/>
      <c r="Q59" s="119" t="s">
        <v>19</v>
      </c>
      <c r="R59" s="121"/>
    </row>
    <row r="60" spans="2:18" s="116" customFormat="1" x14ac:dyDescent="0.25">
      <c r="B60" s="380" t="s">
        <v>83</v>
      </c>
      <c r="C60" s="118" t="s">
        <v>84</v>
      </c>
      <c r="D60" s="119" t="s">
        <v>1906</v>
      </c>
      <c r="E60" s="119">
        <v>91</v>
      </c>
      <c r="F60" s="119" t="s">
        <v>86</v>
      </c>
      <c r="G60" s="119" t="s">
        <v>19</v>
      </c>
      <c r="H60" s="119" t="s">
        <v>86</v>
      </c>
      <c r="I60" s="119" t="s">
        <v>86</v>
      </c>
      <c r="J60" s="119" t="s">
        <v>19</v>
      </c>
      <c r="K60" s="119" t="s">
        <v>19</v>
      </c>
      <c r="L60" s="119" t="s">
        <v>19</v>
      </c>
      <c r="M60" s="119" t="s">
        <v>19</v>
      </c>
      <c r="N60" s="119" t="s">
        <v>19</v>
      </c>
      <c r="O60" s="1742"/>
      <c r="P60" s="1743"/>
      <c r="Q60" s="119" t="s">
        <v>19</v>
      </c>
      <c r="R60" s="121"/>
    </row>
    <row r="61" spans="2:18" s="116" customFormat="1" ht="81" customHeight="1" x14ac:dyDescent="0.25">
      <c r="B61" s="380" t="s">
        <v>1824</v>
      </c>
      <c r="C61" s="118" t="s">
        <v>93</v>
      </c>
      <c r="D61" s="119"/>
      <c r="E61" s="119"/>
      <c r="F61" s="119"/>
      <c r="G61" s="119"/>
      <c r="H61" s="119"/>
      <c r="I61" s="119"/>
      <c r="J61" s="119"/>
      <c r="K61" s="119"/>
      <c r="L61" s="119"/>
      <c r="M61" s="119"/>
      <c r="N61" s="119"/>
      <c r="O61" s="1742" t="s">
        <v>5176</v>
      </c>
      <c r="P61" s="1743"/>
      <c r="Q61" s="119" t="s">
        <v>20</v>
      </c>
      <c r="R61" s="121"/>
    </row>
    <row r="62" spans="2:18" x14ac:dyDescent="0.25">
      <c r="B62" s="1" t="s">
        <v>94</v>
      </c>
    </row>
    <row r="63" spans="2:18" x14ac:dyDescent="0.25">
      <c r="B63" s="1" t="s">
        <v>95</v>
      </c>
    </row>
    <row r="65" spans="2:24" ht="15.75" thickBot="1" x14ac:dyDescent="0.3"/>
    <row r="66" spans="2:24" ht="27" thickBot="1" x14ac:dyDescent="0.3">
      <c r="B66" s="1584" t="s">
        <v>96</v>
      </c>
      <c r="C66" s="1585"/>
      <c r="D66" s="1585"/>
      <c r="E66" s="1585"/>
      <c r="F66" s="1585"/>
      <c r="G66" s="1585"/>
      <c r="H66" s="1585"/>
      <c r="I66" s="1585"/>
      <c r="J66" s="1585"/>
      <c r="K66" s="1585"/>
      <c r="L66" s="1585"/>
      <c r="M66" s="1585"/>
      <c r="N66" s="1586"/>
    </row>
    <row r="69" spans="2:24" x14ac:dyDescent="0.25">
      <c r="B69" s="1577" t="s">
        <v>97</v>
      </c>
      <c r="C69" s="1754" t="s">
        <v>98</v>
      </c>
      <c r="D69" s="1577" t="s">
        <v>99</v>
      </c>
      <c r="E69" s="1577" t="s">
        <v>100</v>
      </c>
      <c r="F69" s="1577" t="s">
        <v>101</v>
      </c>
      <c r="G69" s="1577" t="s">
        <v>102</v>
      </c>
      <c r="H69" s="1577" t="s">
        <v>103</v>
      </c>
      <c r="I69" s="1577" t="s">
        <v>104</v>
      </c>
      <c r="J69" s="1579" t="s">
        <v>105</v>
      </c>
      <c r="K69" s="1580"/>
      <c r="L69" s="1581"/>
      <c r="M69" s="1577" t="s">
        <v>106</v>
      </c>
      <c r="N69" s="1577" t="s">
        <v>107</v>
      </c>
      <c r="O69" s="1577" t="s">
        <v>108</v>
      </c>
      <c r="P69" s="1744" t="s">
        <v>81</v>
      </c>
      <c r="Q69" s="1745"/>
    </row>
    <row r="70" spans="2:24" ht="45" x14ac:dyDescent="0.25">
      <c r="B70" s="1578"/>
      <c r="C70" s="1755"/>
      <c r="D70" s="1578"/>
      <c r="E70" s="1578"/>
      <c r="F70" s="1578"/>
      <c r="G70" s="1578"/>
      <c r="H70" s="1578"/>
      <c r="I70" s="1578"/>
      <c r="J70" s="128" t="s">
        <v>109</v>
      </c>
      <c r="K70" s="128" t="s">
        <v>110</v>
      </c>
      <c r="L70" s="128" t="s">
        <v>111</v>
      </c>
      <c r="M70" s="1578"/>
      <c r="N70" s="1578"/>
      <c r="O70" s="1578"/>
      <c r="P70" s="1746"/>
      <c r="Q70" s="1747"/>
    </row>
    <row r="71" spans="2:24" ht="45" x14ac:dyDescent="0.25">
      <c r="B71" s="904" t="s">
        <v>1093</v>
      </c>
      <c r="C71" s="914" t="s">
        <v>113</v>
      </c>
      <c r="D71" s="879" t="s">
        <v>5177</v>
      </c>
      <c r="E71" s="879">
        <v>30652618</v>
      </c>
      <c r="F71" s="879" t="s">
        <v>5178</v>
      </c>
      <c r="G71" s="870" t="s">
        <v>253</v>
      </c>
      <c r="H71" s="872">
        <v>36412</v>
      </c>
      <c r="I71" s="875" t="s">
        <v>86</v>
      </c>
      <c r="J71" s="880" t="s">
        <v>4830</v>
      </c>
      <c r="K71" s="879" t="s">
        <v>5179</v>
      </c>
      <c r="L71" s="879" t="s">
        <v>155</v>
      </c>
      <c r="M71" s="870" t="s">
        <v>19</v>
      </c>
      <c r="N71" s="870" t="s">
        <v>19</v>
      </c>
      <c r="O71" s="870" t="s">
        <v>19</v>
      </c>
      <c r="P71" s="1725"/>
      <c r="Q71" s="1726"/>
    </row>
    <row r="72" spans="2:24" s="137" customFormat="1" ht="45" x14ac:dyDescent="0.25">
      <c r="B72" s="963" t="s">
        <v>1093</v>
      </c>
      <c r="C72" s="132" t="s">
        <v>5180</v>
      </c>
      <c r="D72" s="879" t="s">
        <v>5181</v>
      </c>
      <c r="E72" s="879">
        <v>6882433</v>
      </c>
      <c r="F72" s="879" t="s">
        <v>358</v>
      </c>
      <c r="G72" s="917" t="s">
        <v>797</v>
      </c>
      <c r="H72" s="135">
        <v>33493</v>
      </c>
      <c r="I72" s="917" t="s">
        <v>86</v>
      </c>
      <c r="J72" s="880" t="s">
        <v>5182</v>
      </c>
      <c r="K72" s="1221" t="s">
        <v>5183</v>
      </c>
      <c r="L72" s="1221" t="s">
        <v>155</v>
      </c>
      <c r="M72" s="870" t="s">
        <v>19</v>
      </c>
      <c r="N72" s="870" t="s">
        <v>19</v>
      </c>
      <c r="O72" s="870" t="s">
        <v>19</v>
      </c>
      <c r="P72" s="1857"/>
      <c r="Q72" s="1858"/>
      <c r="W72" s="1"/>
    </row>
    <row r="73" spans="2:24" s="137" customFormat="1" ht="45" x14ac:dyDescent="0.25">
      <c r="B73" s="963" t="s">
        <v>1093</v>
      </c>
      <c r="C73" s="132" t="s">
        <v>133</v>
      </c>
      <c r="D73" s="879" t="s">
        <v>5184</v>
      </c>
      <c r="E73" s="879">
        <v>30660433</v>
      </c>
      <c r="F73" s="879" t="s">
        <v>1442</v>
      </c>
      <c r="G73" s="917" t="s">
        <v>797</v>
      </c>
      <c r="H73" s="135">
        <v>37897</v>
      </c>
      <c r="I73" s="917" t="s">
        <v>86</v>
      </c>
      <c r="J73" s="880" t="s">
        <v>5185</v>
      </c>
      <c r="K73" s="1221" t="s">
        <v>5186</v>
      </c>
      <c r="L73" s="1221" t="s">
        <v>155</v>
      </c>
      <c r="M73" s="870" t="s">
        <v>19</v>
      </c>
      <c r="N73" s="870" t="s">
        <v>19</v>
      </c>
      <c r="O73" s="870" t="s">
        <v>19</v>
      </c>
      <c r="P73" s="953"/>
      <c r="Q73" s="954"/>
      <c r="W73" s="1"/>
    </row>
    <row r="74" spans="2:24" s="137" customFormat="1" ht="60" x14ac:dyDescent="0.25">
      <c r="B74" s="963" t="s">
        <v>1093</v>
      </c>
      <c r="C74" s="132" t="s">
        <v>1300</v>
      </c>
      <c r="D74" s="879" t="s">
        <v>5187</v>
      </c>
      <c r="E74" s="879">
        <v>30648704</v>
      </c>
      <c r="F74" s="879" t="s">
        <v>2378</v>
      </c>
      <c r="G74" s="917" t="s">
        <v>253</v>
      </c>
      <c r="H74" s="135">
        <v>32497</v>
      </c>
      <c r="I74" s="917" t="s">
        <v>86</v>
      </c>
      <c r="J74" s="880" t="s">
        <v>5188</v>
      </c>
      <c r="K74" s="1221" t="s">
        <v>5189</v>
      </c>
      <c r="L74" s="1221" t="s">
        <v>155</v>
      </c>
      <c r="M74" s="870" t="s">
        <v>19</v>
      </c>
      <c r="N74" s="870" t="s">
        <v>19</v>
      </c>
      <c r="O74" s="870" t="s">
        <v>19</v>
      </c>
      <c r="P74" s="953"/>
      <c r="Q74" s="954"/>
      <c r="W74" s="1"/>
    </row>
    <row r="75" spans="2:24" ht="45" x14ac:dyDescent="0.25">
      <c r="B75" s="904" t="s">
        <v>126</v>
      </c>
      <c r="C75" s="914" t="s">
        <v>113</v>
      </c>
      <c r="D75" s="879" t="s">
        <v>5190</v>
      </c>
      <c r="E75" s="879">
        <v>30650593</v>
      </c>
      <c r="F75" s="879" t="s">
        <v>288</v>
      </c>
      <c r="G75" s="917" t="s">
        <v>1345</v>
      </c>
      <c r="H75" s="135">
        <v>34908</v>
      </c>
      <c r="I75" s="917" t="s">
        <v>86</v>
      </c>
      <c r="J75" s="880" t="s">
        <v>4228</v>
      </c>
      <c r="K75" s="218" t="s">
        <v>4245</v>
      </c>
      <c r="L75" s="879" t="s">
        <v>155</v>
      </c>
      <c r="M75" s="870" t="s">
        <v>19</v>
      </c>
      <c r="N75" s="870" t="s">
        <v>19</v>
      </c>
      <c r="O75" s="870" t="s">
        <v>19</v>
      </c>
      <c r="P75" s="1857"/>
      <c r="Q75" s="1858"/>
    </row>
    <row r="76" spans="2:24" ht="30" x14ac:dyDescent="0.25">
      <c r="B76" s="918" t="s">
        <v>126</v>
      </c>
      <c r="C76" s="145" t="s">
        <v>5180</v>
      </c>
      <c r="D76" s="879" t="s">
        <v>5191</v>
      </c>
      <c r="E76" s="879">
        <v>50882937</v>
      </c>
      <c r="F76" s="879" t="s">
        <v>1312</v>
      </c>
      <c r="G76" s="880" t="s">
        <v>1018</v>
      </c>
      <c r="H76" s="881">
        <v>39073</v>
      </c>
      <c r="I76" s="879">
        <v>141785</v>
      </c>
      <c r="J76" s="880" t="s">
        <v>5192</v>
      </c>
      <c r="K76" s="879" t="s">
        <v>5193</v>
      </c>
      <c r="L76" s="879" t="s">
        <v>155</v>
      </c>
      <c r="M76" s="880" t="s">
        <v>19</v>
      </c>
      <c r="N76" s="880" t="s">
        <v>19</v>
      </c>
      <c r="O76" s="880" t="s">
        <v>19</v>
      </c>
      <c r="P76" s="1867"/>
      <c r="Q76" s="1868"/>
    </row>
    <row r="77" spans="2:24" ht="45" x14ac:dyDescent="0.25">
      <c r="B77" s="918" t="s">
        <v>126</v>
      </c>
      <c r="C77" s="145" t="s">
        <v>141</v>
      </c>
      <c r="D77" s="879" t="s">
        <v>5194</v>
      </c>
      <c r="E77" s="879">
        <v>1063151597</v>
      </c>
      <c r="F77" s="879" t="s">
        <v>258</v>
      </c>
      <c r="G77" s="880" t="s">
        <v>130</v>
      </c>
      <c r="H77" s="881">
        <v>40780</v>
      </c>
      <c r="I77" s="879">
        <v>1314858</v>
      </c>
      <c r="J77" s="880" t="s">
        <v>829</v>
      </c>
      <c r="K77" s="879" t="s">
        <v>5195</v>
      </c>
      <c r="L77" s="879" t="s">
        <v>155</v>
      </c>
      <c r="M77" s="880" t="s">
        <v>19</v>
      </c>
      <c r="N77" s="880" t="s">
        <v>19</v>
      </c>
      <c r="O77" s="880" t="s">
        <v>19</v>
      </c>
      <c r="P77" s="957"/>
      <c r="Q77" s="958"/>
    </row>
    <row r="78" spans="2:24" ht="60" x14ac:dyDescent="0.25">
      <c r="B78" s="918" t="s">
        <v>126</v>
      </c>
      <c r="C78" s="145" t="s">
        <v>141</v>
      </c>
      <c r="D78" s="879" t="s">
        <v>5196</v>
      </c>
      <c r="E78" s="879">
        <v>30667396</v>
      </c>
      <c r="F78" s="879" t="s">
        <v>258</v>
      </c>
      <c r="G78" s="880" t="s">
        <v>318</v>
      </c>
      <c r="H78" s="881">
        <v>38337</v>
      </c>
      <c r="I78" s="879">
        <v>134983</v>
      </c>
      <c r="J78" s="880" t="s">
        <v>829</v>
      </c>
      <c r="K78" s="879" t="s">
        <v>5197</v>
      </c>
      <c r="L78" s="879" t="s">
        <v>155</v>
      </c>
      <c r="M78" s="880" t="s">
        <v>19</v>
      </c>
      <c r="N78" s="880" t="s">
        <v>19</v>
      </c>
      <c r="O78" s="880" t="s">
        <v>19</v>
      </c>
      <c r="P78" s="1867" t="s">
        <v>5198</v>
      </c>
      <c r="Q78" s="1868"/>
    </row>
    <row r="79" spans="2:24" ht="45" x14ac:dyDescent="0.25">
      <c r="B79" s="918" t="s">
        <v>126</v>
      </c>
      <c r="C79" s="145" t="s">
        <v>141</v>
      </c>
      <c r="D79" s="879" t="s">
        <v>5199</v>
      </c>
      <c r="E79" s="879">
        <v>1063155361</v>
      </c>
      <c r="F79" s="879" t="s">
        <v>258</v>
      </c>
      <c r="G79" s="880" t="s">
        <v>143</v>
      </c>
      <c r="H79" s="881">
        <v>41954</v>
      </c>
      <c r="I79" s="879" t="s">
        <v>86</v>
      </c>
      <c r="J79" s="880" t="s">
        <v>5200</v>
      </c>
      <c r="K79" s="879" t="s">
        <v>5201</v>
      </c>
      <c r="L79" s="879" t="s">
        <v>155</v>
      </c>
      <c r="M79" s="880" t="s">
        <v>19</v>
      </c>
      <c r="N79" s="880" t="s">
        <v>19</v>
      </c>
      <c r="O79" s="880" t="s">
        <v>19</v>
      </c>
      <c r="P79" s="1867"/>
      <c r="Q79" s="1868"/>
      <c r="T79" s="35"/>
      <c r="U79" s="1984"/>
      <c r="V79" s="1984"/>
      <c r="W79" s="35"/>
      <c r="X79" s="35"/>
    </row>
    <row r="80" spans="2:24" ht="60" x14ac:dyDescent="0.25">
      <c r="B80" s="918" t="s">
        <v>126</v>
      </c>
      <c r="C80" s="145" t="s">
        <v>2765</v>
      </c>
      <c r="D80" s="879" t="s">
        <v>5202</v>
      </c>
      <c r="E80" s="879">
        <v>50849306</v>
      </c>
      <c r="F80" s="879" t="s">
        <v>288</v>
      </c>
      <c r="G80" s="880" t="s">
        <v>289</v>
      </c>
      <c r="H80" s="881">
        <v>33753</v>
      </c>
      <c r="I80" s="879" t="s">
        <v>86</v>
      </c>
      <c r="J80" s="880" t="s">
        <v>829</v>
      </c>
      <c r="K80" s="879" t="s">
        <v>5203</v>
      </c>
      <c r="L80" s="879" t="s">
        <v>155</v>
      </c>
      <c r="M80" s="880" t="s">
        <v>19</v>
      </c>
      <c r="N80" s="880" t="s">
        <v>19</v>
      </c>
      <c r="O80" s="880" t="s">
        <v>19</v>
      </c>
      <c r="P80" s="1867"/>
      <c r="Q80" s="1868"/>
      <c r="T80" s="35"/>
      <c r="U80" s="826"/>
      <c r="V80" s="826"/>
      <c r="W80" s="35"/>
      <c r="X80" s="35"/>
    </row>
    <row r="81" spans="1:26" ht="15.75" thickBot="1" x14ac:dyDescent="0.3"/>
    <row r="82" spans="1:26" ht="27" thickBot="1" x14ac:dyDescent="0.3">
      <c r="B82" s="1584" t="s">
        <v>158</v>
      </c>
      <c r="C82" s="1585"/>
      <c r="D82" s="1585"/>
      <c r="E82" s="1585"/>
      <c r="F82" s="1585"/>
      <c r="G82" s="1585"/>
      <c r="H82" s="1585"/>
      <c r="I82" s="1585"/>
      <c r="J82" s="1585"/>
      <c r="K82" s="1585"/>
      <c r="L82" s="1585"/>
      <c r="M82" s="1585"/>
      <c r="N82" s="1586"/>
    </row>
    <row r="85" spans="1:26" ht="30" x14ac:dyDescent="0.25">
      <c r="B85" s="114" t="s">
        <v>18</v>
      </c>
      <c r="C85" s="113" t="s">
        <v>159</v>
      </c>
      <c r="D85" s="1579" t="s">
        <v>81</v>
      </c>
      <c r="E85" s="1581"/>
    </row>
    <row r="86" spans="1:26" x14ac:dyDescent="0.25">
      <c r="B86" s="932" t="s">
        <v>160</v>
      </c>
      <c r="C86" s="52" t="s">
        <v>19</v>
      </c>
      <c r="D86" s="1618"/>
      <c r="E86" s="1619"/>
    </row>
    <row r="89" spans="1:26" ht="26.25" x14ac:dyDescent="0.25">
      <c r="B89" s="1764" t="s">
        <v>161</v>
      </c>
      <c r="C89" s="1764"/>
      <c r="D89" s="1764"/>
      <c r="E89" s="1764"/>
      <c r="F89" s="1764"/>
      <c r="G89" s="1764"/>
      <c r="H89" s="1764"/>
      <c r="I89" s="1764"/>
      <c r="J89" s="1764"/>
      <c r="K89" s="1764"/>
      <c r="L89" s="1764"/>
      <c r="M89" s="1764"/>
      <c r="N89" s="1764"/>
      <c r="O89" s="1764"/>
      <c r="P89" s="1764"/>
    </row>
    <row r="91" spans="1:26" ht="15.75" thickBot="1" x14ac:dyDescent="0.3"/>
    <row r="92" spans="1:26" ht="27" thickBot="1" x14ac:dyDescent="0.3">
      <c r="B92" s="1584" t="s">
        <v>162</v>
      </c>
      <c r="C92" s="1585"/>
      <c r="D92" s="1585"/>
      <c r="E92" s="1585"/>
      <c r="F92" s="1585"/>
      <c r="G92" s="1585"/>
      <c r="H92" s="1585"/>
      <c r="I92" s="1585"/>
      <c r="J92" s="1585"/>
      <c r="K92" s="1585"/>
      <c r="L92" s="1585"/>
      <c r="M92" s="1585"/>
      <c r="N92" s="1586"/>
    </row>
    <row r="94" spans="1:26" ht="15.75" thickBot="1" x14ac:dyDescent="0.3">
      <c r="M94" s="58"/>
      <c r="N94" s="58"/>
    </row>
    <row r="95" spans="1:26" s="925" customFormat="1" ht="60" x14ac:dyDescent="0.25">
      <c r="B95" s="156" t="s">
        <v>34</v>
      </c>
      <c r="C95" s="157" t="s">
        <v>35</v>
      </c>
      <c r="D95" s="156" t="s">
        <v>36</v>
      </c>
      <c r="E95" s="156" t="s">
        <v>37</v>
      </c>
      <c r="F95" s="156" t="s">
        <v>38</v>
      </c>
      <c r="G95" s="156" t="s">
        <v>39</v>
      </c>
      <c r="H95" s="156" t="s">
        <v>40</v>
      </c>
      <c r="I95" s="156" t="s">
        <v>41</v>
      </c>
      <c r="J95" s="156" t="s">
        <v>42</v>
      </c>
      <c r="K95" s="156" t="s">
        <v>43</v>
      </c>
      <c r="L95" s="156" t="s">
        <v>44</v>
      </c>
      <c r="M95" s="158" t="s">
        <v>45</v>
      </c>
      <c r="N95" s="156" t="s">
        <v>46</v>
      </c>
      <c r="O95" s="156" t="s">
        <v>47</v>
      </c>
      <c r="P95" s="860" t="s">
        <v>48</v>
      </c>
      <c r="Q95" s="860" t="s">
        <v>49</v>
      </c>
    </row>
    <row r="96" spans="1:26" s="76" customFormat="1" ht="60" x14ac:dyDescent="0.25">
      <c r="A96" s="62"/>
      <c r="B96" s="363" t="s">
        <v>5163</v>
      </c>
      <c r="C96" s="363" t="s">
        <v>5163</v>
      </c>
      <c r="D96" s="77" t="s">
        <v>4817</v>
      </c>
      <c r="E96" s="477" t="s">
        <v>5204</v>
      </c>
      <c r="F96" s="477" t="s">
        <v>19</v>
      </c>
      <c r="G96" s="1377">
        <v>0.6</v>
      </c>
      <c r="H96" s="1378">
        <v>41309</v>
      </c>
      <c r="I96" s="1378">
        <v>41639</v>
      </c>
      <c r="J96" s="477" t="s">
        <v>20</v>
      </c>
      <c r="K96" s="477">
        <v>10.9</v>
      </c>
      <c r="L96" s="1393">
        <v>0</v>
      </c>
      <c r="M96" s="477">
        <v>322</v>
      </c>
      <c r="N96" s="601">
        <v>193</v>
      </c>
      <c r="O96" s="87">
        <v>331942472</v>
      </c>
      <c r="P96" s="87" t="s">
        <v>5205</v>
      </c>
      <c r="Q96" s="952"/>
      <c r="R96" s="75"/>
      <c r="S96" s="75"/>
      <c r="T96" s="75"/>
      <c r="U96" s="75"/>
      <c r="V96" s="75"/>
      <c r="W96" s="75"/>
      <c r="X96" s="75"/>
      <c r="Y96" s="75"/>
      <c r="Z96" s="75"/>
    </row>
    <row r="97" spans="1:26" s="76" customFormat="1" ht="60" x14ac:dyDescent="0.25">
      <c r="A97" s="62"/>
      <c r="B97" s="363" t="s">
        <v>5163</v>
      </c>
      <c r="C97" s="363" t="s">
        <v>5163</v>
      </c>
      <c r="D97" s="77" t="s">
        <v>4817</v>
      </c>
      <c r="E97" s="65" t="s">
        <v>5206</v>
      </c>
      <c r="F97" s="947" t="s">
        <v>19</v>
      </c>
      <c r="G97" s="949">
        <v>0.6</v>
      </c>
      <c r="H97" s="1449">
        <v>41673</v>
      </c>
      <c r="I97" s="1392">
        <v>41973</v>
      </c>
      <c r="J97" s="1450" t="s">
        <v>20</v>
      </c>
      <c r="K97" s="1450">
        <v>7.9</v>
      </c>
      <c r="L97" s="1451">
        <v>0</v>
      </c>
      <c r="M97" s="1450">
        <v>322</v>
      </c>
      <c r="N97" s="84">
        <v>193</v>
      </c>
      <c r="O97" s="87">
        <v>376788944</v>
      </c>
      <c r="P97" s="87" t="s">
        <v>5207</v>
      </c>
      <c r="Q97" s="952"/>
      <c r="R97" s="75"/>
      <c r="S97" s="75"/>
      <c r="T97" s="75"/>
      <c r="U97" s="75"/>
      <c r="V97" s="75"/>
      <c r="W97" s="75"/>
      <c r="X97" s="75"/>
      <c r="Y97" s="75"/>
      <c r="Z97" s="75"/>
    </row>
    <row r="98" spans="1:26" s="76" customFormat="1" x14ac:dyDescent="0.25">
      <c r="A98" s="62"/>
      <c r="B98" s="163"/>
      <c r="C98" s="77"/>
      <c r="D98" s="77"/>
      <c r="E98" s="78"/>
      <c r="F98" s="79"/>
      <c r="G98" s="160"/>
      <c r="H98" s="81"/>
      <c r="I98" s="81"/>
      <c r="J98" s="82"/>
      <c r="K98" s="161"/>
      <c r="L98" s="161"/>
      <c r="M98" s="162"/>
      <c r="N98" s="161"/>
      <c r="O98" s="85"/>
      <c r="P98" s="85"/>
      <c r="Q98" s="74"/>
      <c r="R98" s="75"/>
      <c r="S98" s="75"/>
      <c r="T98" s="75"/>
      <c r="U98" s="75"/>
      <c r="V98" s="75"/>
      <c r="W98" s="75"/>
      <c r="X98" s="75"/>
      <c r="Y98" s="75"/>
      <c r="Z98" s="75"/>
    </row>
    <row r="99" spans="1:26" s="76" customFormat="1" x14ac:dyDescent="0.25">
      <c r="A99" s="968"/>
      <c r="B99" s="163" t="s">
        <v>29</v>
      </c>
      <c r="C99" s="77"/>
      <c r="D99" s="77"/>
      <c r="E99" s="78"/>
      <c r="F99" s="79"/>
      <c r="G99" s="160"/>
      <c r="H99" s="81"/>
      <c r="I99" s="81"/>
      <c r="J99" s="82"/>
      <c r="K99" s="161">
        <f>SUM(K96:K98)</f>
        <v>18.8</v>
      </c>
      <c r="L99" s="161">
        <f>SUM(L96:L98)</f>
        <v>0</v>
      </c>
      <c r="M99" s="162">
        <f>SUM(M96:M98)</f>
        <v>644</v>
      </c>
      <c r="N99" s="161">
        <f>SUM(N96:N98)</f>
        <v>386</v>
      </c>
      <c r="O99" s="85">
        <f>SUM(O96:O98)</f>
        <v>708731416</v>
      </c>
      <c r="P99" s="85"/>
      <c r="Q99" s="74"/>
      <c r="R99" s="75"/>
      <c r="S99" s="75"/>
      <c r="T99" s="75"/>
      <c r="U99" s="75"/>
      <c r="V99" s="75"/>
      <c r="W99" s="75"/>
      <c r="X99" s="75"/>
      <c r="Y99" s="75"/>
      <c r="Z99" s="75"/>
    </row>
    <row r="100" spans="1:26" x14ac:dyDescent="0.25">
      <c r="B100" s="100"/>
      <c r="C100" s="101"/>
      <c r="D100" s="100"/>
      <c r="E100" s="102"/>
      <c r="F100" s="100"/>
      <c r="G100" s="100"/>
      <c r="H100" s="100"/>
      <c r="I100" s="100"/>
      <c r="J100" s="100"/>
      <c r="K100" s="103"/>
      <c r="L100" s="100"/>
      <c r="M100" s="100"/>
      <c r="N100" s="100"/>
      <c r="O100" s="100"/>
      <c r="P100" s="100"/>
    </row>
    <row r="101" spans="1:26" ht="18.75" x14ac:dyDescent="0.25">
      <c r="B101" s="106" t="s">
        <v>163</v>
      </c>
      <c r="C101" s="172" t="s">
        <v>5208</v>
      </c>
      <c r="H101" s="110"/>
      <c r="I101" s="110"/>
      <c r="J101" s="110"/>
      <c r="K101" s="111"/>
      <c r="L101" s="110"/>
      <c r="M101" s="110"/>
      <c r="N101" s="100"/>
      <c r="O101" s="100"/>
      <c r="P101" s="100"/>
    </row>
    <row r="102" spans="1:26" ht="15.75" thickBot="1" x14ac:dyDescent="0.3"/>
    <row r="103" spans="1:26" ht="30.75" thickBot="1" x14ac:dyDescent="0.3">
      <c r="B103" s="237" t="s">
        <v>175</v>
      </c>
      <c r="C103" s="200" t="s">
        <v>176</v>
      </c>
      <c r="D103" s="237" t="s">
        <v>28</v>
      </c>
      <c r="E103" s="200" t="s">
        <v>402</v>
      </c>
      <c r="I103" s="925"/>
      <c r="K103" s="1"/>
    </row>
    <row r="104" spans="1:26" x14ac:dyDescent="0.25">
      <c r="B104" s="239" t="s">
        <v>403</v>
      </c>
      <c r="C104" s="241">
        <v>20</v>
      </c>
      <c r="D104" s="241">
        <v>0</v>
      </c>
      <c r="E104" s="1610">
        <v>40</v>
      </c>
      <c r="I104" s="925"/>
      <c r="K104" s="1"/>
    </row>
    <row r="105" spans="1:26" x14ac:dyDescent="0.25">
      <c r="B105" s="239" t="s">
        <v>404</v>
      </c>
      <c r="C105" s="983">
        <v>30</v>
      </c>
      <c r="D105" s="878">
        <v>0</v>
      </c>
      <c r="E105" s="1602"/>
      <c r="I105" s="925"/>
      <c r="K105" s="1"/>
      <c r="M105" s="400"/>
    </row>
    <row r="106" spans="1:26" ht="15.75" thickBot="1" x14ac:dyDescent="0.3">
      <c r="B106" s="239" t="s">
        <v>405</v>
      </c>
      <c r="C106" s="243">
        <v>40</v>
      </c>
      <c r="D106" s="243">
        <v>40</v>
      </c>
      <c r="E106" s="1611"/>
      <c r="I106" s="925"/>
      <c r="K106" s="1"/>
    </row>
    <row r="108" spans="1:26" s="137" customFormat="1" ht="15.75" thickBot="1" x14ac:dyDescent="0.3">
      <c r="B108" s="173"/>
      <c r="C108" s="174"/>
      <c r="D108" s="175"/>
      <c r="E108" s="175"/>
      <c r="K108" s="176"/>
    </row>
    <row r="109" spans="1:26" ht="27" thickBot="1" x14ac:dyDescent="0.3">
      <c r="B109" s="1584" t="s">
        <v>164</v>
      </c>
      <c r="C109" s="1585"/>
      <c r="D109" s="1585"/>
      <c r="E109" s="1585"/>
      <c r="F109" s="1585"/>
      <c r="G109" s="1585"/>
      <c r="H109" s="1585"/>
      <c r="I109" s="1585"/>
      <c r="J109" s="1585"/>
      <c r="K109" s="1585"/>
      <c r="L109" s="1585"/>
      <c r="M109" s="1585"/>
      <c r="N109" s="1586"/>
    </row>
    <row r="111" spans="1:26" ht="75" x14ac:dyDescent="0.25">
      <c r="B111" s="1577" t="s">
        <v>97</v>
      </c>
      <c r="C111" s="1754" t="s">
        <v>98</v>
      </c>
      <c r="D111" s="1577" t="s">
        <v>99</v>
      </c>
      <c r="E111" s="1577" t="s">
        <v>100</v>
      </c>
      <c r="F111" s="1577" t="s">
        <v>101</v>
      </c>
      <c r="G111" s="1577" t="s">
        <v>102</v>
      </c>
      <c r="H111" s="1577" t="s">
        <v>103</v>
      </c>
      <c r="I111" s="1577" t="s">
        <v>104</v>
      </c>
      <c r="J111" s="1579" t="s">
        <v>105</v>
      </c>
      <c r="K111" s="1580"/>
      <c r="L111" s="1581"/>
      <c r="M111" s="923" t="s">
        <v>106</v>
      </c>
      <c r="N111" s="923" t="s">
        <v>107</v>
      </c>
      <c r="O111" s="923" t="s">
        <v>108</v>
      </c>
      <c r="P111" s="1579" t="s">
        <v>81</v>
      </c>
      <c r="Q111" s="1581"/>
    </row>
    <row r="112" spans="1:26" ht="45" x14ac:dyDescent="0.25">
      <c r="B112" s="1578"/>
      <c r="C112" s="1755"/>
      <c r="D112" s="1578"/>
      <c r="E112" s="1578"/>
      <c r="F112" s="1578"/>
      <c r="G112" s="1578"/>
      <c r="H112" s="1578"/>
      <c r="I112" s="1578"/>
      <c r="J112" s="177" t="s">
        <v>109</v>
      </c>
      <c r="K112" s="178" t="s">
        <v>110</v>
      </c>
      <c r="L112" s="177" t="s">
        <v>111</v>
      </c>
      <c r="M112" s="923"/>
      <c r="N112" s="923"/>
      <c r="O112" s="923"/>
      <c r="P112" s="862"/>
      <c r="Q112" s="863"/>
    </row>
    <row r="113" spans="2:17" s="181" customFormat="1" ht="45" x14ac:dyDescent="0.25">
      <c r="B113" s="1668" t="s">
        <v>4823</v>
      </c>
      <c r="C113" s="1748" t="s">
        <v>2155</v>
      </c>
      <c r="D113" s="1606" t="s">
        <v>5209</v>
      </c>
      <c r="E113" s="1606">
        <v>78075411</v>
      </c>
      <c r="F113" s="1606" t="s">
        <v>702</v>
      </c>
      <c r="G113" s="1606" t="s">
        <v>130</v>
      </c>
      <c r="H113" s="1603">
        <v>39415</v>
      </c>
      <c r="I113" s="1606" t="s">
        <v>86</v>
      </c>
      <c r="J113" s="880" t="s">
        <v>5210</v>
      </c>
      <c r="K113" s="879" t="s">
        <v>5211</v>
      </c>
      <c r="L113" s="879" t="s">
        <v>155</v>
      </c>
      <c r="M113" s="1599" t="s">
        <v>19</v>
      </c>
      <c r="N113" s="1599" t="s">
        <v>19</v>
      </c>
      <c r="O113" s="1599" t="s">
        <v>19</v>
      </c>
      <c r="P113" s="1859"/>
      <c r="Q113" s="1860"/>
    </row>
    <row r="114" spans="2:17" s="181" customFormat="1" ht="30" x14ac:dyDescent="0.25">
      <c r="B114" s="1670"/>
      <c r="C114" s="1750"/>
      <c r="D114" s="1607"/>
      <c r="E114" s="1607"/>
      <c r="F114" s="1607"/>
      <c r="G114" s="1607"/>
      <c r="H114" s="1605"/>
      <c r="I114" s="1607"/>
      <c r="J114" s="881" t="s">
        <v>5192</v>
      </c>
      <c r="K114" s="881" t="s">
        <v>5212</v>
      </c>
      <c r="L114" s="879" t="s">
        <v>155</v>
      </c>
      <c r="M114" s="1601"/>
      <c r="N114" s="1601"/>
      <c r="O114" s="1601"/>
      <c r="P114" s="1861"/>
      <c r="Q114" s="1862"/>
    </row>
    <row r="115" spans="2:17" s="181" customFormat="1" ht="45" x14ac:dyDescent="0.25">
      <c r="B115" s="904" t="s">
        <v>4823</v>
      </c>
      <c r="C115" s="914" t="s">
        <v>5213</v>
      </c>
      <c r="D115" s="938" t="s">
        <v>5214</v>
      </c>
      <c r="E115" s="191">
        <v>30660749</v>
      </c>
      <c r="F115" s="938" t="s">
        <v>129</v>
      </c>
      <c r="G115" s="870" t="s">
        <v>318</v>
      </c>
      <c r="H115" s="872">
        <v>34992</v>
      </c>
      <c r="I115" s="875">
        <v>107714</v>
      </c>
      <c r="J115" s="881" t="s">
        <v>318</v>
      </c>
      <c r="K115" s="881" t="s">
        <v>5215</v>
      </c>
      <c r="L115" s="879" t="s">
        <v>155</v>
      </c>
      <c r="M115" s="880" t="s">
        <v>19</v>
      </c>
      <c r="N115" s="880" t="s">
        <v>19</v>
      </c>
      <c r="O115" s="880" t="s">
        <v>19</v>
      </c>
      <c r="P115" s="1859"/>
      <c r="Q115" s="1860"/>
    </row>
    <row r="116" spans="2:17" ht="45" x14ac:dyDescent="0.25">
      <c r="B116" s="904" t="s">
        <v>2346</v>
      </c>
      <c r="C116" s="914" t="s">
        <v>2178</v>
      </c>
      <c r="D116" s="938" t="s">
        <v>5216</v>
      </c>
      <c r="E116" s="191">
        <v>30652714</v>
      </c>
      <c r="F116" s="938" t="s">
        <v>4829</v>
      </c>
      <c r="G116" s="880" t="s">
        <v>275</v>
      </c>
      <c r="H116" s="934">
        <v>35405</v>
      </c>
      <c r="I116" s="935" t="s">
        <v>86</v>
      </c>
      <c r="J116" s="937" t="s">
        <v>4333</v>
      </c>
      <c r="K116" s="938" t="s">
        <v>5217</v>
      </c>
      <c r="L116" s="938" t="s">
        <v>155</v>
      </c>
      <c r="M116" s="878" t="s">
        <v>19</v>
      </c>
      <c r="N116" s="878" t="s">
        <v>19</v>
      </c>
      <c r="O116" s="878" t="s">
        <v>19</v>
      </c>
      <c r="P116" s="1609"/>
      <c r="Q116" s="1609"/>
    </row>
    <row r="117" spans="2:17" s="181" customFormat="1" ht="30" x14ac:dyDescent="0.25">
      <c r="B117" s="904" t="s">
        <v>2346</v>
      </c>
      <c r="C117" s="914" t="s">
        <v>5213</v>
      </c>
      <c r="D117" s="938" t="s">
        <v>5218</v>
      </c>
      <c r="E117" s="938">
        <v>15029134</v>
      </c>
      <c r="F117" s="938" t="s">
        <v>4829</v>
      </c>
      <c r="G117" s="880" t="s">
        <v>275</v>
      </c>
      <c r="H117" s="872">
        <v>35230</v>
      </c>
      <c r="I117" s="875" t="s">
        <v>86</v>
      </c>
      <c r="J117" s="880" t="s">
        <v>5219</v>
      </c>
      <c r="K117" s="879" t="s">
        <v>5220</v>
      </c>
      <c r="L117" s="879" t="s">
        <v>155</v>
      </c>
      <c r="M117" s="870" t="s">
        <v>19</v>
      </c>
      <c r="N117" s="870" t="s">
        <v>19</v>
      </c>
      <c r="O117" s="870" t="s">
        <v>19</v>
      </c>
      <c r="P117" s="1867"/>
      <c r="Q117" s="1868"/>
    </row>
    <row r="118" spans="2:17" ht="30" x14ac:dyDescent="0.25">
      <c r="B118" s="182" t="s">
        <v>1589</v>
      </c>
      <c r="C118" s="145" t="s">
        <v>1575</v>
      </c>
      <c r="D118" s="938" t="s">
        <v>5221</v>
      </c>
      <c r="E118" s="191">
        <v>1063151498</v>
      </c>
      <c r="F118" s="938" t="s">
        <v>446</v>
      </c>
      <c r="G118" s="880" t="s">
        <v>1690</v>
      </c>
      <c r="H118" s="934">
        <v>39066</v>
      </c>
      <c r="I118" s="935" t="s">
        <v>86</v>
      </c>
      <c r="J118" s="937"/>
      <c r="K118" s="938"/>
      <c r="L118" s="938"/>
      <c r="M118" s="878" t="s">
        <v>19</v>
      </c>
      <c r="N118" s="878" t="s">
        <v>19</v>
      </c>
      <c r="O118" s="878" t="s">
        <v>19</v>
      </c>
      <c r="P118" s="1609"/>
      <c r="Q118" s="1609"/>
    </row>
    <row r="119" spans="2:17" s="35" customFormat="1" x14ac:dyDescent="0.25">
      <c r="B119" s="193"/>
      <c r="C119" s="1427"/>
      <c r="D119" s="1452"/>
      <c r="E119" s="610"/>
      <c r="F119" s="1452"/>
      <c r="G119" s="44"/>
      <c r="H119" s="598"/>
      <c r="I119" s="198"/>
      <c r="J119" s="1453"/>
      <c r="K119" s="1452"/>
      <c r="L119" s="1452"/>
      <c r="M119" s="826"/>
      <c r="N119" s="826"/>
      <c r="O119" s="826"/>
      <c r="P119" s="826"/>
      <c r="Q119" s="826"/>
    </row>
    <row r="120" spans="2:17" s="35" customFormat="1" x14ac:dyDescent="0.25">
      <c r="B120" s="193"/>
      <c r="C120" s="1427"/>
      <c r="D120" s="1452"/>
      <c r="E120" s="610"/>
      <c r="F120" s="1452"/>
      <c r="G120" s="44"/>
      <c r="H120" s="598"/>
      <c r="I120" s="198"/>
      <c r="J120" s="1453"/>
      <c r="K120" s="1452"/>
      <c r="L120" s="1452"/>
      <c r="M120" s="826"/>
      <c r="N120" s="826"/>
      <c r="O120" s="826"/>
      <c r="P120" s="826"/>
      <c r="Q120" s="826"/>
    </row>
    <row r="121" spans="2:17" ht="30" x14ac:dyDescent="0.25">
      <c r="B121" s="834" t="s">
        <v>18</v>
      </c>
      <c r="C121" s="834" t="s">
        <v>175</v>
      </c>
      <c r="D121" s="861" t="s">
        <v>176</v>
      </c>
      <c r="E121" s="834" t="s">
        <v>28</v>
      </c>
      <c r="F121" s="1454" t="s">
        <v>177</v>
      </c>
      <c r="G121" s="201"/>
      <c r="K121" s="1"/>
    </row>
    <row r="122" spans="2:17" ht="108" x14ac:dyDescent="0.2">
      <c r="B122" s="1766" t="s">
        <v>178</v>
      </c>
      <c r="C122" s="202" t="s">
        <v>179</v>
      </c>
      <c r="D122" s="878">
        <v>25</v>
      </c>
      <c r="E122" s="878">
        <v>25</v>
      </c>
      <c r="F122" s="1735">
        <f>+E122+E123+E124</f>
        <v>60</v>
      </c>
      <c r="G122" s="203"/>
      <c r="K122" s="1"/>
    </row>
    <row r="123" spans="2:17" ht="96" x14ac:dyDescent="0.2">
      <c r="B123" s="1766"/>
      <c r="C123" s="202" t="s">
        <v>180</v>
      </c>
      <c r="D123" s="880">
        <v>25</v>
      </c>
      <c r="E123" s="878">
        <v>25</v>
      </c>
      <c r="F123" s="1736"/>
      <c r="G123" s="203"/>
      <c r="K123" s="1"/>
    </row>
    <row r="124" spans="2:17" ht="60" x14ac:dyDescent="0.2">
      <c r="B124" s="1766"/>
      <c r="C124" s="202" t="s">
        <v>181</v>
      </c>
      <c r="D124" s="878">
        <v>10</v>
      </c>
      <c r="E124" s="878">
        <v>10</v>
      </c>
      <c r="F124" s="1737"/>
      <c r="G124" s="203"/>
      <c r="K124" s="1"/>
    </row>
    <row r="125" spans="2:17" x14ac:dyDescent="0.2">
      <c r="B125" s="204"/>
      <c r="C125" s="205"/>
      <c r="D125" s="826"/>
      <c r="E125" s="826"/>
      <c r="F125" s="203"/>
      <c r="G125" s="203"/>
      <c r="K125" s="1"/>
    </row>
    <row r="126" spans="2:17" x14ac:dyDescent="0.2">
      <c r="B126" s="204"/>
      <c r="C126" s="205"/>
      <c r="D126" s="826"/>
      <c r="E126" s="826"/>
      <c r="F126" s="203"/>
      <c r="G126" s="203"/>
      <c r="K126" s="1"/>
    </row>
  </sheetData>
  <sheetProtection sheet="1" objects="1" scenarios="1" formatCells="0" formatColumns="0" formatRows="0" insertColumns="0" insertRows="0" insertHyperlinks="0" deleteColumns="0" deleteRows="0"/>
  <mergeCells count="78">
    <mergeCell ref="C9:N9"/>
    <mergeCell ref="B2:P2"/>
    <mergeCell ref="B4:P4"/>
    <mergeCell ref="C6:N6"/>
    <mergeCell ref="C7:N7"/>
    <mergeCell ref="C8:N8"/>
    <mergeCell ref="O60:P60"/>
    <mergeCell ref="B14:C16"/>
    <mergeCell ref="B17:C17"/>
    <mergeCell ref="E34:E35"/>
    <mergeCell ref="M37:N37"/>
    <mergeCell ref="B38:Q38"/>
    <mergeCell ref="B48:B49"/>
    <mergeCell ref="C48:C49"/>
    <mergeCell ref="D48:E48"/>
    <mergeCell ref="C52:N52"/>
    <mergeCell ref="B54:N54"/>
    <mergeCell ref="O57:P57"/>
    <mergeCell ref="O58:P58"/>
    <mergeCell ref="O59:P59"/>
    <mergeCell ref="O61:P61"/>
    <mergeCell ref="B66:N66"/>
    <mergeCell ref="B69:B70"/>
    <mergeCell ref="C69:C70"/>
    <mergeCell ref="D69:D70"/>
    <mergeCell ref="E69:E70"/>
    <mergeCell ref="F69:F70"/>
    <mergeCell ref="G69:G70"/>
    <mergeCell ref="H69:H70"/>
    <mergeCell ref="I69:I70"/>
    <mergeCell ref="U79:V79"/>
    <mergeCell ref="J69:L69"/>
    <mergeCell ref="M69:M70"/>
    <mergeCell ref="N69:N70"/>
    <mergeCell ref="O69:O70"/>
    <mergeCell ref="P69:Q70"/>
    <mergeCell ref="P71:Q71"/>
    <mergeCell ref="B92:N92"/>
    <mergeCell ref="P72:Q72"/>
    <mergeCell ref="P75:Q75"/>
    <mergeCell ref="P76:Q76"/>
    <mergeCell ref="P78:Q78"/>
    <mergeCell ref="P79:Q79"/>
    <mergeCell ref="P80:Q80"/>
    <mergeCell ref="B82:N82"/>
    <mergeCell ref="D85:E85"/>
    <mergeCell ref="D86:E86"/>
    <mergeCell ref="B89:P89"/>
    <mergeCell ref="E104:E106"/>
    <mergeCell ref="B109:N109"/>
    <mergeCell ref="B111:B112"/>
    <mergeCell ref="C111:C112"/>
    <mergeCell ref="D111:D112"/>
    <mergeCell ref="E111:E112"/>
    <mergeCell ref="F111:F112"/>
    <mergeCell ref="G111:G112"/>
    <mergeCell ref="H111:H112"/>
    <mergeCell ref="I111:I112"/>
    <mergeCell ref="J111:L111"/>
    <mergeCell ref="P111:Q111"/>
    <mergeCell ref="B113:B114"/>
    <mergeCell ref="C113:C114"/>
    <mergeCell ref="D113:D114"/>
    <mergeCell ref="E113:E114"/>
    <mergeCell ref="F113:F114"/>
    <mergeCell ref="G113:G114"/>
    <mergeCell ref="H113:H114"/>
    <mergeCell ref="I113:I114"/>
    <mergeCell ref="P117:Q117"/>
    <mergeCell ref="P118:Q118"/>
    <mergeCell ref="B122:B124"/>
    <mergeCell ref="F122:F124"/>
    <mergeCell ref="M113:M114"/>
    <mergeCell ref="N113:N114"/>
    <mergeCell ref="O113:O114"/>
    <mergeCell ref="P113:Q114"/>
    <mergeCell ref="P115:Q115"/>
    <mergeCell ref="P116:Q116"/>
  </mergeCells>
  <dataValidations count="2">
    <dataValidation type="list" allowBlank="1" showInputMessage="1" showErrorMessage="1" sqref="WVE983043 A65539 IS65539 SO65539 ACK65539 AMG65539 AWC65539 BFY65539 BPU65539 BZQ65539 CJM65539 CTI65539 DDE65539 DNA65539 DWW65539 EGS65539 EQO65539 FAK65539 FKG65539 FUC65539 GDY65539 GNU65539 GXQ65539 HHM65539 HRI65539 IBE65539 ILA65539 IUW65539 JES65539 JOO65539 JYK65539 KIG65539 KSC65539 LBY65539 LLU65539 LVQ65539 MFM65539 MPI65539 MZE65539 NJA65539 NSW65539 OCS65539 OMO65539 OWK65539 PGG65539 PQC65539 PZY65539 QJU65539 QTQ65539 RDM65539 RNI65539 RXE65539 SHA65539 SQW65539 TAS65539 TKO65539 TUK65539 UEG65539 UOC65539 UXY65539 VHU65539 VRQ65539 WBM65539 WLI65539 WVE65539 A131075 IS131075 SO131075 ACK131075 AMG131075 AWC131075 BFY131075 BPU131075 BZQ131075 CJM131075 CTI131075 DDE131075 DNA131075 DWW131075 EGS131075 EQO131075 FAK131075 FKG131075 FUC131075 GDY131075 GNU131075 GXQ131075 HHM131075 HRI131075 IBE131075 ILA131075 IUW131075 JES131075 JOO131075 JYK131075 KIG131075 KSC131075 LBY131075 LLU131075 LVQ131075 MFM131075 MPI131075 MZE131075 NJA131075 NSW131075 OCS131075 OMO131075 OWK131075 PGG131075 PQC131075 PZY131075 QJU131075 QTQ131075 RDM131075 RNI131075 RXE131075 SHA131075 SQW131075 TAS131075 TKO131075 TUK131075 UEG131075 UOC131075 UXY131075 VHU131075 VRQ131075 WBM131075 WLI131075 WVE131075 A196611 IS196611 SO196611 ACK196611 AMG196611 AWC196611 BFY196611 BPU196611 BZQ196611 CJM196611 CTI196611 DDE196611 DNA196611 DWW196611 EGS196611 EQO196611 FAK196611 FKG196611 FUC196611 GDY196611 GNU196611 GXQ196611 HHM196611 HRI196611 IBE196611 ILA196611 IUW196611 JES196611 JOO196611 JYK196611 KIG196611 KSC196611 LBY196611 LLU196611 LVQ196611 MFM196611 MPI196611 MZE196611 NJA196611 NSW196611 OCS196611 OMO196611 OWK196611 PGG196611 PQC196611 PZY196611 QJU196611 QTQ196611 RDM196611 RNI196611 RXE196611 SHA196611 SQW196611 TAS196611 TKO196611 TUK196611 UEG196611 UOC196611 UXY196611 VHU196611 VRQ196611 WBM196611 WLI196611 WVE196611 A262147 IS262147 SO262147 ACK262147 AMG262147 AWC262147 BFY262147 BPU262147 BZQ262147 CJM262147 CTI262147 DDE262147 DNA262147 DWW262147 EGS262147 EQO262147 FAK262147 FKG262147 FUC262147 GDY262147 GNU262147 GXQ262147 HHM262147 HRI262147 IBE262147 ILA262147 IUW262147 JES262147 JOO262147 JYK262147 KIG262147 KSC262147 LBY262147 LLU262147 LVQ262147 MFM262147 MPI262147 MZE262147 NJA262147 NSW262147 OCS262147 OMO262147 OWK262147 PGG262147 PQC262147 PZY262147 QJU262147 QTQ262147 RDM262147 RNI262147 RXE262147 SHA262147 SQW262147 TAS262147 TKO262147 TUK262147 UEG262147 UOC262147 UXY262147 VHU262147 VRQ262147 WBM262147 WLI262147 WVE262147 A327683 IS327683 SO327683 ACK327683 AMG327683 AWC327683 BFY327683 BPU327683 BZQ327683 CJM327683 CTI327683 DDE327683 DNA327683 DWW327683 EGS327683 EQO327683 FAK327683 FKG327683 FUC327683 GDY327683 GNU327683 GXQ327683 HHM327683 HRI327683 IBE327683 ILA327683 IUW327683 JES327683 JOO327683 JYK327683 KIG327683 KSC327683 LBY327683 LLU327683 LVQ327683 MFM327683 MPI327683 MZE327683 NJA327683 NSW327683 OCS327683 OMO327683 OWK327683 PGG327683 PQC327683 PZY327683 QJU327683 QTQ327683 RDM327683 RNI327683 RXE327683 SHA327683 SQW327683 TAS327683 TKO327683 TUK327683 UEG327683 UOC327683 UXY327683 VHU327683 VRQ327683 WBM327683 WLI327683 WVE327683 A393219 IS393219 SO393219 ACK393219 AMG393219 AWC393219 BFY393219 BPU393219 BZQ393219 CJM393219 CTI393219 DDE393219 DNA393219 DWW393219 EGS393219 EQO393219 FAK393219 FKG393219 FUC393219 GDY393219 GNU393219 GXQ393219 HHM393219 HRI393219 IBE393219 ILA393219 IUW393219 JES393219 JOO393219 JYK393219 KIG393219 KSC393219 LBY393219 LLU393219 LVQ393219 MFM393219 MPI393219 MZE393219 NJA393219 NSW393219 OCS393219 OMO393219 OWK393219 PGG393219 PQC393219 PZY393219 QJU393219 QTQ393219 RDM393219 RNI393219 RXE393219 SHA393219 SQW393219 TAS393219 TKO393219 TUK393219 UEG393219 UOC393219 UXY393219 VHU393219 VRQ393219 WBM393219 WLI393219 WVE393219 A458755 IS458755 SO458755 ACK458755 AMG458755 AWC458755 BFY458755 BPU458755 BZQ458755 CJM458755 CTI458755 DDE458755 DNA458755 DWW458755 EGS458755 EQO458755 FAK458755 FKG458755 FUC458755 GDY458755 GNU458755 GXQ458755 HHM458755 HRI458755 IBE458755 ILA458755 IUW458755 JES458755 JOO458755 JYK458755 KIG458755 KSC458755 LBY458755 LLU458755 LVQ458755 MFM458755 MPI458755 MZE458755 NJA458755 NSW458755 OCS458755 OMO458755 OWK458755 PGG458755 PQC458755 PZY458755 QJU458755 QTQ458755 RDM458755 RNI458755 RXE458755 SHA458755 SQW458755 TAS458755 TKO458755 TUK458755 UEG458755 UOC458755 UXY458755 VHU458755 VRQ458755 WBM458755 WLI458755 WVE458755 A524291 IS524291 SO524291 ACK524291 AMG524291 AWC524291 BFY524291 BPU524291 BZQ524291 CJM524291 CTI524291 DDE524291 DNA524291 DWW524291 EGS524291 EQO524291 FAK524291 FKG524291 FUC524291 GDY524291 GNU524291 GXQ524291 HHM524291 HRI524291 IBE524291 ILA524291 IUW524291 JES524291 JOO524291 JYK524291 KIG524291 KSC524291 LBY524291 LLU524291 LVQ524291 MFM524291 MPI524291 MZE524291 NJA524291 NSW524291 OCS524291 OMO524291 OWK524291 PGG524291 PQC524291 PZY524291 QJU524291 QTQ524291 RDM524291 RNI524291 RXE524291 SHA524291 SQW524291 TAS524291 TKO524291 TUK524291 UEG524291 UOC524291 UXY524291 VHU524291 VRQ524291 WBM524291 WLI524291 WVE524291 A589827 IS589827 SO589827 ACK589827 AMG589827 AWC589827 BFY589827 BPU589827 BZQ589827 CJM589827 CTI589827 DDE589827 DNA589827 DWW589827 EGS589827 EQO589827 FAK589827 FKG589827 FUC589827 GDY589827 GNU589827 GXQ589827 HHM589827 HRI589827 IBE589827 ILA589827 IUW589827 JES589827 JOO589827 JYK589827 KIG589827 KSC589827 LBY589827 LLU589827 LVQ589827 MFM589827 MPI589827 MZE589827 NJA589827 NSW589827 OCS589827 OMO589827 OWK589827 PGG589827 PQC589827 PZY589827 QJU589827 QTQ589827 RDM589827 RNI589827 RXE589827 SHA589827 SQW589827 TAS589827 TKO589827 TUK589827 UEG589827 UOC589827 UXY589827 VHU589827 VRQ589827 WBM589827 WLI589827 WVE589827 A655363 IS655363 SO655363 ACK655363 AMG655363 AWC655363 BFY655363 BPU655363 BZQ655363 CJM655363 CTI655363 DDE655363 DNA655363 DWW655363 EGS655363 EQO655363 FAK655363 FKG655363 FUC655363 GDY655363 GNU655363 GXQ655363 HHM655363 HRI655363 IBE655363 ILA655363 IUW655363 JES655363 JOO655363 JYK655363 KIG655363 KSC655363 LBY655363 LLU655363 LVQ655363 MFM655363 MPI655363 MZE655363 NJA655363 NSW655363 OCS655363 OMO655363 OWK655363 PGG655363 PQC655363 PZY655363 QJU655363 QTQ655363 RDM655363 RNI655363 RXE655363 SHA655363 SQW655363 TAS655363 TKO655363 TUK655363 UEG655363 UOC655363 UXY655363 VHU655363 VRQ655363 WBM655363 WLI655363 WVE655363 A720899 IS720899 SO720899 ACK720899 AMG720899 AWC720899 BFY720899 BPU720899 BZQ720899 CJM720899 CTI720899 DDE720899 DNA720899 DWW720899 EGS720899 EQO720899 FAK720899 FKG720899 FUC720899 GDY720899 GNU720899 GXQ720899 HHM720899 HRI720899 IBE720899 ILA720899 IUW720899 JES720899 JOO720899 JYK720899 KIG720899 KSC720899 LBY720899 LLU720899 LVQ720899 MFM720899 MPI720899 MZE720899 NJA720899 NSW720899 OCS720899 OMO720899 OWK720899 PGG720899 PQC720899 PZY720899 QJU720899 QTQ720899 RDM720899 RNI720899 RXE720899 SHA720899 SQW720899 TAS720899 TKO720899 TUK720899 UEG720899 UOC720899 UXY720899 VHU720899 VRQ720899 WBM720899 WLI720899 WVE720899 A786435 IS786435 SO786435 ACK786435 AMG786435 AWC786435 BFY786435 BPU786435 BZQ786435 CJM786435 CTI786435 DDE786435 DNA786435 DWW786435 EGS786435 EQO786435 FAK786435 FKG786435 FUC786435 GDY786435 GNU786435 GXQ786435 HHM786435 HRI786435 IBE786435 ILA786435 IUW786435 JES786435 JOO786435 JYK786435 KIG786435 KSC786435 LBY786435 LLU786435 LVQ786435 MFM786435 MPI786435 MZE786435 NJA786435 NSW786435 OCS786435 OMO786435 OWK786435 PGG786435 PQC786435 PZY786435 QJU786435 QTQ786435 RDM786435 RNI786435 RXE786435 SHA786435 SQW786435 TAS786435 TKO786435 TUK786435 UEG786435 UOC786435 UXY786435 VHU786435 VRQ786435 WBM786435 WLI786435 WVE786435 A851971 IS851971 SO851971 ACK851971 AMG851971 AWC851971 BFY851971 BPU851971 BZQ851971 CJM851971 CTI851971 DDE851971 DNA851971 DWW851971 EGS851971 EQO851971 FAK851971 FKG851971 FUC851971 GDY851971 GNU851971 GXQ851971 HHM851971 HRI851971 IBE851971 ILA851971 IUW851971 JES851971 JOO851971 JYK851971 KIG851971 KSC851971 LBY851971 LLU851971 LVQ851971 MFM851971 MPI851971 MZE851971 NJA851971 NSW851971 OCS851971 OMO851971 OWK851971 PGG851971 PQC851971 PZY851971 QJU851971 QTQ851971 RDM851971 RNI851971 RXE851971 SHA851971 SQW851971 TAS851971 TKO851971 TUK851971 UEG851971 UOC851971 UXY851971 VHU851971 VRQ851971 WBM851971 WLI851971 WVE851971 A917507 IS917507 SO917507 ACK917507 AMG917507 AWC917507 BFY917507 BPU917507 BZQ917507 CJM917507 CTI917507 DDE917507 DNA917507 DWW917507 EGS917507 EQO917507 FAK917507 FKG917507 FUC917507 GDY917507 GNU917507 GXQ917507 HHM917507 HRI917507 IBE917507 ILA917507 IUW917507 JES917507 JOO917507 JYK917507 KIG917507 KSC917507 LBY917507 LLU917507 LVQ917507 MFM917507 MPI917507 MZE917507 NJA917507 NSW917507 OCS917507 OMO917507 OWK917507 PGG917507 PQC917507 PZY917507 QJU917507 QTQ917507 RDM917507 RNI917507 RXE917507 SHA917507 SQW917507 TAS917507 TKO917507 TUK917507 UEG917507 UOC917507 UXY917507 VHU917507 VRQ917507 WBM917507 WLI917507 WVE917507 A983043 IS983043 SO983043 ACK983043 AMG983043 AWC983043 BFY983043 BPU983043 BZQ983043 CJM983043 CTI983043 DDE983043 DNA983043 DWW983043 EGS983043 EQO983043 FAK983043 FKG983043 FUC983043 GDY983043 GNU983043 GXQ983043 HHM983043 HRI983043 IBE983043 ILA983043 IUW983043 JES983043 JOO983043 JYK983043 KIG983043 KSC983043 LBY983043 LLU983043 LVQ983043 MFM983043 MPI983043 MZE983043 NJA983043 NSW983043 OCS983043 OMO983043 OWK983043 PGG983043 PQC983043 PZY983043 QJU983043 QTQ983043 RDM983043 RNI983043 RXE983043 SHA983043 SQW983043 TAS983043 TKO983043 TUK983043 UEG983043 UOC983043 UXY983043 VHU983043 VRQ983043 WBM983043 WLI983043 WVE19:WVE36 WLI19:WLI36 WBM19:WBM36 VRQ19:VRQ36 VHU19:VHU36 UXY19:UXY36 UOC19:UOC36 UEG19:UEG36 TUK19:TUK36 TKO19:TKO36 TAS19:TAS36 SQW19:SQW36 SHA19:SHA36 RXE19:RXE36 RNI19:RNI36 RDM19:RDM36 QTQ19:QTQ36 QJU19:QJU36 PZY19:PZY36 PQC19:PQC36 PGG19:PGG36 OWK19:OWK36 OMO19:OMO36 OCS19:OCS36 NSW19:NSW36 NJA19:NJA36 MZE19:MZE36 MPI19:MPI36 MFM19:MFM36 LVQ19:LVQ36 LLU19:LLU36 LBY19:LBY36 KSC19:KSC36 KIG19:KIG36 JYK19:JYK36 JOO19:JOO36 JES19:JES36 IUW19:IUW36 ILA19:ILA36 IBE19:IBE36 HRI19:HRI36 HHM19:HHM36 GXQ19:GXQ36 GNU19:GNU36 GDY19:GDY36 FUC19:FUC36 FKG19:FKG36 FAK19:FAK36 EQO19:EQO36 EGS19:EGS36 DWW19:DWW36 DNA19:DNA36 DDE19:DDE36 CTI19:CTI36 CJM19:CJM36 BZQ19:BZQ36 BPU19:BPU36 BFY19:BFY36 AWC19:AWC36 AMG19:AMG36 ACK19:ACK36 SO19:SO36 IS19:IS36 A19:A36">
      <formula1>"1,2,3,4,5"</formula1>
    </dataValidation>
    <dataValidation type="decimal" allowBlank="1" showInputMessage="1" showErrorMessage="1" sqref="WVH983043 WLL983043 C65539 IV65539 SR65539 ACN65539 AMJ65539 AWF65539 BGB65539 BPX65539 BZT65539 CJP65539 CTL65539 DDH65539 DND65539 DWZ65539 EGV65539 EQR65539 FAN65539 FKJ65539 FUF65539 GEB65539 GNX65539 GXT65539 HHP65539 HRL65539 IBH65539 ILD65539 IUZ65539 JEV65539 JOR65539 JYN65539 KIJ65539 KSF65539 LCB65539 LLX65539 LVT65539 MFP65539 MPL65539 MZH65539 NJD65539 NSZ65539 OCV65539 OMR65539 OWN65539 PGJ65539 PQF65539 QAB65539 QJX65539 QTT65539 RDP65539 RNL65539 RXH65539 SHD65539 SQZ65539 TAV65539 TKR65539 TUN65539 UEJ65539 UOF65539 UYB65539 VHX65539 VRT65539 WBP65539 WLL65539 WVH65539 C131075 IV131075 SR131075 ACN131075 AMJ131075 AWF131075 BGB131075 BPX131075 BZT131075 CJP131075 CTL131075 DDH131075 DND131075 DWZ131075 EGV131075 EQR131075 FAN131075 FKJ131075 FUF131075 GEB131075 GNX131075 GXT131075 HHP131075 HRL131075 IBH131075 ILD131075 IUZ131075 JEV131075 JOR131075 JYN131075 KIJ131075 KSF131075 LCB131075 LLX131075 LVT131075 MFP131075 MPL131075 MZH131075 NJD131075 NSZ131075 OCV131075 OMR131075 OWN131075 PGJ131075 PQF131075 QAB131075 QJX131075 QTT131075 RDP131075 RNL131075 RXH131075 SHD131075 SQZ131075 TAV131075 TKR131075 TUN131075 UEJ131075 UOF131075 UYB131075 VHX131075 VRT131075 WBP131075 WLL131075 WVH131075 C196611 IV196611 SR196611 ACN196611 AMJ196611 AWF196611 BGB196611 BPX196611 BZT196611 CJP196611 CTL196611 DDH196611 DND196611 DWZ196611 EGV196611 EQR196611 FAN196611 FKJ196611 FUF196611 GEB196611 GNX196611 GXT196611 HHP196611 HRL196611 IBH196611 ILD196611 IUZ196611 JEV196611 JOR196611 JYN196611 KIJ196611 KSF196611 LCB196611 LLX196611 LVT196611 MFP196611 MPL196611 MZH196611 NJD196611 NSZ196611 OCV196611 OMR196611 OWN196611 PGJ196611 PQF196611 QAB196611 QJX196611 QTT196611 RDP196611 RNL196611 RXH196611 SHD196611 SQZ196611 TAV196611 TKR196611 TUN196611 UEJ196611 UOF196611 UYB196611 VHX196611 VRT196611 WBP196611 WLL196611 WVH196611 C262147 IV262147 SR262147 ACN262147 AMJ262147 AWF262147 BGB262147 BPX262147 BZT262147 CJP262147 CTL262147 DDH262147 DND262147 DWZ262147 EGV262147 EQR262147 FAN262147 FKJ262147 FUF262147 GEB262147 GNX262147 GXT262147 HHP262147 HRL262147 IBH262147 ILD262147 IUZ262147 JEV262147 JOR262147 JYN262147 KIJ262147 KSF262147 LCB262147 LLX262147 LVT262147 MFP262147 MPL262147 MZH262147 NJD262147 NSZ262147 OCV262147 OMR262147 OWN262147 PGJ262147 PQF262147 QAB262147 QJX262147 QTT262147 RDP262147 RNL262147 RXH262147 SHD262147 SQZ262147 TAV262147 TKR262147 TUN262147 UEJ262147 UOF262147 UYB262147 VHX262147 VRT262147 WBP262147 WLL262147 WVH262147 C327683 IV327683 SR327683 ACN327683 AMJ327683 AWF327683 BGB327683 BPX327683 BZT327683 CJP327683 CTL327683 DDH327683 DND327683 DWZ327683 EGV327683 EQR327683 FAN327683 FKJ327683 FUF327683 GEB327683 GNX327683 GXT327683 HHP327683 HRL327683 IBH327683 ILD327683 IUZ327683 JEV327683 JOR327683 JYN327683 KIJ327683 KSF327683 LCB327683 LLX327683 LVT327683 MFP327683 MPL327683 MZH327683 NJD327683 NSZ327683 OCV327683 OMR327683 OWN327683 PGJ327683 PQF327683 QAB327683 QJX327683 QTT327683 RDP327683 RNL327683 RXH327683 SHD327683 SQZ327683 TAV327683 TKR327683 TUN327683 UEJ327683 UOF327683 UYB327683 VHX327683 VRT327683 WBP327683 WLL327683 WVH327683 C393219 IV393219 SR393219 ACN393219 AMJ393219 AWF393219 BGB393219 BPX393219 BZT393219 CJP393219 CTL393219 DDH393219 DND393219 DWZ393219 EGV393219 EQR393219 FAN393219 FKJ393219 FUF393219 GEB393219 GNX393219 GXT393219 HHP393219 HRL393219 IBH393219 ILD393219 IUZ393219 JEV393219 JOR393219 JYN393219 KIJ393219 KSF393219 LCB393219 LLX393219 LVT393219 MFP393219 MPL393219 MZH393219 NJD393219 NSZ393219 OCV393219 OMR393219 OWN393219 PGJ393219 PQF393219 QAB393219 QJX393219 QTT393219 RDP393219 RNL393219 RXH393219 SHD393219 SQZ393219 TAV393219 TKR393219 TUN393219 UEJ393219 UOF393219 UYB393219 VHX393219 VRT393219 WBP393219 WLL393219 WVH393219 C458755 IV458755 SR458755 ACN458755 AMJ458755 AWF458755 BGB458755 BPX458755 BZT458755 CJP458755 CTL458755 DDH458755 DND458755 DWZ458755 EGV458755 EQR458755 FAN458755 FKJ458755 FUF458755 GEB458755 GNX458755 GXT458755 HHP458755 HRL458755 IBH458755 ILD458755 IUZ458755 JEV458755 JOR458755 JYN458755 KIJ458755 KSF458755 LCB458755 LLX458755 LVT458755 MFP458755 MPL458755 MZH458755 NJD458755 NSZ458755 OCV458755 OMR458755 OWN458755 PGJ458755 PQF458755 QAB458755 QJX458755 QTT458755 RDP458755 RNL458755 RXH458755 SHD458755 SQZ458755 TAV458755 TKR458755 TUN458755 UEJ458755 UOF458755 UYB458755 VHX458755 VRT458755 WBP458755 WLL458755 WVH458755 C524291 IV524291 SR524291 ACN524291 AMJ524291 AWF524291 BGB524291 BPX524291 BZT524291 CJP524291 CTL524291 DDH524291 DND524291 DWZ524291 EGV524291 EQR524291 FAN524291 FKJ524291 FUF524291 GEB524291 GNX524291 GXT524291 HHP524291 HRL524291 IBH524291 ILD524291 IUZ524291 JEV524291 JOR524291 JYN524291 KIJ524291 KSF524291 LCB524291 LLX524291 LVT524291 MFP524291 MPL524291 MZH524291 NJD524291 NSZ524291 OCV524291 OMR524291 OWN524291 PGJ524291 PQF524291 QAB524291 QJX524291 QTT524291 RDP524291 RNL524291 RXH524291 SHD524291 SQZ524291 TAV524291 TKR524291 TUN524291 UEJ524291 UOF524291 UYB524291 VHX524291 VRT524291 WBP524291 WLL524291 WVH524291 C589827 IV589827 SR589827 ACN589827 AMJ589827 AWF589827 BGB589827 BPX589827 BZT589827 CJP589827 CTL589827 DDH589827 DND589827 DWZ589827 EGV589827 EQR589827 FAN589827 FKJ589827 FUF589827 GEB589827 GNX589827 GXT589827 HHP589827 HRL589827 IBH589827 ILD589827 IUZ589827 JEV589827 JOR589827 JYN589827 KIJ589827 KSF589827 LCB589827 LLX589827 LVT589827 MFP589827 MPL589827 MZH589827 NJD589827 NSZ589827 OCV589827 OMR589827 OWN589827 PGJ589827 PQF589827 QAB589827 QJX589827 QTT589827 RDP589827 RNL589827 RXH589827 SHD589827 SQZ589827 TAV589827 TKR589827 TUN589827 UEJ589827 UOF589827 UYB589827 VHX589827 VRT589827 WBP589827 WLL589827 WVH589827 C655363 IV655363 SR655363 ACN655363 AMJ655363 AWF655363 BGB655363 BPX655363 BZT655363 CJP655363 CTL655363 DDH655363 DND655363 DWZ655363 EGV655363 EQR655363 FAN655363 FKJ655363 FUF655363 GEB655363 GNX655363 GXT655363 HHP655363 HRL655363 IBH655363 ILD655363 IUZ655363 JEV655363 JOR655363 JYN655363 KIJ655363 KSF655363 LCB655363 LLX655363 LVT655363 MFP655363 MPL655363 MZH655363 NJD655363 NSZ655363 OCV655363 OMR655363 OWN655363 PGJ655363 PQF655363 QAB655363 QJX655363 QTT655363 RDP655363 RNL655363 RXH655363 SHD655363 SQZ655363 TAV655363 TKR655363 TUN655363 UEJ655363 UOF655363 UYB655363 VHX655363 VRT655363 WBP655363 WLL655363 WVH655363 C720899 IV720899 SR720899 ACN720899 AMJ720899 AWF720899 BGB720899 BPX720899 BZT720899 CJP720899 CTL720899 DDH720899 DND720899 DWZ720899 EGV720899 EQR720899 FAN720899 FKJ720899 FUF720899 GEB720899 GNX720899 GXT720899 HHP720899 HRL720899 IBH720899 ILD720899 IUZ720899 JEV720899 JOR720899 JYN720899 KIJ720899 KSF720899 LCB720899 LLX720899 LVT720899 MFP720899 MPL720899 MZH720899 NJD720899 NSZ720899 OCV720899 OMR720899 OWN720899 PGJ720899 PQF720899 QAB720899 QJX720899 QTT720899 RDP720899 RNL720899 RXH720899 SHD720899 SQZ720899 TAV720899 TKR720899 TUN720899 UEJ720899 UOF720899 UYB720899 VHX720899 VRT720899 WBP720899 WLL720899 WVH720899 C786435 IV786435 SR786435 ACN786435 AMJ786435 AWF786435 BGB786435 BPX786435 BZT786435 CJP786435 CTL786435 DDH786435 DND786435 DWZ786435 EGV786435 EQR786435 FAN786435 FKJ786435 FUF786435 GEB786435 GNX786435 GXT786435 HHP786435 HRL786435 IBH786435 ILD786435 IUZ786435 JEV786435 JOR786435 JYN786435 KIJ786435 KSF786435 LCB786435 LLX786435 LVT786435 MFP786435 MPL786435 MZH786435 NJD786435 NSZ786435 OCV786435 OMR786435 OWN786435 PGJ786435 PQF786435 QAB786435 QJX786435 QTT786435 RDP786435 RNL786435 RXH786435 SHD786435 SQZ786435 TAV786435 TKR786435 TUN786435 UEJ786435 UOF786435 UYB786435 VHX786435 VRT786435 WBP786435 WLL786435 WVH786435 C851971 IV851971 SR851971 ACN851971 AMJ851971 AWF851971 BGB851971 BPX851971 BZT851971 CJP851971 CTL851971 DDH851971 DND851971 DWZ851971 EGV851971 EQR851971 FAN851971 FKJ851971 FUF851971 GEB851971 GNX851971 GXT851971 HHP851971 HRL851971 IBH851971 ILD851971 IUZ851971 JEV851971 JOR851971 JYN851971 KIJ851971 KSF851971 LCB851971 LLX851971 LVT851971 MFP851971 MPL851971 MZH851971 NJD851971 NSZ851971 OCV851971 OMR851971 OWN851971 PGJ851971 PQF851971 QAB851971 QJX851971 QTT851971 RDP851971 RNL851971 RXH851971 SHD851971 SQZ851971 TAV851971 TKR851971 TUN851971 UEJ851971 UOF851971 UYB851971 VHX851971 VRT851971 WBP851971 WLL851971 WVH851971 C917507 IV917507 SR917507 ACN917507 AMJ917507 AWF917507 BGB917507 BPX917507 BZT917507 CJP917507 CTL917507 DDH917507 DND917507 DWZ917507 EGV917507 EQR917507 FAN917507 FKJ917507 FUF917507 GEB917507 GNX917507 GXT917507 HHP917507 HRL917507 IBH917507 ILD917507 IUZ917507 JEV917507 JOR917507 JYN917507 KIJ917507 KSF917507 LCB917507 LLX917507 LVT917507 MFP917507 MPL917507 MZH917507 NJD917507 NSZ917507 OCV917507 OMR917507 OWN917507 PGJ917507 PQF917507 QAB917507 QJX917507 QTT917507 RDP917507 RNL917507 RXH917507 SHD917507 SQZ917507 TAV917507 TKR917507 TUN917507 UEJ917507 UOF917507 UYB917507 VHX917507 VRT917507 WBP917507 WLL917507 WVH917507 C983043 IV983043 SR983043 ACN983043 AMJ983043 AWF983043 BGB983043 BPX983043 BZT983043 CJP983043 CTL983043 DDH983043 DND983043 DWZ983043 EGV983043 EQR983043 FAN983043 FKJ983043 FUF983043 GEB983043 GNX983043 GXT983043 HHP983043 HRL983043 IBH983043 ILD983043 IUZ983043 JEV983043 JOR983043 JYN983043 KIJ983043 KSF983043 LCB983043 LLX983043 LVT983043 MFP983043 MPL983043 MZH983043 NJD983043 NSZ983043 OCV983043 OMR983043 OWN983043 PGJ983043 PQF983043 QAB983043 QJX983043 QTT983043 RDP983043 RNL983043 RXH983043 SHD983043 SQZ983043 TAV983043 TKR983043 TUN983043 UEJ983043 UOF983043 UYB983043 VHX983043 VRT983043 WBP983043 WVH19:WVH36 WLL19:WLL36 WBP19:WBP36 VRT19:VRT36 VHX19:VHX36 UYB19:UYB36 UOF19:UOF36 UEJ19:UEJ36 TUN19:TUN36 TKR19:TKR36 TAV19:TAV36 SQZ19:SQZ36 SHD19:SHD36 RXH19:RXH36 RNL19:RNL36 RDP19:RDP36 QTT19:QTT36 QJX19:QJX36 QAB19:QAB36 PQF19:PQF36 PGJ19:PGJ36 OWN19:OWN36 OMR19:OMR36 OCV19:OCV36 NSZ19:NSZ36 NJD19:NJD36 MZH19:MZH36 MPL19:MPL36 MFP19:MFP36 LVT19:LVT36 LLX19:LLX36 LCB19:LCB36 KSF19:KSF36 KIJ19:KIJ36 JYN19:JYN36 JOR19:JOR36 JEV19:JEV36 IUZ19:IUZ36 ILD19:ILD36 IBH19:IBH36 HRL19:HRL36 HHP19:HHP36 GXT19:GXT36 GNX19:GNX36 GEB19:GEB36 FUF19:FUF36 FKJ19:FKJ36 FAN19:FAN36 EQR19:EQR36 EGV19:EGV36 DWZ19:DWZ36 DND19:DND36 DDH19:DDH36 CTL19:CTL36 CJP19:CJP36 BZT19:BZT36 BPX19:BPX36 BGB19:BGB36 AWF19:AWF36 AMJ19:AMJ36 ACN19:ACN36 SR19:SR36 IV19:IV36">
      <formula1>0</formula1>
      <formula2>1</formula2>
    </dataValidation>
  </dataValidation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35"/>
  <sheetViews>
    <sheetView topLeftCell="A25" zoomScale="78" workbookViewId="0">
      <selection activeCell="C46" sqref="C46"/>
    </sheetView>
  </sheetViews>
  <sheetFormatPr baseColWidth="10" defaultRowHeight="15" x14ac:dyDescent="0.25"/>
  <cols>
    <col min="1" max="1" width="3.140625" style="1" bestFit="1" customWidth="1"/>
    <col min="2" max="2" width="102.7109375" style="1" bestFit="1" customWidth="1"/>
    <col min="3" max="3" width="31.140625" style="2" customWidth="1"/>
    <col min="4" max="4" width="26.7109375" style="1" customWidth="1"/>
    <col min="5" max="5" width="25" style="1" customWidth="1"/>
    <col min="6" max="6" width="34" style="1" customWidth="1"/>
    <col min="7" max="7" width="29.7109375" style="1" customWidth="1"/>
    <col min="8" max="8" width="24.5703125" style="1" customWidth="1"/>
    <col min="9" max="9" width="24" style="1" customWidth="1"/>
    <col min="10" max="10" width="21.28515625" style="1" customWidth="1"/>
    <col min="11" max="11" width="18" style="925" customWidth="1"/>
    <col min="12" max="12" width="22.140625" style="1" customWidth="1"/>
    <col min="13" max="13" width="18.7109375" style="1" customWidth="1"/>
    <col min="14" max="14" width="15.5703125" style="1" customWidth="1"/>
    <col min="15" max="15" width="26.140625" style="1" customWidth="1"/>
    <col min="16" max="16" width="19.5703125" style="925" bestFit="1" customWidth="1"/>
    <col min="17" max="17" width="49.42578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562" t="s">
        <v>0</v>
      </c>
      <c r="C2" s="1563"/>
      <c r="D2" s="1563"/>
      <c r="E2" s="1563"/>
      <c r="F2" s="1563"/>
      <c r="G2" s="1563"/>
      <c r="H2" s="1563"/>
      <c r="I2" s="1563"/>
      <c r="J2" s="1563"/>
      <c r="K2" s="1563"/>
      <c r="L2" s="1563"/>
      <c r="M2" s="1563"/>
      <c r="N2" s="1563"/>
      <c r="O2" s="1563"/>
      <c r="P2" s="1563"/>
    </row>
    <row r="4" spans="2:16" ht="26.25" x14ac:dyDescent="0.25">
      <c r="B4" s="1562" t="s">
        <v>1</v>
      </c>
      <c r="C4" s="1563"/>
      <c r="D4" s="1563"/>
      <c r="E4" s="1563"/>
      <c r="F4" s="1563"/>
      <c r="G4" s="1563"/>
      <c r="H4" s="1563"/>
      <c r="I4" s="1563"/>
      <c r="J4" s="1563"/>
      <c r="K4" s="1563"/>
      <c r="L4" s="1563"/>
      <c r="M4" s="1563"/>
      <c r="N4" s="1563"/>
      <c r="O4" s="1563"/>
      <c r="P4" s="1563"/>
    </row>
    <row r="5" spans="2:16" ht="15.75" thickBot="1" x14ac:dyDescent="0.3"/>
    <row r="6" spans="2:16" ht="21.75" thickBot="1" x14ac:dyDescent="0.3">
      <c r="B6" s="4" t="s">
        <v>2</v>
      </c>
      <c r="C6" s="1564" t="s">
        <v>5222</v>
      </c>
      <c r="D6" s="1564"/>
      <c r="E6" s="1564"/>
      <c r="F6" s="1564"/>
      <c r="G6" s="1564"/>
      <c r="H6" s="1564"/>
      <c r="I6" s="1564"/>
      <c r="J6" s="1564"/>
      <c r="K6" s="1564"/>
      <c r="L6" s="1564"/>
      <c r="M6" s="1564"/>
      <c r="N6" s="1565"/>
    </row>
    <row r="7" spans="2:16" ht="16.5" thickBot="1" x14ac:dyDescent="0.3">
      <c r="B7" s="5" t="s">
        <v>4</v>
      </c>
      <c r="C7" s="1564"/>
      <c r="D7" s="1564"/>
      <c r="E7" s="1564"/>
      <c r="F7" s="1564"/>
      <c r="G7" s="1564"/>
      <c r="H7" s="1564"/>
      <c r="I7" s="1564"/>
      <c r="J7" s="1564"/>
      <c r="K7" s="1564"/>
      <c r="L7" s="1564"/>
      <c r="M7" s="1564"/>
      <c r="N7" s="1565"/>
    </row>
    <row r="8" spans="2:16" ht="16.5" thickBot="1" x14ac:dyDescent="0.3">
      <c r="B8" s="5" t="s">
        <v>5</v>
      </c>
      <c r="C8" s="1564"/>
      <c r="D8" s="1564"/>
      <c r="E8" s="1564"/>
      <c r="F8" s="1564"/>
      <c r="G8" s="1564"/>
      <c r="H8" s="1564"/>
      <c r="I8" s="1564"/>
      <c r="J8" s="1564"/>
      <c r="K8" s="1564"/>
      <c r="L8" s="1564"/>
      <c r="M8" s="1564"/>
      <c r="N8" s="1565"/>
    </row>
    <row r="9" spans="2:16" ht="16.5" thickBot="1" x14ac:dyDescent="0.3">
      <c r="B9" s="5" t="s">
        <v>6</v>
      </c>
      <c r="C9" s="1564"/>
      <c r="D9" s="1564"/>
      <c r="E9" s="1564"/>
      <c r="F9" s="1564"/>
      <c r="G9" s="1564"/>
      <c r="H9" s="1564"/>
      <c r="I9" s="1564"/>
      <c r="J9" s="1564"/>
      <c r="K9" s="1564"/>
      <c r="L9" s="1564"/>
      <c r="M9" s="1564"/>
      <c r="N9" s="1565"/>
    </row>
    <row r="10" spans="2:16" ht="16.5" thickBot="1" x14ac:dyDescent="0.3">
      <c r="B10" s="5" t="s">
        <v>7</v>
      </c>
      <c r="C10" s="858">
        <v>47</v>
      </c>
      <c r="D10" s="1229" t="s">
        <v>1906</v>
      </c>
      <c r="E10" s="1230"/>
      <c r="F10" s="6"/>
      <c r="G10" s="6"/>
      <c r="H10" s="6"/>
      <c r="I10" s="6"/>
      <c r="J10" s="6"/>
      <c r="K10" s="7"/>
      <c r="L10" s="6"/>
      <c r="M10" s="6"/>
      <c r="N10" s="8"/>
    </row>
    <row r="11" spans="2:16" ht="16.5" thickBot="1" x14ac:dyDescent="0.3">
      <c r="B11" s="9" t="s">
        <v>8</v>
      </c>
      <c r="C11" s="10" t="s">
        <v>4283</v>
      </c>
      <c r="D11" s="11"/>
      <c r="E11" s="11"/>
      <c r="F11" s="11"/>
      <c r="G11" s="11"/>
      <c r="H11" s="11"/>
      <c r="I11" s="11"/>
      <c r="J11" s="11"/>
      <c r="K11" s="12"/>
      <c r="L11" s="11"/>
      <c r="M11" s="11"/>
      <c r="N11" s="13"/>
    </row>
    <row r="12" spans="2:16" ht="15.75" x14ac:dyDescent="0.25">
      <c r="B12" s="14"/>
      <c r="C12" s="15"/>
      <c r="D12" s="16"/>
      <c r="E12" s="16"/>
      <c r="F12" s="16"/>
      <c r="G12" s="16"/>
      <c r="H12" s="16"/>
      <c r="I12" s="925"/>
      <c r="J12" s="925"/>
      <c r="L12" s="925"/>
      <c r="M12" s="925"/>
      <c r="N12" s="16"/>
    </row>
    <row r="13" spans="2:16" x14ac:dyDescent="0.25">
      <c r="I13" s="925"/>
      <c r="J13" s="925"/>
      <c r="L13" s="925"/>
      <c r="M13" s="925"/>
      <c r="N13" s="17"/>
    </row>
    <row r="14" spans="2:16" x14ac:dyDescent="0.25">
      <c r="B14" s="1986" t="s">
        <v>10</v>
      </c>
      <c r="C14" s="1986"/>
      <c r="D14" s="859" t="s">
        <v>11</v>
      </c>
      <c r="E14" s="859" t="s">
        <v>12</v>
      </c>
      <c r="F14" s="859" t="s">
        <v>13</v>
      </c>
      <c r="G14" s="1232"/>
      <c r="I14" s="20"/>
      <c r="J14" s="20"/>
      <c r="K14" s="927"/>
      <c r="L14" s="20"/>
      <c r="M14" s="20"/>
      <c r="N14" s="17"/>
    </row>
    <row r="15" spans="2:16" x14ac:dyDescent="0.25">
      <c r="B15" s="1986"/>
      <c r="C15" s="1986"/>
      <c r="D15" s="859">
        <v>47</v>
      </c>
      <c r="E15" s="22">
        <v>1773739831</v>
      </c>
      <c r="F15" s="23">
        <v>767</v>
      </c>
      <c r="G15" s="1233"/>
      <c r="I15" s="25"/>
      <c r="J15" s="25"/>
      <c r="K15" s="26"/>
      <c r="L15" s="25"/>
      <c r="M15" s="25"/>
      <c r="N15" s="17"/>
    </row>
    <row r="16" spans="2:16" x14ac:dyDescent="0.25">
      <c r="B16" s="1986"/>
      <c r="C16" s="1986"/>
      <c r="D16" s="859"/>
      <c r="E16" s="22"/>
      <c r="F16" s="23"/>
      <c r="G16" s="1233"/>
      <c r="I16" s="25"/>
      <c r="J16" s="25"/>
      <c r="K16" s="26"/>
      <c r="L16" s="25"/>
      <c r="M16" s="25"/>
      <c r="N16" s="17"/>
    </row>
    <row r="17" spans="1:14" ht="15.75" thickBot="1" x14ac:dyDescent="0.3">
      <c r="B17" s="1575" t="s">
        <v>14</v>
      </c>
      <c r="C17" s="1576"/>
      <c r="D17" s="859"/>
      <c r="E17" s="31"/>
      <c r="F17" s="23"/>
      <c r="G17" s="1233"/>
      <c r="H17" s="28"/>
      <c r="I17" s="925"/>
      <c r="J17" s="925"/>
      <c r="L17" s="925"/>
      <c r="M17" s="925"/>
      <c r="N17" s="29"/>
    </row>
    <row r="18" spans="1:14" ht="45.75" thickBot="1" x14ac:dyDescent="0.3">
      <c r="A18" s="32"/>
      <c r="B18" s="33" t="s">
        <v>15</v>
      </c>
      <c r="C18" s="34" t="s">
        <v>16</v>
      </c>
      <c r="E18" s="20"/>
      <c r="F18" s="20"/>
      <c r="G18" s="20"/>
      <c r="H18" s="20"/>
      <c r="I18" s="35"/>
      <c r="J18" s="35"/>
      <c r="K18" s="826"/>
      <c r="L18" s="35"/>
      <c r="M18" s="35"/>
    </row>
    <row r="19" spans="1:14" ht="15.75" thickBot="1" x14ac:dyDescent="0.3">
      <c r="A19" s="37">
        <v>1</v>
      </c>
      <c r="C19" s="38" t="s">
        <v>5165</v>
      </c>
      <c r="D19" s="39"/>
      <c r="E19" s="40">
        <f>E15</f>
        <v>1773739831</v>
      </c>
      <c r="F19" s="41"/>
      <c r="G19" s="41"/>
      <c r="H19" s="41"/>
      <c r="I19" s="42"/>
      <c r="J19" s="42"/>
      <c r="K19" s="43"/>
      <c r="L19" s="42"/>
      <c r="M19" s="42"/>
    </row>
    <row r="20" spans="1:14" x14ac:dyDescent="0.25">
      <c r="A20" s="44"/>
      <c r="C20" s="45"/>
      <c r="D20" s="25"/>
      <c r="E20" s="46"/>
      <c r="F20" s="41"/>
      <c r="G20" s="41"/>
      <c r="H20" s="41"/>
      <c r="I20" s="42"/>
      <c r="J20" s="42"/>
      <c r="K20" s="43"/>
      <c r="L20" s="42"/>
      <c r="M20" s="42"/>
    </row>
    <row r="21" spans="1:14" x14ac:dyDescent="0.25">
      <c r="A21" s="44"/>
      <c r="C21" s="45"/>
      <c r="D21" s="25"/>
      <c r="E21" s="46"/>
      <c r="F21" s="41"/>
      <c r="G21" s="41"/>
      <c r="H21" s="41"/>
      <c r="I21" s="42"/>
      <c r="J21" s="42"/>
      <c r="K21" s="43"/>
      <c r="L21" s="42"/>
      <c r="M21" s="42"/>
    </row>
    <row r="22" spans="1:14" x14ac:dyDescent="0.25">
      <c r="A22" s="44"/>
      <c r="B22" s="47" t="s">
        <v>1506</v>
      </c>
      <c r="C22" s="48"/>
      <c r="D22"/>
      <c r="E22"/>
      <c r="F22"/>
      <c r="G22"/>
      <c r="H22"/>
      <c r="I22" s="925"/>
      <c r="J22" s="925"/>
      <c r="L22" s="925"/>
      <c r="M22" s="925"/>
      <c r="N22" s="17"/>
    </row>
    <row r="23" spans="1:14" x14ac:dyDescent="0.25">
      <c r="A23" s="44"/>
      <c r="B23"/>
      <c r="C23" s="48"/>
      <c r="D23"/>
      <c r="E23"/>
      <c r="F23"/>
      <c r="G23"/>
      <c r="H23"/>
      <c r="I23" s="925"/>
      <c r="J23" s="925"/>
      <c r="L23" s="925"/>
      <c r="M23" s="925"/>
      <c r="N23" s="17"/>
    </row>
    <row r="24" spans="1:14" x14ac:dyDescent="0.25">
      <c r="A24" s="44"/>
      <c r="B24" s="49" t="s">
        <v>18</v>
      </c>
      <c r="C24" s="50" t="s">
        <v>19</v>
      </c>
      <c r="D24" s="49" t="s">
        <v>20</v>
      </c>
      <c r="E24"/>
      <c r="F24"/>
      <c r="G24"/>
      <c r="H24"/>
      <c r="I24" s="925"/>
      <c r="J24" s="925"/>
      <c r="L24" s="925"/>
      <c r="M24" s="925"/>
      <c r="N24" s="17"/>
    </row>
    <row r="25" spans="1:14" x14ac:dyDescent="0.25">
      <c r="A25" s="44"/>
      <c r="B25" s="51" t="s">
        <v>21</v>
      </c>
      <c r="C25" s="52" t="s">
        <v>22</v>
      </c>
      <c r="D25" s="878"/>
      <c r="E25"/>
      <c r="F25"/>
      <c r="G25"/>
      <c r="H25"/>
      <c r="I25" s="925"/>
      <c r="J25" s="925"/>
      <c r="L25" s="925"/>
      <c r="M25" s="925"/>
      <c r="N25" s="17"/>
    </row>
    <row r="26" spans="1:14" x14ac:dyDescent="0.25">
      <c r="A26" s="44"/>
      <c r="B26" s="51" t="s">
        <v>23</v>
      </c>
      <c r="C26" s="52" t="s">
        <v>22</v>
      </c>
      <c r="D26" s="878"/>
      <c r="E26"/>
      <c r="F26"/>
      <c r="G26"/>
      <c r="H26"/>
      <c r="I26" s="925"/>
      <c r="J26" s="925"/>
      <c r="L26" s="925"/>
      <c r="M26" s="925"/>
      <c r="N26" s="17"/>
    </row>
    <row r="27" spans="1:14" x14ac:dyDescent="0.25">
      <c r="A27" s="44"/>
      <c r="B27" s="51" t="s">
        <v>24</v>
      </c>
      <c r="C27" s="52" t="s">
        <v>22</v>
      </c>
      <c r="D27" s="878"/>
      <c r="E27"/>
      <c r="F27"/>
      <c r="G27"/>
      <c r="H27"/>
      <c r="I27" s="925"/>
      <c r="J27" s="925"/>
      <c r="L27" s="925"/>
      <c r="M27" s="925"/>
      <c r="N27" s="17"/>
    </row>
    <row r="28" spans="1:14" x14ac:dyDescent="0.25">
      <c r="A28" s="44"/>
      <c r="B28" s="51" t="s">
        <v>25</v>
      </c>
      <c r="C28" s="52" t="s">
        <v>631</v>
      </c>
      <c r="D28" s="878" t="s">
        <v>22</v>
      </c>
      <c r="E28"/>
      <c r="F28"/>
      <c r="G28"/>
      <c r="H28"/>
      <c r="I28" s="925"/>
      <c r="J28" s="925"/>
      <c r="L28" s="925"/>
      <c r="M28" s="925"/>
      <c r="N28" s="17"/>
    </row>
    <row r="29" spans="1:14" x14ac:dyDescent="0.25">
      <c r="A29" s="44"/>
      <c r="B29" s="35"/>
      <c r="C29" s="54"/>
      <c r="D29" s="826"/>
      <c r="E29"/>
      <c r="F29"/>
      <c r="G29"/>
      <c r="H29"/>
      <c r="I29" s="925"/>
      <c r="J29" s="925"/>
      <c r="L29" s="925"/>
      <c r="M29" s="925"/>
      <c r="N29" s="17"/>
    </row>
    <row r="30" spans="1:14" x14ac:dyDescent="0.25">
      <c r="A30" s="44"/>
      <c r="B30" s="47" t="s">
        <v>5166</v>
      </c>
      <c r="C30" s="48"/>
      <c r="D30"/>
      <c r="E30"/>
      <c r="F30"/>
      <c r="G30"/>
      <c r="H30"/>
      <c r="I30" s="925"/>
      <c r="J30" s="925"/>
      <c r="L30" s="925"/>
      <c r="M30" s="925"/>
      <c r="N30" s="17"/>
    </row>
    <row r="31" spans="1:14" x14ac:dyDescent="0.25">
      <c r="A31" s="44"/>
      <c r="B31" s="449" t="s">
        <v>182</v>
      </c>
      <c r="C31" s="48"/>
      <c r="D31"/>
      <c r="E31"/>
      <c r="F31"/>
      <c r="G31"/>
      <c r="H31"/>
      <c r="I31" s="925"/>
      <c r="J31" s="1544"/>
      <c r="L31" s="925"/>
      <c r="M31" s="925"/>
      <c r="N31" s="17"/>
    </row>
    <row r="32" spans="1:14" x14ac:dyDescent="0.25">
      <c r="A32" s="44"/>
      <c r="B32"/>
      <c r="C32" s="48"/>
      <c r="D32"/>
      <c r="E32"/>
      <c r="F32"/>
      <c r="G32"/>
      <c r="H32"/>
      <c r="I32" s="925"/>
      <c r="J32" s="925"/>
      <c r="L32" s="925"/>
      <c r="M32" s="925"/>
      <c r="N32" s="17"/>
    </row>
    <row r="33" spans="1:26" x14ac:dyDescent="0.25">
      <c r="A33" s="44"/>
      <c r="B33" s="49" t="s">
        <v>18</v>
      </c>
      <c r="C33" s="50" t="s">
        <v>27</v>
      </c>
      <c r="D33" s="55" t="s">
        <v>28</v>
      </c>
      <c r="E33" s="55" t="s">
        <v>29</v>
      </c>
      <c r="F33"/>
      <c r="G33"/>
      <c r="H33"/>
      <c r="I33" s="925"/>
      <c r="J33" s="925"/>
      <c r="L33" s="925"/>
      <c r="M33" s="925"/>
      <c r="N33" s="17"/>
    </row>
    <row r="34" spans="1:26" ht="28.5" x14ac:dyDescent="0.25">
      <c r="A34" s="44"/>
      <c r="B34" s="56" t="s">
        <v>30</v>
      </c>
      <c r="C34" s="57" t="s">
        <v>4232</v>
      </c>
      <c r="D34" s="878">
        <v>0</v>
      </c>
      <c r="E34" s="1566">
        <v>35</v>
      </c>
      <c r="F34"/>
      <c r="G34"/>
      <c r="H34"/>
      <c r="I34" s="925"/>
      <c r="J34" s="925"/>
      <c r="L34" s="925"/>
      <c r="M34" s="925"/>
      <c r="N34" s="17"/>
    </row>
    <row r="35" spans="1:26" ht="42.75" x14ac:dyDescent="0.25">
      <c r="A35" s="44"/>
      <c r="B35" s="56" t="s">
        <v>31</v>
      </c>
      <c r="C35" s="57" t="s">
        <v>4233</v>
      </c>
      <c r="D35" s="878">
        <v>35</v>
      </c>
      <c r="E35" s="1567"/>
      <c r="F35"/>
      <c r="G35"/>
      <c r="H35"/>
      <c r="I35" s="925"/>
      <c r="J35" s="1544"/>
      <c r="L35" s="925"/>
      <c r="M35" s="925"/>
      <c r="N35" s="17"/>
    </row>
    <row r="36" spans="1:26" x14ac:dyDescent="0.25">
      <c r="A36" s="44"/>
      <c r="C36" s="45"/>
      <c r="D36" s="25"/>
      <c r="E36" s="46"/>
      <c r="F36" s="41"/>
      <c r="G36" s="41"/>
      <c r="H36" s="41"/>
      <c r="I36" s="42"/>
      <c r="J36" s="39"/>
      <c r="K36" s="43"/>
      <c r="L36" s="42"/>
      <c r="M36" s="42"/>
    </row>
    <row r="37" spans="1:26" ht="15.75" thickBot="1" x14ac:dyDescent="0.3">
      <c r="M37" s="1568" t="s">
        <v>32</v>
      </c>
      <c r="N37" s="1568"/>
    </row>
    <row r="38" spans="1:26" ht="18.75" x14ac:dyDescent="0.25">
      <c r="B38" s="1901" t="s">
        <v>4234</v>
      </c>
      <c r="C38" s="1901"/>
      <c r="D38" s="1901"/>
      <c r="E38" s="1901"/>
      <c r="F38" s="1901"/>
      <c r="G38" s="1901"/>
      <c r="H38" s="1901"/>
      <c r="I38" s="1901"/>
      <c r="J38" s="1901"/>
      <c r="K38" s="1901"/>
      <c r="L38" s="1901"/>
      <c r="M38" s="1901"/>
      <c r="N38" s="1901"/>
      <c r="O38" s="1901"/>
      <c r="P38" s="1901"/>
      <c r="Q38" s="1901"/>
    </row>
    <row r="39" spans="1:26" x14ac:dyDescent="0.25">
      <c r="M39" s="58"/>
      <c r="N39" s="58"/>
    </row>
    <row r="40" spans="1:26" s="925" customFormat="1" ht="60" x14ac:dyDescent="0.25">
      <c r="B40" s="860" t="s">
        <v>34</v>
      </c>
      <c r="C40" s="916" t="s">
        <v>35</v>
      </c>
      <c r="D40" s="860" t="s">
        <v>36</v>
      </c>
      <c r="E40" s="860" t="s">
        <v>37</v>
      </c>
      <c r="F40" s="860" t="s">
        <v>38</v>
      </c>
      <c r="G40" s="860" t="s">
        <v>39</v>
      </c>
      <c r="H40" s="860" t="s">
        <v>40</v>
      </c>
      <c r="I40" s="860" t="s">
        <v>41</v>
      </c>
      <c r="J40" s="860" t="s">
        <v>42</v>
      </c>
      <c r="K40" s="860" t="s">
        <v>43</v>
      </c>
      <c r="L40" s="860" t="s">
        <v>44</v>
      </c>
      <c r="M40" s="1375" t="s">
        <v>45</v>
      </c>
      <c r="N40" s="923" t="s">
        <v>46</v>
      </c>
      <c r="O40" s="923" t="s">
        <v>47</v>
      </c>
      <c r="P40" s="923" t="s">
        <v>48</v>
      </c>
      <c r="Q40" s="923" t="s">
        <v>49</v>
      </c>
    </row>
    <row r="41" spans="1:26" s="76" customFormat="1" ht="30" x14ac:dyDescent="0.25">
      <c r="A41" s="62"/>
      <c r="B41" s="362" t="s">
        <v>5222</v>
      </c>
      <c r="C41" s="477" t="s">
        <v>5222</v>
      </c>
      <c r="D41" s="477" t="s">
        <v>5223</v>
      </c>
      <c r="E41" s="477" t="s">
        <v>5224</v>
      </c>
      <c r="F41" s="477" t="s">
        <v>19</v>
      </c>
      <c r="G41" s="1377">
        <v>1</v>
      </c>
      <c r="H41" s="1530">
        <v>39909</v>
      </c>
      <c r="I41" s="1530">
        <v>40163</v>
      </c>
      <c r="J41" s="1531" t="s">
        <v>20</v>
      </c>
      <c r="K41" s="1543">
        <v>0.73</v>
      </c>
      <c r="L41" s="1543">
        <v>7.6</v>
      </c>
      <c r="M41" s="1531">
        <v>90</v>
      </c>
      <c r="N41" s="1532">
        <v>90</v>
      </c>
      <c r="O41" s="950">
        <v>32000000</v>
      </c>
      <c r="P41" s="950">
        <v>48</v>
      </c>
      <c r="Q41" s="1809" t="s">
        <v>5583</v>
      </c>
      <c r="R41" s="75"/>
      <c r="S41" s="75"/>
      <c r="T41" s="75"/>
      <c r="U41" s="75"/>
      <c r="V41" s="75"/>
      <c r="W41" s="75"/>
      <c r="X41" s="75"/>
      <c r="Y41" s="75"/>
      <c r="Z41" s="75"/>
    </row>
    <row r="42" spans="1:26" s="76" customFormat="1" ht="30" x14ac:dyDescent="0.25">
      <c r="A42" s="62"/>
      <c r="B42" s="362" t="s">
        <v>5222</v>
      </c>
      <c r="C42" s="477" t="s">
        <v>5222</v>
      </c>
      <c r="D42" s="477" t="s">
        <v>5223</v>
      </c>
      <c r="E42" s="477" t="s">
        <v>5225</v>
      </c>
      <c r="F42" s="947" t="s">
        <v>19</v>
      </c>
      <c r="G42" s="65">
        <v>1</v>
      </c>
      <c r="H42" s="1533">
        <v>40063</v>
      </c>
      <c r="I42" s="1534">
        <v>40178</v>
      </c>
      <c r="J42" s="1535" t="s">
        <v>20</v>
      </c>
      <c r="K42" s="1542">
        <v>0.5</v>
      </c>
      <c r="L42" s="1542">
        <v>2.56</v>
      </c>
      <c r="M42" s="1536">
        <v>725</v>
      </c>
      <c r="N42" s="1537">
        <v>725</v>
      </c>
      <c r="O42" s="87">
        <v>63731600</v>
      </c>
      <c r="P42" s="87">
        <v>49</v>
      </c>
      <c r="Q42" s="1853"/>
      <c r="R42" s="75"/>
      <c r="S42" s="75"/>
      <c r="T42" s="75"/>
      <c r="U42" s="75"/>
      <c r="V42" s="75"/>
      <c r="W42" s="75"/>
      <c r="X42" s="75"/>
      <c r="Y42" s="75"/>
      <c r="Z42" s="75"/>
    </row>
    <row r="43" spans="1:26" s="76" customFormat="1" ht="30" x14ac:dyDescent="0.25">
      <c r="A43" s="62"/>
      <c r="B43" s="362" t="s">
        <v>5222</v>
      </c>
      <c r="C43" s="477" t="s">
        <v>5222</v>
      </c>
      <c r="D43" s="477" t="s">
        <v>5223</v>
      </c>
      <c r="E43" s="80" t="s">
        <v>5226</v>
      </c>
      <c r="F43" s="79" t="s">
        <v>19</v>
      </c>
      <c r="G43" s="65">
        <v>1</v>
      </c>
      <c r="H43" s="1538">
        <v>40436</v>
      </c>
      <c r="I43" s="1539">
        <v>40466</v>
      </c>
      <c r="J43" s="1540" t="s">
        <v>20</v>
      </c>
      <c r="K43" s="1546">
        <v>0</v>
      </c>
      <c r="L43" s="1546">
        <v>1</v>
      </c>
      <c r="M43" s="1537">
        <v>350</v>
      </c>
      <c r="N43" s="1537">
        <v>350</v>
      </c>
      <c r="O43" s="87">
        <v>75050000</v>
      </c>
      <c r="P43" s="87">
        <v>50</v>
      </c>
      <c r="Q43" s="1853"/>
      <c r="R43" s="75"/>
      <c r="S43" s="75"/>
      <c r="T43" s="75"/>
      <c r="U43" s="75"/>
      <c r="V43" s="75"/>
      <c r="W43" s="75"/>
      <c r="X43" s="75"/>
      <c r="Y43" s="75"/>
      <c r="Z43" s="75"/>
    </row>
    <row r="44" spans="1:26" s="76" customFormat="1" ht="30" x14ac:dyDescent="0.25">
      <c r="A44" s="62"/>
      <c r="B44" s="362" t="s">
        <v>5222</v>
      </c>
      <c r="C44" s="477" t="s">
        <v>5222</v>
      </c>
      <c r="D44" s="477" t="s">
        <v>5223</v>
      </c>
      <c r="E44" s="80" t="s">
        <v>5227</v>
      </c>
      <c r="F44" s="79" t="s">
        <v>19</v>
      </c>
      <c r="G44" s="65">
        <v>1</v>
      </c>
      <c r="H44" s="1538">
        <v>40416</v>
      </c>
      <c r="I44" s="1539">
        <v>40538</v>
      </c>
      <c r="J44" s="1540" t="s">
        <v>20</v>
      </c>
      <c r="K44" s="1546">
        <v>4</v>
      </c>
      <c r="L44" s="1546">
        <v>0</v>
      </c>
      <c r="M44" s="1537">
        <v>878</v>
      </c>
      <c r="N44" s="1537">
        <v>878</v>
      </c>
      <c r="O44" s="87">
        <v>75268000</v>
      </c>
      <c r="P44" s="87">
        <v>51</v>
      </c>
      <c r="Q44" s="1853"/>
    </row>
    <row r="45" spans="1:26" s="76" customFormat="1" ht="30" x14ac:dyDescent="0.25">
      <c r="A45" s="62"/>
      <c r="B45" s="362" t="s">
        <v>5222</v>
      </c>
      <c r="C45" s="477" t="s">
        <v>5222</v>
      </c>
      <c r="D45" s="477" t="s">
        <v>5223</v>
      </c>
      <c r="E45" s="80" t="s">
        <v>5228</v>
      </c>
      <c r="F45" s="79" t="s">
        <v>19</v>
      </c>
      <c r="G45" s="65">
        <v>1</v>
      </c>
      <c r="H45" s="1538">
        <v>40575</v>
      </c>
      <c r="I45" s="1539">
        <v>40908</v>
      </c>
      <c r="J45" s="1540" t="s">
        <v>20</v>
      </c>
      <c r="K45" s="1546">
        <v>11</v>
      </c>
      <c r="L45" s="1546">
        <v>0</v>
      </c>
      <c r="M45" s="1537">
        <v>90</v>
      </c>
      <c r="N45" s="1537">
        <v>90</v>
      </c>
      <c r="O45" s="87">
        <v>55374000</v>
      </c>
      <c r="P45" s="87">
        <v>52</v>
      </c>
      <c r="Q45" s="1853"/>
    </row>
    <row r="46" spans="1:26" s="76" customFormat="1" ht="30" x14ac:dyDescent="0.25">
      <c r="A46" s="62"/>
      <c r="B46" s="362" t="s">
        <v>5222</v>
      </c>
      <c r="C46" s="477" t="s">
        <v>5222</v>
      </c>
      <c r="D46" s="477" t="s">
        <v>5223</v>
      </c>
      <c r="E46" s="80" t="s">
        <v>5229</v>
      </c>
      <c r="F46" s="79" t="s">
        <v>19</v>
      </c>
      <c r="G46" s="65">
        <v>1</v>
      </c>
      <c r="H46" s="1545">
        <v>41008</v>
      </c>
      <c r="I46" s="1539">
        <v>41243</v>
      </c>
      <c r="J46" s="1540" t="s">
        <v>20</v>
      </c>
      <c r="K46" s="1546">
        <v>7.7</v>
      </c>
      <c r="L46" s="1546">
        <v>0</v>
      </c>
      <c r="M46" s="1537">
        <v>1370</v>
      </c>
      <c r="N46" s="1537">
        <v>1370</v>
      </c>
      <c r="O46" s="87">
        <v>154569550</v>
      </c>
      <c r="P46" s="87">
        <v>53</v>
      </c>
      <c r="Q46" s="1853"/>
    </row>
    <row r="47" spans="1:26" s="76" customFormat="1" ht="30" x14ac:dyDescent="0.25">
      <c r="A47" s="62"/>
      <c r="B47" s="362" t="s">
        <v>5222</v>
      </c>
      <c r="C47" s="477" t="s">
        <v>5222</v>
      </c>
      <c r="D47" s="477" t="s">
        <v>5223</v>
      </c>
      <c r="E47" s="80" t="s">
        <v>5230</v>
      </c>
      <c r="F47" s="79" t="s">
        <v>19</v>
      </c>
      <c r="G47" s="65">
        <v>1</v>
      </c>
      <c r="H47" s="1538" t="s">
        <v>5231</v>
      </c>
      <c r="I47" s="1539">
        <v>41185</v>
      </c>
      <c r="J47" s="1540" t="s">
        <v>20</v>
      </c>
      <c r="K47" s="1546">
        <v>0</v>
      </c>
      <c r="L47" s="1546">
        <v>3.7</v>
      </c>
      <c r="M47" s="1537">
        <v>90</v>
      </c>
      <c r="N47" s="1537">
        <v>90</v>
      </c>
      <c r="O47" s="87">
        <v>22046000</v>
      </c>
      <c r="P47" s="87">
        <v>54</v>
      </c>
      <c r="Q47" s="1853"/>
    </row>
    <row r="48" spans="1:26" s="76" customFormat="1" ht="30" x14ac:dyDescent="0.25">
      <c r="A48" s="62"/>
      <c r="B48" s="362" t="s">
        <v>5222</v>
      </c>
      <c r="C48" s="477" t="s">
        <v>5222</v>
      </c>
      <c r="D48" s="477" t="s">
        <v>4321</v>
      </c>
      <c r="E48" s="80" t="s">
        <v>5232</v>
      </c>
      <c r="F48" s="79" t="s">
        <v>19</v>
      </c>
      <c r="G48" s="65">
        <v>1</v>
      </c>
      <c r="H48" s="1538">
        <v>39815</v>
      </c>
      <c r="I48" s="1539">
        <v>40178</v>
      </c>
      <c r="J48" s="1540" t="s">
        <v>20</v>
      </c>
      <c r="K48" s="1546">
        <v>0</v>
      </c>
      <c r="L48" s="1546">
        <v>0</v>
      </c>
      <c r="M48" s="1537">
        <v>1170</v>
      </c>
      <c r="N48" s="1537">
        <v>1170</v>
      </c>
      <c r="O48" s="87">
        <v>115321368</v>
      </c>
      <c r="P48" s="87" t="s">
        <v>5233</v>
      </c>
      <c r="Q48" s="1810"/>
    </row>
    <row r="49" spans="1:17" s="76" customFormat="1" ht="30" x14ac:dyDescent="0.25">
      <c r="A49" s="62"/>
      <c r="B49" s="362" t="s">
        <v>5222</v>
      </c>
      <c r="C49" s="477" t="s">
        <v>5222</v>
      </c>
      <c r="D49" s="477" t="s">
        <v>4321</v>
      </c>
      <c r="E49" s="80" t="s">
        <v>5234</v>
      </c>
      <c r="F49" s="79" t="s">
        <v>19</v>
      </c>
      <c r="G49" s="65">
        <v>1</v>
      </c>
      <c r="H49" s="80">
        <v>40182</v>
      </c>
      <c r="I49" s="81">
        <v>40543</v>
      </c>
      <c r="J49" s="82" t="s">
        <v>20</v>
      </c>
      <c r="K49" s="161">
        <v>11.9</v>
      </c>
      <c r="L49" s="161">
        <v>0</v>
      </c>
      <c r="M49" s="84">
        <v>1170</v>
      </c>
      <c r="N49" s="84">
        <v>1170</v>
      </c>
      <c r="O49" s="87">
        <v>93791360</v>
      </c>
      <c r="P49" s="87" t="s">
        <v>5235</v>
      </c>
      <c r="Q49" s="62"/>
    </row>
    <row r="50" spans="1:17" s="76" customFormat="1" ht="30" x14ac:dyDescent="0.25">
      <c r="A50" s="62"/>
      <c r="B50" s="362" t="s">
        <v>5222</v>
      </c>
      <c r="C50" s="477" t="s">
        <v>5222</v>
      </c>
      <c r="D50" s="477" t="s">
        <v>4321</v>
      </c>
      <c r="E50" s="80" t="s">
        <v>5236</v>
      </c>
      <c r="F50" s="79" t="s">
        <v>19</v>
      </c>
      <c r="G50" s="65">
        <v>1</v>
      </c>
      <c r="H50" s="80">
        <v>40563</v>
      </c>
      <c r="I50" s="81">
        <v>40908</v>
      </c>
      <c r="J50" s="82" t="s">
        <v>20</v>
      </c>
      <c r="K50" s="161">
        <v>11.3</v>
      </c>
      <c r="L50" s="161">
        <v>0</v>
      </c>
      <c r="M50" s="84">
        <v>1170</v>
      </c>
      <c r="N50" s="84">
        <v>1170</v>
      </c>
      <c r="O50" s="87">
        <v>97543015</v>
      </c>
      <c r="P50" s="87" t="s">
        <v>5237</v>
      </c>
      <c r="Q50" s="62"/>
    </row>
    <row r="51" spans="1:17" s="76" customFormat="1" ht="30" x14ac:dyDescent="0.25">
      <c r="A51" s="62"/>
      <c r="B51" s="362" t="s">
        <v>5222</v>
      </c>
      <c r="C51" s="477" t="s">
        <v>5222</v>
      </c>
      <c r="D51" s="477" t="s">
        <v>4321</v>
      </c>
      <c r="E51" s="80" t="s">
        <v>5238</v>
      </c>
      <c r="F51" s="79" t="s">
        <v>19</v>
      </c>
      <c r="G51" s="65">
        <v>1</v>
      </c>
      <c r="H51" s="80">
        <v>40932</v>
      </c>
      <c r="I51" s="81">
        <v>41090</v>
      </c>
      <c r="J51" s="82" t="s">
        <v>20</v>
      </c>
      <c r="K51" s="161">
        <v>5.2</v>
      </c>
      <c r="L51" s="161">
        <v>0</v>
      </c>
      <c r="M51" s="84">
        <v>1170</v>
      </c>
      <c r="N51" s="84">
        <v>1170</v>
      </c>
      <c r="O51" s="87">
        <v>67220924</v>
      </c>
      <c r="P51" s="87" t="s">
        <v>5239</v>
      </c>
      <c r="Q51" s="62"/>
    </row>
    <row r="52" spans="1:17" s="76" customFormat="1" ht="30" x14ac:dyDescent="0.25">
      <c r="A52" s="62"/>
      <c r="B52" s="362" t="s">
        <v>5222</v>
      </c>
      <c r="C52" s="477" t="s">
        <v>5222</v>
      </c>
      <c r="D52" s="477" t="s">
        <v>4321</v>
      </c>
      <c r="E52" s="80" t="s">
        <v>5240</v>
      </c>
      <c r="F52" s="79" t="s">
        <v>19</v>
      </c>
      <c r="G52" s="65">
        <v>1</v>
      </c>
      <c r="H52" s="80">
        <v>41099</v>
      </c>
      <c r="I52" s="81">
        <v>41274</v>
      </c>
      <c r="J52" s="82" t="s">
        <v>20</v>
      </c>
      <c r="K52" s="161">
        <v>5.7</v>
      </c>
      <c r="L52" s="161">
        <v>0</v>
      </c>
      <c r="M52" s="84">
        <v>90</v>
      </c>
      <c r="N52" s="84">
        <v>90</v>
      </c>
      <c r="O52" s="87">
        <v>121305600</v>
      </c>
      <c r="P52" s="87" t="s">
        <v>5241</v>
      </c>
      <c r="Q52" s="62"/>
    </row>
    <row r="53" spans="1:17" s="76" customFormat="1" ht="30" x14ac:dyDescent="0.25">
      <c r="A53" s="62"/>
      <c r="B53" s="362" t="s">
        <v>5222</v>
      </c>
      <c r="C53" s="477" t="s">
        <v>5222</v>
      </c>
      <c r="D53" s="477" t="s">
        <v>4321</v>
      </c>
      <c r="E53" s="80" t="s">
        <v>5242</v>
      </c>
      <c r="F53" s="79" t="s">
        <v>19</v>
      </c>
      <c r="G53" s="65">
        <v>1</v>
      </c>
      <c r="H53" s="80">
        <v>41550</v>
      </c>
      <c r="I53" s="81">
        <v>41851</v>
      </c>
      <c r="J53" s="82" t="s">
        <v>20</v>
      </c>
      <c r="K53" s="161">
        <v>9.9</v>
      </c>
      <c r="L53" s="161">
        <v>0</v>
      </c>
      <c r="M53" s="84">
        <v>90</v>
      </c>
      <c r="N53" s="84">
        <v>90</v>
      </c>
      <c r="O53" s="87">
        <v>436954230</v>
      </c>
      <c r="P53" s="87" t="s">
        <v>5243</v>
      </c>
      <c r="Q53" s="62"/>
    </row>
    <row r="54" spans="1:17" s="99" customFormat="1" x14ac:dyDescent="0.25">
      <c r="A54" s="90"/>
      <c r="B54" s="91"/>
      <c r="C54" s="1455"/>
      <c r="D54" s="92"/>
      <c r="E54" s="80" t="s">
        <v>5244</v>
      </c>
      <c r="F54" s="94"/>
      <c r="G54" s="65">
        <v>1</v>
      </c>
      <c r="H54" s="94"/>
      <c r="I54" s="1231"/>
      <c r="J54" s="95"/>
      <c r="K54" s="373">
        <f>K41+K42+K43+K44+K45+K46+K47+K48</f>
        <v>23.93</v>
      </c>
      <c r="L54" s="161">
        <f>SUM(L41:L53)</f>
        <v>14.86</v>
      </c>
      <c r="M54" s="96"/>
      <c r="N54" s="96"/>
      <c r="O54" s="1456"/>
      <c r="P54" s="1456"/>
      <c r="Q54" s="90"/>
    </row>
    <row r="55" spans="1:17" s="100" customFormat="1" x14ac:dyDescent="0.25">
      <c r="C55" s="101"/>
      <c r="E55" s="102"/>
      <c r="K55" s="103"/>
      <c r="L55" s="1547"/>
      <c r="P55" s="103"/>
    </row>
    <row r="56" spans="1:17" s="100" customFormat="1" x14ac:dyDescent="0.25">
      <c r="B56" s="1569" t="s">
        <v>60</v>
      </c>
      <c r="C56" s="1740" t="s">
        <v>61</v>
      </c>
      <c r="D56" s="1571" t="s">
        <v>62</v>
      </c>
      <c r="E56" s="1571"/>
      <c r="K56" s="103"/>
      <c r="P56" s="103"/>
    </row>
    <row r="57" spans="1:17" s="100" customFormat="1" x14ac:dyDescent="0.25">
      <c r="B57" s="1570"/>
      <c r="C57" s="1741"/>
      <c r="D57" s="857" t="s">
        <v>63</v>
      </c>
      <c r="E57" s="105" t="s">
        <v>64</v>
      </c>
      <c r="K57" s="103"/>
      <c r="M57" s="1541"/>
      <c r="N57" s="1541"/>
      <c r="O57" s="1541"/>
      <c r="P57" s="103"/>
    </row>
    <row r="58" spans="1:17" s="100" customFormat="1" ht="18.75" x14ac:dyDescent="0.25">
      <c r="B58" s="106" t="s">
        <v>65</v>
      </c>
      <c r="C58" s="107">
        <f>+K54</f>
        <v>23.93</v>
      </c>
      <c r="D58" s="983" t="s">
        <v>22</v>
      </c>
      <c r="E58" s="109"/>
      <c r="F58" s="110"/>
      <c r="G58" s="110"/>
      <c r="H58" s="110"/>
      <c r="I58" s="110"/>
      <c r="J58" s="110"/>
      <c r="K58" s="111"/>
      <c r="L58" s="110"/>
      <c r="M58" s="110"/>
      <c r="P58" s="103"/>
    </row>
    <row r="59" spans="1:17" s="100" customFormat="1" x14ac:dyDescent="0.25">
      <c r="B59" s="106" t="s">
        <v>66</v>
      </c>
      <c r="C59" s="107" t="s">
        <v>5584</v>
      </c>
      <c r="D59" s="983" t="s">
        <v>22</v>
      </c>
      <c r="E59" s="983"/>
      <c r="K59" s="103"/>
      <c r="P59" s="103"/>
    </row>
    <row r="60" spans="1:17" s="100" customFormat="1" x14ac:dyDescent="0.25">
      <c r="B60" s="112"/>
      <c r="C60" s="1582"/>
      <c r="D60" s="1582"/>
      <c r="E60" s="1582"/>
      <c r="F60" s="1582"/>
      <c r="G60" s="1582"/>
      <c r="H60" s="1582"/>
      <c r="I60" s="1582"/>
      <c r="J60" s="1582"/>
      <c r="K60" s="1582"/>
      <c r="L60" s="1582"/>
      <c r="M60" s="1582"/>
      <c r="N60" s="1582"/>
      <c r="P60" s="103"/>
    </row>
    <row r="61" spans="1:17" ht="15.75" thickBot="1" x14ac:dyDescent="0.3"/>
    <row r="62" spans="1:17" ht="27" thickBot="1" x14ac:dyDescent="0.3">
      <c r="B62" s="1583" t="s">
        <v>67</v>
      </c>
      <c r="C62" s="1583"/>
      <c r="D62" s="1583"/>
      <c r="E62" s="1583"/>
      <c r="F62" s="1583"/>
      <c r="G62" s="1583"/>
      <c r="H62" s="1583"/>
      <c r="I62" s="1583"/>
      <c r="J62" s="1583"/>
      <c r="K62" s="1583"/>
      <c r="L62" s="1583"/>
      <c r="M62" s="1583"/>
      <c r="N62" s="1583"/>
    </row>
    <row r="65" spans="2:18" ht="120" x14ac:dyDescent="0.25">
      <c r="B65" s="923" t="s">
        <v>68</v>
      </c>
      <c r="C65" s="60" t="s">
        <v>69</v>
      </c>
      <c r="D65" s="923" t="s">
        <v>70</v>
      </c>
      <c r="E65" s="923" t="s">
        <v>71</v>
      </c>
      <c r="F65" s="923" t="s">
        <v>72</v>
      </c>
      <c r="G65" s="923" t="s">
        <v>73</v>
      </c>
      <c r="H65" s="923" t="s">
        <v>74</v>
      </c>
      <c r="I65" s="923" t="s">
        <v>75</v>
      </c>
      <c r="J65" s="923" t="s">
        <v>76</v>
      </c>
      <c r="K65" s="923" t="s">
        <v>77</v>
      </c>
      <c r="L65" s="923" t="s">
        <v>78</v>
      </c>
      <c r="M65" s="862" t="s">
        <v>79</v>
      </c>
      <c r="N65" s="862" t="s">
        <v>80</v>
      </c>
      <c r="O65" s="1579" t="s">
        <v>81</v>
      </c>
      <c r="P65" s="1581"/>
      <c r="Q65" s="923" t="s">
        <v>82</v>
      </c>
    </row>
    <row r="66" spans="2:18" s="116" customFormat="1" ht="30" x14ac:dyDescent="0.25">
      <c r="B66" s="380" t="s">
        <v>83</v>
      </c>
      <c r="C66" s="118" t="s">
        <v>84</v>
      </c>
      <c r="D66" s="119" t="s">
        <v>5174</v>
      </c>
      <c r="E66" s="119">
        <v>90</v>
      </c>
      <c r="F66" s="119" t="s">
        <v>19</v>
      </c>
      <c r="G66" s="119" t="s">
        <v>86</v>
      </c>
      <c r="H66" s="119" t="s">
        <v>86</v>
      </c>
      <c r="I66" s="119" t="s">
        <v>86</v>
      </c>
      <c r="J66" s="119" t="s">
        <v>19</v>
      </c>
      <c r="K66" s="119" t="s">
        <v>19</v>
      </c>
      <c r="L66" s="119" t="s">
        <v>19</v>
      </c>
      <c r="M66" s="119" t="s">
        <v>19</v>
      </c>
      <c r="N66" s="119" t="s">
        <v>19</v>
      </c>
      <c r="O66" s="1742"/>
      <c r="P66" s="1743"/>
      <c r="Q66" s="119" t="s">
        <v>19</v>
      </c>
    </row>
    <row r="67" spans="2:18" s="116" customFormat="1" x14ac:dyDescent="0.25">
      <c r="B67" s="380" t="s">
        <v>83</v>
      </c>
      <c r="C67" s="118" t="s">
        <v>84</v>
      </c>
      <c r="D67" s="965" t="s">
        <v>5175</v>
      </c>
      <c r="E67" s="965">
        <v>91</v>
      </c>
      <c r="F67" s="119" t="s">
        <v>86</v>
      </c>
      <c r="G67" s="119" t="s">
        <v>86</v>
      </c>
      <c r="H67" s="119" t="s">
        <v>19</v>
      </c>
      <c r="I67" s="119" t="s">
        <v>86</v>
      </c>
      <c r="J67" s="119" t="s">
        <v>19</v>
      </c>
      <c r="K67" s="119" t="s">
        <v>19</v>
      </c>
      <c r="L67" s="119" t="s">
        <v>19</v>
      </c>
      <c r="M67" s="119" t="s">
        <v>19</v>
      </c>
      <c r="N67" s="119" t="s">
        <v>19</v>
      </c>
      <c r="O67" s="1742"/>
      <c r="P67" s="1743"/>
      <c r="Q67" s="119" t="s">
        <v>19</v>
      </c>
      <c r="R67" s="121"/>
    </row>
    <row r="68" spans="2:18" s="116" customFormat="1" ht="30" x14ac:dyDescent="0.25">
      <c r="B68" s="380" t="s">
        <v>83</v>
      </c>
      <c r="C68" s="118" t="s">
        <v>84</v>
      </c>
      <c r="D68" s="119" t="s">
        <v>5245</v>
      </c>
      <c r="E68" s="119">
        <v>91</v>
      </c>
      <c r="F68" s="119" t="s">
        <v>86</v>
      </c>
      <c r="G68" s="119" t="s">
        <v>86</v>
      </c>
      <c r="H68" s="119" t="s">
        <v>19</v>
      </c>
      <c r="I68" s="119" t="s">
        <v>86</v>
      </c>
      <c r="J68" s="119" t="s">
        <v>19</v>
      </c>
      <c r="K68" s="119" t="s">
        <v>19</v>
      </c>
      <c r="L68" s="119" t="s">
        <v>19</v>
      </c>
      <c r="M68" s="119" t="s">
        <v>19</v>
      </c>
      <c r="N68" s="119" t="s">
        <v>19</v>
      </c>
      <c r="O68" s="1742"/>
      <c r="P68" s="1743"/>
      <c r="Q68" s="119" t="s">
        <v>19</v>
      </c>
      <c r="R68" s="121"/>
    </row>
    <row r="69" spans="2:18" s="116" customFormat="1" x14ac:dyDescent="0.25">
      <c r="B69" s="380" t="s">
        <v>1824</v>
      </c>
      <c r="C69" s="118" t="s">
        <v>93</v>
      </c>
      <c r="D69" s="119" t="s">
        <v>5246</v>
      </c>
      <c r="E69" s="119">
        <v>46</v>
      </c>
      <c r="F69" s="119" t="s">
        <v>86</v>
      </c>
      <c r="G69" s="119" t="s">
        <v>86</v>
      </c>
      <c r="H69" s="119" t="s">
        <v>86</v>
      </c>
      <c r="I69" s="119" t="s">
        <v>19</v>
      </c>
      <c r="J69" s="119" t="s">
        <v>19</v>
      </c>
      <c r="K69" s="119" t="s">
        <v>19</v>
      </c>
      <c r="L69" s="119" t="s">
        <v>19</v>
      </c>
      <c r="M69" s="119" t="s">
        <v>19</v>
      </c>
      <c r="N69" s="119" t="s">
        <v>19</v>
      </c>
      <c r="O69" s="1742"/>
      <c r="P69" s="1743"/>
      <c r="Q69" s="119" t="s">
        <v>19</v>
      </c>
      <c r="R69" s="121"/>
    </row>
    <row r="70" spans="2:18" s="116" customFormat="1" x14ac:dyDescent="0.25">
      <c r="B70" s="380" t="s">
        <v>1824</v>
      </c>
      <c r="C70" s="118" t="s">
        <v>93</v>
      </c>
      <c r="D70" s="119" t="s">
        <v>5247</v>
      </c>
      <c r="E70" s="119">
        <v>50</v>
      </c>
      <c r="F70" s="119" t="s">
        <v>86</v>
      </c>
      <c r="G70" s="119" t="s">
        <v>86</v>
      </c>
      <c r="H70" s="119" t="s">
        <v>86</v>
      </c>
      <c r="I70" s="119" t="s">
        <v>19</v>
      </c>
      <c r="J70" s="119" t="s">
        <v>19</v>
      </c>
      <c r="K70" s="119" t="s">
        <v>19</v>
      </c>
      <c r="L70" s="119" t="s">
        <v>19</v>
      </c>
      <c r="M70" s="119" t="s">
        <v>19</v>
      </c>
      <c r="N70" s="119" t="s">
        <v>19</v>
      </c>
      <c r="O70" s="1742"/>
      <c r="P70" s="1743"/>
      <c r="Q70" s="119" t="s">
        <v>19</v>
      </c>
      <c r="R70" s="121"/>
    </row>
    <row r="71" spans="2:18" s="116" customFormat="1" x14ac:dyDescent="0.25">
      <c r="B71" s="380" t="s">
        <v>1824</v>
      </c>
      <c r="C71" s="118" t="s">
        <v>93</v>
      </c>
      <c r="D71" s="119" t="s">
        <v>5248</v>
      </c>
      <c r="E71" s="119">
        <v>49</v>
      </c>
      <c r="F71" s="119" t="s">
        <v>86</v>
      </c>
      <c r="G71" s="119" t="s">
        <v>86</v>
      </c>
      <c r="H71" s="119" t="s">
        <v>86</v>
      </c>
      <c r="I71" s="119" t="s">
        <v>19</v>
      </c>
      <c r="J71" s="119" t="s">
        <v>19</v>
      </c>
      <c r="K71" s="119" t="s">
        <v>19</v>
      </c>
      <c r="L71" s="119" t="s">
        <v>19</v>
      </c>
      <c r="M71" s="119" t="s">
        <v>19</v>
      </c>
      <c r="N71" s="119" t="s">
        <v>19</v>
      </c>
      <c r="O71" s="1742"/>
      <c r="P71" s="1743"/>
      <c r="Q71" s="119" t="s">
        <v>19</v>
      </c>
      <c r="R71" s="121"/>
    </row>
    <row r="72" spans="2:18" s="116" customFormat="1" x14ac:dyDescent="0.25">
      <c r="B72" s="380" t="s">
        <v>1824</v>
      </c>
      <c r="C72" s="118" t="s">
        <v>93</v>
      </c>
      <c r="D72" s="119" t="s">
        <v>5249</v>
      </c>
      <c r="E72" s="119">
        <v>49</v>
      </c>
      <c r="F72" s="119" t="s">
        <v>86</v>
      </c>
      <c r="G72" s="119" t="s">
        <v>86</v>
      </c>
      <c r="H72" s="119" t="s">
        <v>86</v>
      </c>
      <c r="I72" s="119" t="s">
        <v>19</v>
      </c>
      <c r="J72" s="119" t="s">
        <v>19</v>
      </c>
      <c r="K72" s="119" t="s">
        <v>19</v>
      </c>
      <c r="L72" s="119" t="s">
        <v>19</v>
      </c>
      <c r="M72" s="119" t="s">
        <v>19</v>
      </c>
      <c r="N72" s="119" t="s">
        <v>19</v>
      </c>
      <c r="O72" s="1742"/>
      <c r="P72" s="1743"/>
      <c r="Q72" s="119" t="s">
        <v>19</v>
      </c>
      <c r="R72" s="121"/>
    </row>
    <row r="73" spans="2:18" s="116" customFormat="1" x14ac:dyDescent="0.25">
      <c r="B73" s="380" t="s">
        <v>1824</v>
      </c>
      <c r="C73" s="118" t="s">
        <v>93</v>
      </c>
      <c r="D73" s="119" t="s">
        <v>5250</v>
      </c>
      <c r="E73" s="119">
        <v>51</v>
      </c>
      <c r="F73" s="119" t="s">
        <v>86</v>
      </c>
      <c r="G73" s="119" t="s">
        <v>86</v>
      </c>
      <c r="H73" s="119" t="s">
        <v>86</v>
      </c>
      <c r="I73" s="119" t="s">
        <v>19</v>
      </c>
      <c r="J73" s="119" t="s">
        <v>19</v>
      </c>
      <c r="K73" s="119" t="s">
        <v>19</v>
      </c>
      <c r="L73" s="119" t="s">
        <v>19</v>
      </c>
      <c r="M73" s="119" t="s">
        <v>19</v>
      </c>
      <c r="N73" s="119" t="s">
        <v>19</v>
      </c>
      <c r="O73" s="1742"/>
      <c r="P73" s="1743"/>
      <c r="Q73" s="119" t="s">
        <v>19</v>
      </c>
      <c r="R73" s="121"/>
    </row>
    <row r="74" spans="2:18" s="116" customFormat="1" x14ac:dyDescent="0.25">
      <c r="B74" s="380" t="s">
        <v>1824</v>
      </c>
      <c r="C74" s="118" t="s">
        <v>93</v>
      </c>
      <c r="D74" s="119" t="s">
        <v>1906</v>
      </c>
      <c r="E74" s="119">
        <v>250</v>
      </c>
      <c r="F74" s="119" t="s">
        <v>86</v>
      </c>
      <c r="G74" s="119" t="s">
        <v>86</v>
      </c>
      <c r="H74" s="119" t="s">
        <v>86</v>
      </c>
      <c r="I74" s="119" t="s">
        <v>19</v>
      </c>
      <c r="J74" s="119" t="s">
        <v>19</v>
      </c>
      <c r="K74" s="119" t="s">
        <v>19</v>
      </c>
      <c r="L74" s="119" t="s">
        <v>19</v>
      </c>
      <c r="M74" s="119" t="s">
        <v>19</v>
      </c>
      <c r="N74" s="119" t="s">
        <v>19</v>
      </c>
      <c r="O74" s="912"/>
      <c r="P74" s="913"/>
      <c r="Q74" s="119" t="s">
        <v>19</v>
      </c>
      <c r="R74" s="121"/>
    </row>
    <row r="75" spans="2:18" x14ac:dyDescent="0.25">
      <c r="B75" s="1" t="s">
        <v>94</v>
      </c>
    </row>
    <row r="76" spans="2:18" x14ac:dyDescent="0.25">
      <c r="B76" s="1" t="s">
        <v>95</v>
      </c>
    </row>
    <row r="78" spans="2:18" ht="15.75" thickBot="1" x14ac:dyDescent="0.3"/>
    <row r="79" spans="2:18" ht="27" thickBot="1" x14ac:dyDescent="0.3">
      <c r="B79" s="1584" t="s">
        <v>96</v>
      </c>
      <c r="C79" s="1585"/>
      <c r="D79" s="1585"/>
      <c r="E79" s="1585"/>
      <c r="F79" s="1585"/>
      <c r="G79" s="1585"/>
      <c r="H79" s="1585"/>
      <c r="I79" s="1585"/>
      <c r="J79" s="1585"/>
      <c r="K79" s="1585"/>
      <c r="L79" s="1585"/>
      <c r="M79" s="1585"/>
      <c r="N79" s="1586"/>
    </row>
    <row r="82" spans="2:24" x14ac:dyDescent="0.25">
      <c r="B82" s="1577" t="s">
        <v>97</v>
      </c>
      <c r="C82" s="1754" t="s">
        <v>98</v>
      </c>
      <c r="D82" s="1577" t="s">
        <v>99</v>
      </c>
      <c r="E82" s="1577" t="s">
        <v>100</v>
      </c>
      <c r="F82" s="1577" t="s">
        <v>101</v>
      </c>
      <c r="G82" s="1577" t="s">
        <v>102</v>
      </c>
      <c r="H82" s="1577" t="s">
        <v>103</v>
      </c>
      <c r="I82" s="1577" t="s">
        <v>104</v>
      </c>
      <c r="J82" s="1579" t="s">
        <v>105</v>
      </c>
      <c r="K82" s="1580"/>
      <c r="L82" s="1581"/>
      <c r="M82" s="1577" t="s">
        <v>106</v>
      </c>
      <c r="N82" s="1577" t="s">
        <v>107</v>
      </c>
      <c r="O82" s="1577" t="s">
        <v>108</v>
      </c>
      <c r="P82" s="1744" t="s">
        <v>81</v>
      </c>
      <c r="Q82" s="1745"/>
    </row>
    <row r="83" spans="2:24" ht="30" x14ac:dyDescent="0.25">
      <c r="B83" s="1578"/>
      <c r="C83" s="1755"/>
      <c r="D83" s="1578"/>
      <c r="E83" s="1578"/>
      <c r="F83" s="1578"/>
      <c r="G83" s="1578"/>
      <c r="H83" s="1578"/>
      <c r="I83" s="1578"/>
      <c r="J83" s="128" t="s">
        <v>109</v>
      </c>
      <c r="K83" s="128" t="s">
        <v>110</v>
      </c>
      <c r="L83" s="128" t="s">
        <v>111</v>
      </c>
      <c r="M83" s="1578"/>
      <c r="N83" s="1578"/>
      <c r="O83" s="1578"/>
      <c r="P83" s="1746"/>
      <c r="Q83" s="1747"/>
    </row>
    <row r="84" spans="2:24" ht="30" x14ac:dyDescent="0.25">
      <c r="B84" s="904" t="s">
        <v>1093</v>
      </c>
      <c r="C84" s="914" t="s">
        <v>4970</v>
      </c>
      <c r="D84" s="879" t="s">
        <v>5251</v>
      </c>
      <c r="E84" s="879">
        <v>50988272</v>
      </c>
      <c r="F84" s="879" t="s">
        <v>5252</v>
      </c>
      <c r="G84" s="870" t="s">
        <v>1018</v>
      </c>
      <c r="H84" s="872">
        <v>39073</v>
      </c>
      <c r="I84" s="875">
        <v>130095</v>
      </c>
      <c r="J84" s="880" t="s">
        <v>4299</v>
      </c>
      <c r="K84" s="879" t="s">
        <v>5253</v>
      </c>
      <c r="L84" s="879" t="s">
        <v>155</v>
      </c>
      <c r="M84" s="870" t="s">
        <v>19</v>
      </c>
      <c r="N84" s="870" t="s">
        <v>19</v>
      </c>
      <c r="O84" s="870" t="s">
        <v>19</v>
      </c>
      <c r="P84" s="1725"/>
      <c r="Q84" s="1726"/>
    </row>
    <row r="85" spans="2:24" s="137" customFormat="1" ht="30" x14ac:dyDescent="0.25">
      <c r="B85" s="1885" t="s">
        <v>1093</v>
      </c>
      <c r="C85" s="2209" t="s">
        <v>133</v>
      </c>
      <c r="D85" s="1606" t="s">
        <v>5254</v>
      </c>
      <c r="E85" s="1606">
        <v>26117039</v>
      </c>
      <c r="F85" s="1606" t="s">
        <v>1442</v>
      </c>
      <c r="G85" s="1756" t="s">
        <v>4275</v>
      </c>
      <c r="H85" s="2210">
        <v>37736</v>
      </c>
      <c r="I85" s="1756" t="s">
        <v>86</v>
      </c>
      <c r="J85" s="1221" t="s">
        <v>4899</v>
      </c>
      <c r="K85" s="1221" t="s">
        <v>5255</v>
      </c>
      <c r="L85" s="1221" t="s">
        <v>155</v>
      </c>
      <c r="M85" s="1599" t="s">
        <v>19</v>
      </c>
      <c r="N85" s="1599" t="s">
        <v>19</v>
      </c>
      <c r="O85" s="1599" t="s">
        <v>19</v>
      </c>
      <c r="P85" s="1457"/>
      <c r="Q85" s="1458"/>
      <c r="W85" s="1"/>
    </row>
    <row r="86" spans="2:24" s="137" customFormat="1" ht="45" x14ac:dyDescent="0.25">
      <c r="B86" s="1886"/>
      <c r="C86" s="1762"/>
      <c r="D86" s="1607"/>
      <c r="E86" s="1607"/>
      <c r="F86" s="1607"/>
      <c r="G86" s="1758"/>
      <c r="H86" s="2211"/>
      <c r="I86" s="1758"/>
      <c r="J86" s="1221" t="s">
        <v>5256</v>
      </c>
      <c r="K86" s="1221" t="s">
        <v>5257</v>
      </c>
      <c r="L86" s="1221" t="s">
        <v>155</v>
      </c>
      <c r="M86" s="1601"/>
      <c r="N86" s="1601"/>
      <c r="O86" s="1601"/>
      <c r="P86" s="953"/>
      <c r="Q86" s="954"/>
      <c r="W86" s="1"/>
    </row>
    <row r="87" spans="2:24" s="137" customFormat="1" ht="30" x14ac:dyDescent="0.25">
      <c r="B87" s="963" t="s">
        <v>1093</v>
      </c>
      <c r="C87" s="132" t="s">
        <v>1300</v>
      </c>
      <c r="D87" s="879" t="s">
        <v>5258</v>
      </c>
      <c r="E87" s="879">
        <v>15621505</v>
      </c>
      <c r="F87" s="879" t="s">
        <v>710</v>
      </c>
      <c r="G87" s="917" t="s">
        <v>3360</v>
      </c>
      <c r="H87" s="135">
        <v>40110</v>
      </c>
      <c r="I87" s="917" t="s">
        <v>86</v>
      </c>
      <c r="J87" s="1221" t="s">
        <v>4299</v>
      </c>
      <c r="K87" s="1221" t="s">
        <v>5259</v>
      </c>
      <c r="L87" s="1221" t="s">
        <v>155</v>
      </c>
      <c r="M87" s="870" t="s">
        <v>19</v>
      </c>
      <c r="N87" s="870" t="s">
        <v>19</v>
      </c>
      <c r="O87" s="870" t="s">
        <v>19</v>
      </c>
      <c r="P87" s="953"/>
      <c r="Q87" s="954"/>
      <c r="W87" s="1"/>
    </row>
    <row r="88" spans="2:24" ht="30" x14ac:dyDescent="0.25">
      <c r="B88" s="904" t="s">
        <v>126</v>
      </c>
      <c r="C88" s="914" t="s">
        <v>4970</v>
      </c>
      <c r="D88" s="879" t="s">
        <v>5260</v>
      </c>
      <c r="E88" s="879">
        <v>26167604</v>
      </c>
      <c r="F88" s="879" t="s">
        <v>129</v>
      </c>
      <c r="G88" s="917" t="s">
        <v>130</v>
      </c>
      <c r="H88" s="135">
        <v>40103</v>
      </c>
      <c r="I88" s="917">
        <v>111097</v>
      </c>
      <c r="J88" s="1221" t="s">
        <v>4299</v>
      </c>
      <c r="K88" s="218" t="s">
        <v>5261</v>
      </c>
      <c r="L88" s="879" t="s">
        <v>155</v>
      </c>
      <c r="M88" s="870" t="s">
        <v>19</v>
      </c>
      <c r="N88" s="870" t="s">
        <v>19</v>
      </c>
      <c r="O88" s="870" t="s">
        <v>19</v>
      </c>
      <c r="P88" s="1857"/>
      <c r="Q88" s="1858"/>
    </row>
    <row r="89" spans="2:24" s="137" customFormat="1" ht="90" x14ac:dyDescent="0.25">
      <c r="B89" s="1425" t="s">
        <v>126</v>
      </c>
      <c r="C89" s="919" t="s">
        <v>141</v>
      </c>
      <c r="D89" s="1221" t="s">
        <v>5262</v>
      </c>
      <c r="E89" s="1221">
        <v>26117143</v>
      </c>
      <c r="F89" s="1221" t="s">
        <v>129</v>
      </c>
      <c r="G89" s="1221" t="s">
        <v>5263</v>
      </c>
      <c r="H89" s="1209">
        <v>37855</v>
      </c>
      <c r="I89" s="1221">
        <v>108688</v>
      </c>
      <c r="J89" s="1221" t="s">
        <v>5264</v>
      </c>
      <c r="K89" s="1221" t="s">
        <v>5265</v>
      </c>
      <c r="L89" s="1221" t="s">
        <v>155</v>
      </c>
      <c r="M89" s="1221" t="s">
        <v>19</v>
      </c>
      <c r="N89" s="1221" t="s">
        <v>20</v>
      </c>
      <c r="O89" s="1221" t="s">
        <v>20</v>
      </c>
      <c r="P89" s="1867" t="s">
        <v>5266</v>
      </c>
      <c r="Q89" s="1868"/>
    </row>
    <row r="90" spans="2:24" s="137" customFormat="1" ht="30" x14ac:dyDescent="0.25">
      <c r="B90" s="1425" t="s">
        <v>126</v>
      </c>
      <c r="C90" s="919" t="s">
        <v>141</v>
      </c>
      <c r="D90" s="1221" t="s">
        <v>5267</v>
      </c>
      <c r="E90" s="1221">
        <v>1047414591</v>
      </c>
      <c r="F90" s="1221" t="s">
        <v>129</v>
      </c>
      <c r="G90" s="1221" t="s">
        <v>130</v>
      </c>
      <c r="H90" s="1209">
        <v>41628</v>
      </c>
      <c r="I90" s="1221">
        <v>130099</v>
      </c>
      <c r="J90" s="1221" t="s">
        <v>4299</v>
      </c>
      <c r="K90" s="1221" t="s">
        <v>5268</v>
      </c>
      <c r="L90" s="1221" t="s">
        <v>155</v>
      </c>
      <c r="M90" s="1221" t="s">
        <v>19</v>
      </c>
      <c r="N90" s="1221" t="s">
        <v>19</v>
      </c>
      <c r="O90" s="1221" t="s">
        <v>20</v>
      </c>
      <c r="P90" s="1867"/>
      <c r="Q90" s="1868"/>
      <c r="T90" s="509"/>
      <c r="U90" s="2208"/>
      <c r="V90" s="2208"/>
      <c r="W90" s="509"/>
      <c r="X90" s="509"/>
    </row>
    <row r="91" spans="2:24" ht="15.75" thickBot="1" x14ac:dyDescent="0.3"/>
    <row r="92" spans="2:24" ht="27" thickBot="1" x14ac:dyDescent="0.3">
      <c r="B92" s="1584" t="s">
        <v>158</v>
      </c>
      <c r="C92" s="1585"/>
      <c r="D92" s="1585"/>
      <c r="E92" s="1585"/>
      <c r="F92" s="1585"/>
      <c r="G92" s="1585"/>
      <c r="H92" s="1585"/>
      <c r="I92" s="1585"/>
      <c r="J92" s="1585"/>
      <c r="K92" s="1585"/>
      <c r="L92" s="1585"/>
      <c r="M92" s="1585"/>
      <c r="N92" s="1586"/>
    </row>
    <row r="95" spans="2:24" ht="30" x14ac:dyDescent="0.25">
      <c r="B95" s="114" t="s">
        <v>18</v>
      </c>
      <c r="C95" s="113" t="s">
        <v>159</v>
      </c>
      <c r="D95" s="1579" t="s">
        <v>81</v>
      </c>
      <c r="E95" s="1581"/>
    </row>
    <row r="96" spans="2:24" x14ac:dyDescent="0.25">
      <c r="B96" s="932" t="s">
        <v>160</v>
      </c>
      <c r="C96" s="52" t="s">
        <v>19</v>
      </c>
      <c r="D96" s="1618"/>
      <c r="E96" s="1619"/>
    </row>
    <row r="99" spans="1:26" ht="26.25" x14ac:dyDescent="0.25">
      <c r="B99" s="1764" t="s">
        <v>161</v>
      </c>
      <c r="C99" s="1764"/>
      <c r="D99" s="1764"/>
      <c r="E99" s="1764"/>
      <c r="F99" s="1764"/>
      <c r="G99" s="1764"/>
      <c r="H99" s="1764"/>
      <c r="I99" s="1764"/>
      <c r="J99" s="1764"/>
      <c r="K99" s="1764"/>
      <c r="L99" s="1764"/>
      <c r="M99" s="1764"/>
      <c r="N99" s="1764"/>
      <c r="O99" s="1764"/>
      <c r="P99" s="1764"/>
    </row>
    <row r="101" spans="1:26" ht="15.75" thickBot="1" x14ac:dyDescent="0.3"/>
    <row r="102" spans="1:26" ht="27" thickBot="1" x14ac:dyDescent="0.3">
      <c r="B102" s="1584" t="s">
        <v>162</v>
      </c>
      <c r="C102" s="1585"/>
      <c r="D102" s="1585"/>
      <c r="E102" s="1585"/>
      <c r="F102" s="1585"/>
      <c r="G102" s="1585"/>
      <c r="H102" s="1585"/>
      <c r="I102" s="1585"/>
      <c r="J102" s="1585"/>
      <c r="K102" s="1585"/>
      <c r="L102" s="1585"/>
      <c r="M102" s="1585"/>
      <c r="N102" s="1586"/>
    </row>
    <row r="104" spans="1:26" ht="15.75" thickBot="1" x14ac:dyDescent="0.3">
      <c r="M104" s="58"/>
      <c r="N104" s="58"/>
    </row>
    <row r="105" spans="1:26" s="925" customFormat="1" ht="60" x14ac:dyDescent="0.25">
      <c r="B105" s="156" t="s">
        <v>34</v>
      </c>
      <c r="C105" s="157" t="s">
        <v>35</v>
      </c>
      <c r="D105" s="156" t="s">
        <v>36</v>
      </c>
      <c r="E105" s="156" t="s">
        <v>37</v>
      </c>
      <c r="F105" s="156" t="s">
        <v>38</v>
      </c>
      <c r="G105" s="156" t="s">
        <v>39</v>
      </c>
      <c r="H105" s="156" t="s">
        <v>40</v>
      </c>
      <c r="I105" s="156" t="s">
        <v>41</v>
      </c>
      <c r="J105" s="156" t="s">
        <v>42</v>
      </c>
      <c r="K105" s="156" t="s">
        <v>43</v>
      </c>
      <c r="L105" s="156" t="s">
        <v>44</v>
      </c>
      <c r="M105" s="158" t="s">
        <v>45</v>
      </c>
      <c r="N105" s="156" t="s">
        <v>46</v>
      </c>
      <c r="O105" s="156" t="s">
        <v>47</v>
      </c>
      <c r="P105" s="860" t="s">
        <v>48</v>
      </c>
      <c r="Q105" s="860" t="s">
        <v>49</v>
      </c>
    </row>
    <row r="106" spans="1:26" s="76" customFormat="1" x14ac:dyDescent="0.25">
      <c r="A106" s="62"/>
      <c r="B106" s="163" t="s">
        <v>5269</v>
      </c>
      <c r="C106" s="163"/>
      <c r="D106" s="77"/>
      <c r="E106" s="78"/>
      <c r="F106" s="80"/>
      <c r="G106" s="160"/>
      <c r="H106" s="81"/>
      <c r="I106" s="81"/>
      <c r="J106" s="82"/>
      <c r="K106" s="161"/>
      <c r="L106" s="161"/>
      <c r="M106" s="162"/>
      <c r="N106" s="161"/>
      <c r="O106" s="85"/>
      <c r="P106" s="87"/>
      <c r="Q106" s="74"/>
      <c r="R106" s="75"/>
      <c r="S106" s="75"/>
      <c r="T106" s="75"/>
      <c r="U106" s="75"/>
      <c r="V106" s="75"/>
      <c r="W106" s="75"/>
      <c r="X106" s="75"/>
      <c r="Y106" s="75"/>
      <c r="Z106" s="75"/>
    </row>
    <row r="107" spans="1:26" s="76" customFormat="1" x14ac:dyDescent="0.25">
      <c r="A107" s="62"/>
      <c r="B107" s="163"/>
      <c r="C107" s="77"/>
      <c r="D107" s="77"/>
      <c r="E107" s="78"/>
      <c r="F107" s="79"/>
      <c r="G107" s="160"/>
      <c r="H107" s="81"/>
      <c r="I107" s="81"/>
      <c r="J107" s="82"/>
      <c r="K107" s="161"/>
      <c r="L107" s="161"/>
      <c r="M107" s="162"/>
      <c r="N107" s="161"/>
      <c r="O107" s="85"/>
      <c r="P107" s="87"/>
      <c r="Q107" s="74"/>
      <c r="R107" s="75"/>
      <c r="S107" s="75"/>
      <c r="T107" s="75"/>
      <c r="U107" s="75"/>
      <c r="V107" s="75"/>
      <c r="W107" s="75"/>
      <c r="X107" s="75"/>
      <c r="Y107" s="75"/>
      <c r="Z107" s="75"/>
    </row>
    <row r="108" spans="1:26" s="76" customFormat="1" x14ac:dyDescent="0.25">
      <c r="A108" s="62"/>
      <c r="B108" s="163"/>
      <c r="C108" s="77"/>
      <c r="D108" s="77"/>
      <c r="E108" s="78"/>
      <c r="F108" s="79"/>
      <c r="G108" s="160"/>
      <c r="H108" s="81"/>
      <c r="I108" s="81"/>
      <c r="J108" s="82"/>
      <c r="K108" s="161"/>
      <c r="L108" s="161"/>
      <c r="M108" s="162"/>
      <c r="N108" s="161"/>
      <c r="O108" s="85"/>
      <c r="P108" s="87"/>
      <c r="Q108" s="74"/>
      <c r="R108" s="75"/>
      <c r="S108" s="75"/>
      <c r="T108" s="75"/>
      <c r="U108" s="75"/>
      <c r="V108" s="75"/>
      <c r="W108" s="75"/>
      <c r="X108" s="75"/>
      <c r="Y108" s="75"/>
      <c r="Z108" s="75"/>
    </row>
    <row r="109" spans="1:26" s="76" customFormat="1" x14ac:dyDescent="0.25">
      <c r="A109" s="62"/>
      <c r="B109" s="163"/>
      <c r="C109" s="77"/>
      <c r="D109" s="77"/>
      <c r="E109" s="78"/>
      <c r="F109" s="79"/>
      <c r="G109" s="160"/>
      <c r="H109" s="81"/>
      <c r="I109" s="81"/>
      <c r="J109" s="82"/>
      <c r="K109" s="161"/>
      <c r="L109" s="161"/>
      <c r="M109" s="162"/>
      <c r="N109" s="161"/>
      <c r="O109" s="85"/>
      <c r="P109" s="87"/>
      <c r="Q109" s="74"/>
      <c r="R109" s="75"/>
      <c r="S109" s="75"/>
      <c r="T109" s="75"/>
      <c r="U109" s="75"/>
      <c r="V109" s="75"/>
      <c r="W109" s="75"/>
      <c r="X109" s="75"/>
      <c r="Y109" s="75"/>
      <c r="Z109" s="75"/>
    </row>
    <row r="110" spans="1:26" s="76" customFormat="1" x14ac:dyDescent="0.25">
      <c r="A110" s="968"/>
      <c r="B110" s="163" t="s">
        <v>29</v>
      </c>
      <c r="C110" s="77"/>
      <c r="D110" s="77"/>
      <c r="E110" s="78"/>
      <c r="F110" s="79"/>
      <c r="G110" s="160"/>
      <c r="H110" s="81"/>
      <c r="I110" s="81"/>
      <c r="J110" s="82"/>
      <c r="K110" s="161">
        <f>SUM(K106:K109)</f>
        <v>0</v>
      </c>
      <c r="L110" s="161">
        <f>SUM(L106:L109)</f>
        <v>0</v>
      </c>
      <c r="M110" s="162">
        <f>SUM(M106:M109)</f>
        <v>0</v>
      </c>
      <c r="N110" s="161">
        <f>SUM(N106:N109)</f>
        <v>0</v>
      </c>
      <c r="O110" s="85"/>
      <c r="P110" s="87"/>
      <c r="Q110" s="74"/>
      <c r="R110" s="75"/>
      <c r="S110" s="75"/>
      <c r="T110" s="75"/>
      <c r="U110" s="75"/>
      <c r="V110" s="75"/>
      <c r="W110" s="75"/>
      <c r="X110" s="75"/>
      <c r="Y110" s="75"/>
      <c r="Z110" s="75"/>
    </row>
    <row r="111" spans="1:26" x14ac:dyDescent="0.25">
      <c r="B111" s="100"/>
      <c r="C111" s="101"/>
      <c r="D111" s="100"/>
      <c r="E111" s="102"/>
      <c r="F111" s="100"/>
      <c r="G111" s="100"/>
      <c r="H111" s="100"/>
      <c r="I111" s="100"/>
      <c r="J111" s="100"/>
      <c r="K111" s="103"/>
      <c r="L111" s="100"/>
      <c r="M111" s="100"/>
      <c r="N111" s="100"/>
      <c r="O111" s="100"/>
      <c r="P111" s="103"/>
    </row>
    <row r="112" spans="1:26" ht="18.75" x14ac:dyDescent="0.25">
      <c r="B112" s="106" t="s">
        <v>163</v>
      </c>
      <c r="C112" s="172" t="s">
        <v>2229</v>
      </c>
      <c r="H112" s="110"/>
      <c r="I112" s="110"/>
      <c r="J112" s="110"/>
      <c r="K112" s="111"/>
      <c r="L112" s="110"/>
      <c r="M112" s="110"/>
      <c r="N112" s="100"/>
      <c r="O112" s="100"/>
      <c r="P112" s="103"/>
    </row>
    <row r="113" spans="2:17" ht="15.75" thickBot="1" x14ac:dyDescent="0.3"/>
    <row r="114" spans="2:17" ht="30.75" thickBot="1" x14ac:dyDescent="0.3">
      <c r="B114" s="237" t="s">
        <v>175</v>
      </c>
      <c r="C114" s="200" t="s">
        <v>176</v>
      </c>
      <c r="D114" s="237" t="s">
        <v>28</v>
      </c>
      <c r="E114" s="200" t="s">
        <v>402</v>
      </c>
      <c r="I114" s="925"/>
      <c r="K114" s="1"/>
    </row>
    <row r="115" spans="2:17" x14ac:dyDescent="0.25">
      <c r="B115" s="239" t="s">
        <v>403</v>
      </c>
      <c r="C115" s="241">
        <v>20</v>
      </c>
      <c r="D115" s="241">
        <v>0</v>
      </c>
      <c r="E115" s="1610">
        <v>0</v>
      </c>
      <c r="I115" s="925"/>
      <c r="K115" s="1"/>
    </row>
    <row r="116" spans="2:17" x14ac:dyDescent="0.25">
      <c r="B116" s="239" t="s">
        <v>404</v>
      </c>
      <c r="C116" s="983">
        <v>30</v>
      </c>
      <c r="D116" s="878">
        <v>0</v>
      </c>
      <c r="E116" s="1602"/>
      <c r="I116" s="925"/>
      <c r="K116" s="1"/>
      <c r="M116" s="400"/>
    </row>
    <row r="117" spans="2:17" ht="15.75" thickBot="1" x14ac:dyDescent="0.3">
      <c r="B117" s="239" t="s">
        <v>405</v>
      </c>
      <c r="C117" s="243">
        <v>40</v>
      </c>
      <c r="D117" s="243">
        <v>0</v>
      </c>
      <c r="E117" s="1611"/>
      <c r="I117" s="925"/>
      <c r="K117" s="1"/>
    </row>
    <row r="119" spans="2:17" s="137" customFormat="1" ht="15.75" thickBot="1" x14ac:dyDescent="0.3">
      <c r="B119" s="173"/>
      <c r="C119" s="174"/>
      <c r="D119" s="175"/>
      <c r="E119" s="175"/>
      <c r="K119" s="176"/>
      <c r="P119" s="176"/>
    </row>
    <row r="120" spans="2:17" ht="27" thickBot="1" x14ac:dyDescent="0.3">
      <c r="B120" s="1584" t="s">
        <v>164</v>
      </c>
      <c r="C120" s="1585"/>
      <c r="D120" s="1585"/>
      <c r="E120" s="1585"/>
      <c r="F120" s="1585"/>
      <c r="G120" s="1585"/>
      <c r="H120" s="1585"/>
      <c r="I120" s="1585"/>
      <c r="J120" s="1585"/>
      <c r="K120" s="1585"/>
      <c r="L120" s="1585"/>
      <c r="M120" s="1585"/>
      <c r="N120" s="1586"/>
    </row>
    <row r="122" spans="2:17" ht="75" x14ac:dyDescent="0.25">
      <c r="B122" s="1577" t="s">
        <v>97</v>
      </c>
      <c r="C122" s="1754" t="s">
        <v>98</v>
      </c>
      <c r="D122" s="1577" t="s">
        <v>99</v>
      </c>
      <c r="E122" s="1577" t="s">
        <v>100</v>
      </c>
      <c r="F122" s="1577" t="s">
        <v>101</v>
      </c>
      <c r="G122" s="1577" t="s">
        <v>102</v>
      </c>
      <c r="H122" s="1577" t="s">
        <v>103</v>
      </c>
      <c r="I122" s="1577" t="s">
        <v>104</v>
      </c>
      <c r="J122" s="1579" t="s">
        <v>105</v>
      </c>
      <c r="K122" s="1580"/>
      <c r="L122" s="1581"/>
      <c r="M122" s="923" t="s">
        <v>106</v>
      </c>
      <c r="N122" s="923" t="s">
        <v>107</v>
      </c>
      <c r="O122" s="923" t="s">
        <v>108</v>
      </c>
      <c r="P122" s="1579" t="s">
        <v>81</v>
      </c>
      <c r="Q122" s="1581"/>
    </row>
    <row r="123" spans="2:17" ht="30" x14ac:dyDescent="0.25">
      <c r="B123" s="1578"/>
      <c r="C123" s="1755"/>
      <c r="D123" s="1578"/>
      <c r="E123" s="1578"/>
      <c r="F123" s="1578"/>
      <c r="G123" s="1578"/>
      <c r="H123" s="1578"/>
      <c r="I123" s="1578"/>
      <c r="J123" s="177" t="s">
        <v>109</v>
      </c>
      <c r="K123" s="178" t="s">
        <v>110</v>
      </c>
      <c r="L123" s="177" t="s">
        <v>111</v>
      </c>
      <c r="M123" s="923"/>
      <c r="N123" s="923"/>
      <c r="O123" s="923"/>
      <c r="P123" s="862"/>
      <c r="Q123" s="863"/>
    </row>
    <row r="124" spans="2:17" s="181" customFormat="1" ht="60" x14ac:dyDescent="0.25">
      <c r="B124" s="904" t="s">
        <v>2258</v>
      </c>
      <c r="C124" s="914" t="s">
        <v>1575</v>
      </c>
      <c r="D124" s="938" t="s">
        <v>5270</v>
      </c>
      <c r="E124" s="938">
        <v>26115626</v>
      </c>
      <c r="F124" s="938" t="s">
        <v>288</v>
      </c>
      <c r="G124" s="870" t="s">
        <v>2187</v>
      </c>
      <c r="H124" s="872">
        <v>33221</v>
      </c>
      <c r="I124" s="875" t="s">
        <v>86</v>
      </c>
      <c r="J124" s="880" t="s">
        <v>5271</v>
      </c>
      <c r="K124" s="879" t="s">
        <v>5272</v>
      </c>
      <c r="L124" s="879" t="s">
        <v>155</v>
      </c>
      <c r="M124" s="870" t="s">
        <v>19</v>
      </c>
      <c r="N124" s="870" t="s">
        <v>19</v>
      </c>
      <c r="O124" s="870" t="s">
        <v>19</v>
      </c>
      <c r="P124" s="1859"/>
      <c r="Q124" s="1860"/>
    </row>
    <row r="125" spans="2:17" s="181" customFormat="1" x14ac:dyDescent="0.25">
      <c r="B125" s="904" t="s">
        <v>2346</v>
      </c>
      <c r="C125" s="914"/>
      <c r="D125" s="938"/>
      <c r="E125" s="191"/>
      <c r="F125" s="938"/>
      <c r="G125" s="870"/>
      <c r="H125" s="872"/>
      <c r="I125" s="875"/>
      <c r="J125" s="880"/>
      <c r="K125" s="879"/>
      <c r="L125" s="879"/>
      <c r="M125" s="880"/>
      <c r="N125" s="880"/>
      <c r="O125" s="880"/>
      <c r="P125" s="1859" t="s">
        <v>5273</v>
      </c>
      <c r="Q125" s="1860"/>
    </row>
    <row r="126" spans="2:17" ht="30" x14ac:dyDescent="0.25">
      <c r="B126" s="182" t="s">
        <v>1589</v>
      </c>
      <c r="C126" s="145" t="s">
        <v>1575</v>
      </c>
      <c r="D126" s="938" t="s">
        <v>5274</v>
      </c>
      <c r="E126" s="191">
        <v>1072522534</v>
      </c>
      <c r="F126" s="938" t="s">
        <v>446</v>
      </c>
      <c r="G126" s="920" t="s">
        <v>1586</v>
      </c>
      <c r="H126" s="934">
        <v>41263</v>
      </c>
      <c r="I126" s="935" t="s">
        <v>86</v>
      </c>
      <c r="J126" s="937"/>
      <c r="K126" s="938"/>
      <c r="L126" s="938"/>
      <c r="M126" s="878" t="s">
        <v>19</v>
      </c>
      <c r="N126" s="878" t="s">
        <v>19</v>
      </c>
      <c r="O126" s="878" t="s">
        <v>19</v>
      </c>
      <c r="P126" s="1609"/>
      <c r="Q126" s="1609"/>
    </row>
    <row r="127" spans="2:17" x14ac:dyDescent="0.25">
      <c r="B127" s="193"/>
      <c r="C127" s="194"/>
      <c r="D127" s="195"/>
      <c r="E127" s="195"/>
      <c r="F127" s="195"/>
      <c r="G127" s="195"/>
      <c r="H127" s="195"/>
      <c r="I127" s="196"/>
      <c r="J127" s="197"/>
      <c r="K127" s="198"/>
      <c r="L127" s="199"/>
      <c r="M127" s="35"/>
      <c r="N127" s="35"/>
      <c r="O127" s="35"/>
      <c r="P127" s="826"/>
      <c r="Q127" s="826"/>
    </row>
    <row r="128" spans="2:17" x14ac:dyDescent="0.25">
      <c r="B128" s="47" t="s">
        <v>174</v>
      </c>
      <c r="C128" s="1"/>
      <c r="K128" s="1"/>
    </row>
    <row r="129" spans="2:11" ht="15.75" thickBot="1" x14ac:dyDescent="0.3">
      <c r="C129" s="1"/>
      <c r="K129" s="1"/>
    </row>
    <row r="130" spans="2:11" ht="30" x14ac:dyDescent="0.25">
      <c r="B130" s="55" t="s">
        <v>18</v>
      </c>
      <c r="C130" s="55" t="s">
        <v>175</v>
      </c>
      <c r="D130" s="923" t="s">
        <v>176</v>
      </c>
      <c r="E130" s="55" t="s">
        <v>28</v>
      </c>
      <c r="F130" s="200" t="s">
        <v>177</v>
      </c>
      <c r="G130" s="201"/>
      <c r="K130" s="1"/>
    </row>
    <row r="131" spans="2:11" ht="108" x14ac:dyDescent="0.2">
      <c r="B131" s="1766" t="s">
        <v>178</v>
      </c>
      <c r="C131" s="202" t="s">
        <v>179</v>
      </c>
      <c r="D131" s="878">
        <v>25</v>
      </c>
      <c r="E131" s="878">
        <v>25</v>
      </c>
      <c r="F131" s="1735">
        <f>+E131+E132+E133</f>
        <v>35</v>
      </c>
      <c r="G131" s="203"/>
      <c r="K131" s="1"/>
    </row>
    <row r="132" spans="2:11" ht="96" x14ac:dyDescent="0.2">
      <c r="B132" s="1766"/>
      <c r="C132" s="202" t="s">
        <v>180</v>
      </c>
      <c r="D132" s="880">
        <v>25</v>
      </c>
      <c r="E132" s="878">
        <v>0</v>
      </c>
      <c r="F132" s="1736"/>
      <c r="G132" s="203"/>
      <c r="K132" s="1"/>
    </row>
    <row r="133" spans="2:11" ht="60" x14ac:dyDescent="0.2">
      <c r="B133" s="1766"/>
      <c r="C133" s="202" t="s">
        <v>181</v>
      </c>
      <c r="D133" s="878">
        <v>10</v>
      </c>
      <c r="E133" s="878">
        <v>10</v>
      </c>
      <c r="F133" s="1737"/>
      <c r="G133" s="203"/>
      <c r="K133" s="1"/>
    </row>
    <row r="134" spans="2:11" x14ac:dyDescent="0.2">
      <c r="B134" s="204"/>
      <c r="C134" s="205"/>
      <c r="D134" s="826"/>
      <c r="E134" s="826"/>
      <c r="F134" s="203"/>
      <c r="G134" s="203"/>
      <c r="K134" s="1"/>
    </row>
    <row r="135" spans="2:11" x14ac:dyDescent="0.2">
      <c r="B135" s="204"/>
      <c r="C135" s="205"/>
      <c r="D135" s="826"/>
      <c r="E135" s="826"/>
      <c r="F135" s="203"/>
      <c r="G135" s="203"/>
      <c r="K135" s="1"/>
    </row>
  </sheetData>
  <sheetProtection sheet="1" objects="1" scenarios="1" formatCells="0" formatColumns="0" formatRows="0" insertColumns="0" insertRows="0" insertHyperlinks="0" deleteColumns="0" deleteRows="0"/>
  <mergeCells count="78">
    <mergeCell ref="O66:P66"/>
    <mergeCell ref="O67:P67"/>
    <mergeCell ref="C9:N9"/>
    <mergeCell ref="B2:P2"/>
    <mergeCell ref="B4:P4"/>
    <mergeCell ref="C6:N6"/>
    <mergeCell ref="C7:N7"/>
    <mergeCell ref="C8:N8"/>
    <mergeCell ref="H82:H83"/>
    <mergeCell ref="I82:I83"/>
    <mergeCell ref="J82:L82"/>
    <mergeCell ref="O68:P68"/>
    <mergeCell ref="B14:C16"/>
    <mergeCell ref="B17:C17"/>
    <mergeCell ref="E34:E35"/>
    <mergeCell ref="M37:N37"/>
    <mergeCell ref="B38:Q38"/>
    <mergeCell ref="B56:B57"/>
    <mergeCell ref="C56:C57"/>
    <mergeCell ref="D56:E56"/>
    <mergeCell ref="Q41:Q48"/>
    <mergeCell ref="C60:N60"/>
    <mergeCell ref="B62:N62"/>
    <mergeCell ref="O65:P65"/>
    <mergeCell ref="G85:G86"/>
    <mergeCell ref="H85:H86"/>
    <mergeCell ref="I85:I86"/>
    <mergeCell ref="G82:G83"/>
    <mergeCell ref="O69:P69"/>
    <mergeCell ref="O70:P70"/>
    <mergeCell ref="O71:P71"/>
    <mergeCell ref="O72:P72"/>
    <mergeCell ref="O73:P73"/>
    <mergeCell ref="B79:N79"/>
    <mergeCell ref="B82:B83"/>
    <mergeCell ref="C82:C83"/>
    <mergeCell ref="D82:D83"/>
    <mergeCell ref="E82:E83"/>
    <mergeCell ref="F82:F83"/>
    <mergeCell ref="P82:Q83"/>
    <mergeCell ref="M82:M83"/>
    <mergeCell ref="N82:N83"/>
    <mergeCell ref="O82:O83"/>
    <mergeCell ref="B102:N102"/>
    <mergeCell ref="M85:M86"/>
    <mergeCell ref="N85:N86"/>
    <mergeCell ref="O85:O86"/>
    <mergeCell ref="D95:E95"/>
    <mergeCell ref="D96:E96"/>
    <mergeCell ref="B99:P99"/>
    <mergeCell ref="P84:Q84"/>
    <mergeCell ref="B85:B86"/>
    <mergeCell ref="C85:C86"/>
    <mergeCell ref="D85:D86"/>
    <mergeCell ref="E85:E86"/>
    <mergeCell ref="F85:F86"/>
    <mergeCell ref="P88:Q88"/>
    <mergeCell ref="P89:Q89"/>
    <mergeCell ref="P90:Q90"/>
    <mergeCell ref="U90:V90"/>
    <mergeCell ref="B92:N92"/>
    <mergeCell ref="E115:E117"/>
    <mergeCell ref="B120:N120"/>
    <mergeCell ref="B122:B123"/>
    <mergeCell ref="C122:C123"/>
    <mergeCell ref="D122:D123"/>
    <mergeCell ref="E122:E123"/>
    <mergeCell ref="F122:F123"/>
    <mergeCell ref="G122:G123"/>
    <mergeCell ref="H122:H123"/>
    <mergeCell ref="I122:I123"/>
    <mergeCell ref="J122:L122"/>
    <mergeCell ref="P122:Q122"/>
    <mergeCell ref="P124:Q124"/>
    <mergeCell ref="P125:Q125"/>
    <mergeCell ref="P126:Q126"/>
    <mergeCell ref="B131:B133"/>
    <mergeCell ref="F131:F133"/>
  </mergeCells>
  <dataValidations count="2">
    <dataValidation type="decimal" allowBlank="1" showInputMessage="1" showErrorMessage="1" sqref="WVH983052 WLL983052 C65548 IV65548 SR65548 ACN65548 AMJ65548 AWF65548 BGB65548 BPX65548 BZT65548 CJP65548 CTL65548 DDH65548 DND65548 DWZ65548 EGV65548 EQR65548 FAN65548 FKJ65548 FUF65548 GEB65548 GNX65548 GXT65548 HHP65548 HRL65548 IBH65548 ILD65548 IUZ65548 JEV65548 JOR65548 JYN65548 KIJ65548 KSF65548 LCB65548 LLX65548 LVT65548 MFP65548 MPL65548 MZH65548 NJD65548 NSZ65548 OCV65548 OMR65548 OWN65548 PGJ65548 PQF65548 QAB65548 QJX65548 QTT65548 RDP65548 RNL65548 RXH65548 SHD65548 SQZ65548 TAV65548 TKR65548 TUN65548 UEJ65548 UOF65548 UYB65548 VHX65548 VRT65548 WBP65548 WLL65548 WVH65548 C131084 IV131084 SR131084 ACN131084 AMJ131084 AWF131084 BGB131084 BPX131084 BZT131084 CJP131084 CTL131084 DDH131084 DND131084 DWZ131084 EGV131084 EQR131084 FAN131084 FKJ131084 FUF131084 GEB131084 GNX131084 GXT131084 HHP131084 HRL131084 IBH131084 ILD131084 IUZ131084 JEV131084 JOR131084 JYN131084 KIJ131084 KSF131084 LCB131084 LLX131084 LVT131084 MFP131084 MPL131084 MZH131084 NJD131084 NSZ131084 OCV131084 OMR131084 OWN131084 PGJ131084 PQF131084 QAB131084 QJX131084 QTT131084 RDP131084 RNL131084 RXH131084 SHD131084 SQZ131084 TAV131084 TKR131084 TUN131084 UEJ131084 UOF131084 UYB131084 VHX131084 VRT131084 WBP131084 WLL131084 WVH131084 C196620 IV196620 SR196620 ACN196620 AMJ196620 AWF196620 BGB196620 BPX196620 BZT196620 CJP196620 CTL196620 DDH196620 DND196620 DWZ196620 EGV196620 EQR196620 FAN196620 FKJ196620 FUF196620 GEB196620 GNX196620 GXT196620 HHP196620 HRL196620 IBH196620 ILD196620 IUZ196620 JEV196620 JOR196620 JYN196620 KIJ196620 KSF196620 LCB196620 LLX196620 LVT196620 MFP196620 MPL196620 MZH196620 NJD196620 NSZ196620 OCV196620 OMR196620 OWN196620 PGJ196620 PQF196620 QAB196620 QJX196620 QTT196620 RDP196620 RNL196620 RXH196620 SHD196620 SQZ196620 TAV196620 TKR196620 TUN196620 UEJ196620 UOF196620 UYB196620 VHX196620 VRT196620 WBP196620 WLL196620 WVH196620 C262156 IV262156 SR262156 ACN262156 AMJ262156 AWF262156 BGB262156 BPX262156 BZT262156 CJP262156 CTL262156 DDH262156 DND262156 DWZ262156 EGV262156 EQR262156 FAN262156 FKJ262156 FUF262156 GEB262156 GNX262156 GXT262156 HHP262156 HRL262156 IBH262156 ILD262156 IUZ262156 JEV262156 JOR262156 JYN262156 KIJ262156 KSF262156 LCB262156 LLX262156 LVT262156 MFP262156 MPL262156 MZH262156 NJD262156 NSZ262156 OCV262156 OMR262156 OWN262156 PGJ262156 PQF262156 QAB262156 QJX262156 QTT262156 RDP262156 RNL262156 RXH262156 SHD262156 SQZ262156 TAV262156 TKR262156 TUN262156 UEJ262156 UOF262156 UYB262156 VHX262156 VRT262156 WBP262156 WLL262156 WVH262156 C327692 IV327692 SR327692 ACN327692 AMJ327692 AWF327692 BGB327692 BPX327692 BZT327692 CJP327692 CTL327692 DDH327692 DND327692 DWZ327692 EGV327692 EQR327692 FAN327692 FKJ327692 FUF327692 GEB327692 GNX327692 GXT327692 HHP327692 HRL327692 IBH327692 ILD327692 IUZ327692 JEV327692 JOR327692 JYN327692 KIJ327692 KSF327692 LCB327692 LLX327692 LVT327692 MFP327692 MPL327692 MZH327692 NJD327692 NSZ327692 OCV327692 OMR327692 OWN327692 PGJ327692 PQF327692 QAB327692 QJX327692 QTT327692 RDP327692 RNL327692 RXH327692 SHD327692 SQZ327692 TAV327692 TKR327692 TUN327692 UEJ327692 UOF327692 UYB327692 VHX327692 VRT327692 WBP327692 WLL327692 WVH327692 C393228 IV393228 SR393228 ACN393228 AMJ393228 AWF393228 BGB393228 BPX393228 BZT393228 CJP393228 CTL393228 DDH393228 DND393228 DWZ393228 EGV393228 EQR393228 FAN393228 FKJ393228 FUF393228 GEB393228 GNX393228 GXT393228 HHP393228 HRL393228 IBH393228 ILD393228 IUZ393228 JEV393228 JOR393228 JYN393228 KIJ393228 KSF393228 LCB393228 LLX393228 LVT393228 MFP393228 MPL393228 MZH393228 NJD393228 NSZ393228 OCV393228 OMR393228 OWN393228 PGJ393228 PQF393228 QAB393228 QJX393228 QTT393228 RDP393228 RNL393228 RXH393228 SHD393228 SQZ393228 TAV393228 TKR393228 TUN393228 UEJ393228 UOF393228 UYB393228 VHX393228 VRT393228 WBP393228 WLL393228 WVH393228 C458764 IV458764 SR458764 ACN458764 AMJ458764 AWF458764 BGB458764 BPX458764 BZT458764 CJP458764 CTL458764 DDH458764 DND458764 DWZ458764 EGV458764 EQR458764 FAN458764 FKJ458764 FUF458764 GEB458764 GNX458764 GXT458764 HHP458764 HRL458764 IBH458764 ILD458764 IUZ458764 JEV458764 JOR458764 JYN458764 KIJ458764 KSF458764 LCB458764 LLX458764 LVT458764 MFP458764 MPL458764 MZH458764 NJD458764 NSZ458764 OCV458764 OMR458764 OWN458764 PGJ458764 PQF458764 QAB458764 QJX458764 QTT458764 RDP458764 RNL458764 RXH458764 SHD458764 SQZ458764 TAV458764 TKR458764 TUN458764 UEJ458764 UOF458764 UYB458764 VHX458764 VRT458764 WBP458764 WLL458764 WVH458764 C524300 IV524300 SR524300 ACN524300 AMJ524300 AWF524300 BGB524300 BPX524300 BZT524300 CJP524300 CTL524300 DDH524300 DND524300 DWZ524300 EGV524300 EQR524300 FAN524300 FKJ524300 FUF524300 GEB524300 GNX524300 GXT524300 HHP524300 HRL524300 IBH524300 ILD524300 IUZ524300 JEV524300 JOR524300 JYN524300 KIJ524300 KSF524300 LCB524300 LLX524300 LVT524300 MFP524300 MPL524300 MZH524300 NJD524300 NSZ524300 OCV524300 OMR524300 OWN524300 PGJ524300 PQF524300 QAB524300 QJX524300 QTT524300 RDP524300 RNL524300 RXH524300 SHD524300 SQZ524300 TAV524300 TKR524300 TUN524300 UEJ524300 UOF524300 UYB524300 VHX524300 VRT524300 WBP524300 WLL524300 WVH524300 C589836 IV589836 SR589836 ACN589836 AMJ589836 AWF589836 BGB589836 BPX589836 BZT589836 CJP589836 CTL589836 DDH589836 DND589836 DWZ589836 EGV589836 EQR589836 FAN589836 FKJ589836 FUF589836 GEB589836 GNX589836 GXT589836 HHP589836 HRL589836 IBH589836 ILD589836 IUZ589836 JEV589836 JOR589836 JYN589836 KIJ589836 KSF589836 LCB589836 LLX589836 LVT589836 MFP589836 MPL589836 MZH589836 NJD589836 NSZ589836 OCV589836 OMR589836 OWN589836 PGJ589836 PQF589836 QAB589836 QJX589836 QTT589836 RDP589836 RNL589836 RXH589836 SHD589836 SQZ589836 TAV589836 TKR589836 TUN589836 UEJ589836 UOF589836 UYB589836 VHX589836 VRT589836 WBP589836 WLL589836 WVH589836 C655372 IV655372 SR655372 ACN655372 AMJ655372 AWF655372 BGB655372 BPX655372 BZT655372 CJP655372 CTL655372 DDH655372 DND655372 DWZ655372 EGV655372 EQR655372 FAN655372 FKJ655372 FUF655372 GEB655372 GNX655372 GXT655372 HHP655372 HRL655372 IBH655372 ILD655372 IUZ655372 JEV655372 JOR655372 JYN655372 KIJ655372 KSF655372 LCB655372 LLX655372 LVT655372 MFP655372 MPL655372 MZH655372 NJD655372 NSZ655372 OCV655372 OMR655372 OWN655372 PGJ655372 PQF655372 QAB655372 QJX655372 QTT655372 RDP655372 RNL655372 RXH655372 SHD655372 SQZ655372 TAV655372 TKR655372 TUN655372 UEJ655372 UOF655372 UYB655372 VHX655372 VRT655372 WBP655372 WLL655372 WVH655372 C720908 IV720908 SR720908 ACN720908 AMJ720908 AWF720908 BGB720908 BPX720908 BZT720908 CJP720908 CTL720908 DDH720908 DND720908 DWZ720908 EGV720908 EQR720908 FAN720908 FKJ720908 FUF720908 GEB720908 GNX720908 GXT720908 HHP720908 HRL720908 IBH720908 ILD720908 IUZ720908 JEV720908 JOR720908 JYN720908 KIJ720908 KSF720908 LCB720908 LLX720908 LVT720908 MFP720908 MPL720908 MZH720908 NJD720908 NSZ720908 OCV720908 OMR720908 OWN720908 PGJ720908 PQF720908 QAB720908 QJX720908 QTT720908 RDP720908 RNL720908 RXH720908 SHD720908 SQZ720908 TAV720908 TKR720908 TUN720908 UEJ720908 UOF720908 UYB720908 VHX720908 VRT720908 WBP720908 WLL720908 WVH720908 C786444 IV786444 SR786444 ACN786444 AMJ786444 AWF786444 BGB786444 BPX786444 BZT786444 CJP786444 CTL786444 DDH786444 DND786444 DWZ786444 EGV786444 EQR786444 FAN786444 FKJ786444 FUF786444 GEB786444 GNX786444 GXT786444 HHP786444 HRL786444 IBH786444 ILD786444 IUZ786444 JEV786444 JOR786444 JYN786444 KIJ786444 KSF786444 LCB786444 LLX786444 LVT786444 MFP786444 MPL786444 MZH786444 NJD786444 NSZ786444 OCV786444 OMR786444 OWN786444 PGJ786444 PQF786444 QAB786444 QJX786444 QTT786444 RDP786444 RNL786444 RXH786444 SHD786444 SQZ786444 TAV786444 TKR786444 TUN786444 UEJ786444 UOF786444 UYB786444 VHX786444 VRT786444 WBP786444 WLL786444 WVH786444 C851980 IV851980 SR851980 ACN851980 AMJ851980 AWF851980 BGB851980 BPX851980 BZT851980 CJP851980 CTL851980 DDH851980 DND851980 DWZ851980 EGV851980 EQR851980 FAN851980 FKJ851980 FUF851980 GEB851980 GNX851980 GXT851980 HHP851980 HRL851980 IBH851980 ILD851980 IUZ851980 JEV851980 JOR851980 JYN851980 KIJ851980 KSF851980 LCB851980 LLX851980 LVT851980 MFP851980 MPL851980 MZH851980 NJD851980 NSZ851980 OCV851980 OMR851980 OWN851980 PGJ851980 PQF851980 QAB851980 QJX851980 QTT851980 RDP851980 RNL851980 RXH851980 SHD851980 SQZ851980 TAV851980 TKR851980 TUN851980 UEJ851980 UOF851980 UYB851980 VHX851980 VRT851980 WBP851980 WLL851980 WVH851980 C917516 IV917516 SR917516 ACN917516 AMJ917516 AWF917516 BGB917516 BPX917516 BZT917516 CJP917516 CTL917516 DDH917516 DND917516 DWZ917516 EGV917516 EQR917516 FAN917516 FKJ917516 FUF917516 GEB917516 GNX917516 GXT917516 HHP917516 HRL917516 IBH917516 ILD917516 IUZ917516 JEV917516 JOR917516 JYN917516 KIJ917516 KSF917516 LCB917516 LLX917516 LVT917516 MFP917516 MPL917516 MZH917516 NJD917516 NSZ917516 OCV917516 OMR917516 OWN917516 PGJ917516 PQF917516 QAB917516 QJX917516 QTT917516 RDP917516 RNL917516 RXH917516 SHD917516 SQZ917516 TAV917516 TKR917516 TUN917516 UEJ917516 UOF917516 UYB917516 VHX917516 VRT917516 WBP917516 WLL917516 WVH917516 C983052 IV983052 SR983052 ACN983052 AMJ983052 AWF983052 BGB983052 BPX983052 BZT983052 CJP983052 CTL983052 DDH983052 DND983052 DWZ983052 EGV983052 EQR983052 FAN983052 FKJ983052 FUF983052 GEB983052 GNX983052 GXT983052 HHP983052 HRL983052 IBH983052 ILD983052 IUZ983052 JEV983052 JOR983052 JYN983052 KIJ983052 KSF983052 LCB983052 LLX983052 LVT983052 MFP983052 MPL983052 MZH983052 NJD983052 NSZ983052 OCV983052 OMR983052 OWN983052 PGJ983052 PQF983052 QAB983052 QJX983052 QTT983052 RDP983052 RNL983052 RXH983052 SHD983052 SQZ983052 TAV983052 TKR983052 TUN983052 UEJ983052 UOF983052 UYB983052 VHX983052 VRT983052 WBP983052 WVH19:WVH36 WLL19:WLL36 WBP19:WBP36 VRT19:VRT36 VHX19:VHX36 UYB19:UYB36 UOF19:UOF36 UEJ19:UEJ36 TUN19:TUN36 TKR19:TKR36 TAV19:TAV36 SQZ19:SQZ36 SHD19:SHD36 RXH19:RXH36 RNL19:RNL36 RDP19:RDP36 QTT19:QTT36 QJX19:QJX36 QAB19:QAB36 PQF19:PQF36 PGJ19:PGJ36 OWN19:OWN36 OMR19:OMR36 OCV19:OCV36 NSZ19:NSZ36 NJD19:NJD36 MZH19:MZH36 MPL19:MPL36 MFP19:MFP36 LVT19:LVT36 LLX19:LLX36 LCB19:LCB36 KSF19:KSF36 KIJ19:KIJ36 JYN19:JYN36 JOR19:JOR36 JEV19:JEV36 IUZ19:IUZ36 ILD19:ILD36 IBH19:IBH36 HRL19:HRL36 HHP19:HHP36 GXT19:GXT36 GNX19:GNX36 GEB19:GEB36 FUF19:FUF36 FKJ19:FKJ36 FAN19:FAN36 EQR19:EQR36 EGV19:EGV36 DWZ19:DWZ36 DND19:DND36 DDH19:DDH36 CTL19:CTL36 CJP19:CJP36 BZT19:BZT36 BPX19:BPX36 BGB19:BGB36 AWF19:AWF36 AMJ19:AMJ36 ACN19:ACN36 SR19:SR36 IV19:IV36">
      <formula1>0</formula1>
      <formula2>1</formula2>
    </dataValidation>
    <dataValidation type="list" allowBlank="1" showInputMessage="1" showErrorMessage="1" sqref="WVE983052 A65548 IS65548 SO65548 ACK65548 AMG65548 AWC65548 BFY65548 BPU65548 BZQ65548 CJM65548 CTI65548 DDE65548 DNA65548 DWW65548 EGS65548 EQO65548 FAK65548 FKG65548 FUC65548 GDY65548 GNU65548 GXQ65548 HHM65548 HRI65548 IBE65548 ILA65548 IUW65548 JES65548 JOO65548 JYK65548 KIG65548 KSC65548 LBY65548 LLU65548 LVQ65548 MFM65548 MPI65548 MZE65548 NJA65548 NSW65548 OCS65548 OMO65548 OWK65548 PGG65548 PQC65548 PZY65548 QJU65548 QTQ65548 RDM65548 RNI65548 RXE65548 SHA65548 SQW65548 TAS65548 TKO65548 TUK65548 UEG65548 UOC65548 UXY65548 VHU65548 VRQ65548 WBM65548 WLI65548 WVE65548 A131084 IS131084 SO131084 ACK131084 AMG131084 AWC131084 BFY131084 BPU131084 BZQ131084 CJM131084 CTI131084 DDE131084 DNA131084 DWW131084 EGS131084 EQO131084 FAK131084 FKG131084 FUC131084 GDY131084 GNU131084 GXQ131084 HHM131084 HRI131084 IBE131084 ILA131084 IUW131084 JES131084 JOO131084 JYK131084 KIG131084 KSC131084 LBY131084 LLU131084 LVQ131084 MFM131084 MPI131084 MZE131084 NJA131084 NSW131084 OCS131084 OMO131084 OWK131084 PGG131084 PQC131084 PZY131084 QJU131084 QTQ131084 RDM131084 RNI131084 RXE131084 SHA131084 SQW131084 TAS131084 TKO131084 TUK131084 UEG131084 UOC131084 UXY131084 VHU131084 VRQ131084 WBM131084 WLI131084 WVE131084 A196620 IS196620 SO196620 ACK196620 AMG196620 AWC196620 BFY196620 BPU196620 BZQ196620 CJM196620 CTI196620 DDE196620 DNA196620 DWW196620 EGS196620 EQO196620 FAK196620 FKG196620 FUC196620 GDY196620 GNU196620 GXQ196620 HHM196620 HRI196620 IBE196620 ILA196620 IUW196620 JES196620 JOO196620 JYK196620 KIG196620 KSC196620 LBY196620 LLU196620 LVQ196620 MFM196620 MPI196620 MZE196620 NJA196620 NSW196620 OCS196620 OMO196620 OWK196620 PGG196620 PQC196620 PZY196620 QJU196620 QTQ196620 RDM196620 RNI196620 RXE196620 SHA196620 SQW196620 TAS196620 TKO196620 TUK196620 UEG196620 UOC196620 UXY196620 VHU196620 VRQ196620 WBM196620 WLI196620 WVE196620 A262156 IS262156 SO262156 ACK262156 AMG262156 AWC262156 BFY262156 BPU262156 BZQ262156 CJM262156 CTI262156 DDE262156 DNA262156 DWW262156 EGS262156 EQO262156 FAK262156 FKG262156 FUC262156 GDY262156 GNU262156 GXQ262156 HHM262156 HRI262156 IBE262156 ILA262156 IUW262156 JES262156 JOO262156 JYK262156 KIG262156 KSC262156 LBY262156 LLU262156 LVQ262156 MFM262156 MPI262156 MZE262156 NJA262156 NSW262156 OCS262156 OMO262156 OWK262156 PGG262156 PQC262156 PZY262156 QJU262156 QTQ262156 RDM262156 RNI262156 RXE262156 SHA262156 SQW262156 TAS262156 TKO262156 TUK262156 UEG262156 UOC262156 UXY262156 VHU262156 VRQ262156 WBM262156 WLI262156 WVE262156 A327692 IS327692 SO327692 ACK327692 AMG327692 AWC327692 BFY327692 BPU327692 BZQ327692 CJM327692 CTI327692 DDE327692 DNA327692 DWW327692 EGS327692 EQO327692 FAK327692 FKG327692 FUC327692 GDY327692 GNU327692 GXQ327692 HHM327692 HRI327692 IBE327692 ILA327692 IUW327692 JES327692 JOO327692 JYK327692 KIG327692 KSC327692 LBY327692 LLU327692 LVQ327692 MFM327692 MPI327692 MZE327692 NJA327692 NSW327692 OCS327692 OMO327692 OWK327692 PGG327692 PQC327692 PZY327692 QJU327692 QTQ327692 RDM327692 RNI327692 RXE327692 SHA327692 SQW327692 TAS327692 TKO327692 TUK327692 UEG327692 UOC327692 UXY327692 VHU327692 VRQ327692 WBM327692 WLI327692 WVE327692 A393228 IS393228 SO393228 ACK393228 AMG393228 AWC393228 BFY393228 BPU393228 BZQ393228 CJM393228 CTI393228 DDE393228 DNA393228 DWW393228 EGS393228 EQO393228 FAK393228 FKG393228 FUC393228 GDY393228 GNU393228 GXQ393228 HHM393228 HRI393228 IBE393228 ILA393228 IUW393228 JES393228 JOO393228 JYK393228 KIG393228 KSC393228 LBY393228 LLU393228 LVQ393228 MFM393228 MPI393228 MZE393228 NJA393228 NSW393228 OCS393228 OMO393228 OWK393228 PGG393228 PQC393228 PZY393228 QJU393228 QTQ393228 RDM393228 RNI393228 RXE393228 SHA393228 SQW393228 TAS393228 TKO393228 TUK393228 UEG393228 UOC393228 UXY393228 VHU393228 VRQ393228 WBM393228 WLI393228 WVE393228 A458764 IS458764 SO458764 ACK458764 AMG458764 AWC458764 BFY458764 BPU458764 BZQ458764 CJM458764 CTI458764 DDE458764 DNA458764 DWW458764 EGS458764 EQO458764 FAK458764 FKG458764 FUC458764 GDY458764 GNU458764 GXQ458764 HHM458764 HRI458764 IBE458764 ILA458764 IUW458764 JES458764 JOO458764 JYK458764 KIG458764 KSC458764 LBY458764 LLU458764 LVQ458764 MFM458764 MPI458764 MZE458764 NJA458764 NSW458764 OCS458764 OMO458764 OWK458764 PGG458764 PQC458764 PZY458764 QJU458764 QTQ458764 RDM458764 RNI458764 RXE458764 SHA458764 SQW458764 TAS458764 TKO458764 TUK458764 UEG458764 UOC458764 UXY458764 VHU458764 VRQ458764 WBM458764 WLI458764 WVE458764 A524300 IS524300 SO524300 ACK524300 AMG524300 AWC524300 BFY524300 BPU524300 BZQ524300 CJM524300 CTI524300 DDE524300 DNA524300 DWW524300 EGS524300 EQO524300 FAK524300 FKG524300 FUC524300 GDY524300 GNU524300 GXQ524300 HHM524300 HRI524300 IBE524300 ILA524300 IUW524300 JES524300 JOO524300 JYK524300 KIG524300 KSC524300 LBY524300 LLU524300 LVQ524300 MFM524300 MPI524300 MZE524300 NJA524300 NSW524300 OCS524300 OMO524300 OWK524300 PGG524300 PQC524300 PZY524300 QJU524300 QTQ524300 RDM524300 RNI524300 RXE524300 SHA524300 SQW524300 TAS524300 TKO524300 TUK524300 UEG524300 UOC524300 UXY524300 VHU524300 VRQ524300 WBM524300 WLI524300 WVE524300 A589836 IS589836 SO589836 ACK589836 AMG589836 AWC589836 BFY589836 BPU589836 BZQ589836 CJM589836 CTI589836 DDE589836 DNA589836 DWW589836 EGS589836 EQO589836 FAK589836 FKG589836 FUC589836 GDY589836 GNU589836 GXQ589836 HHM589836 HRI589836 IBE589836 ILA589836 IUW589836 JES589836 JOO589836 JYK589836 KIG589836 KSC589836 LBY589836 LLU589836 LVQ589836 MFM589836 MPI589836 MZE589836 NJA589836 NSW589836 OCS589836 OMO589836 OWK589836 PGG589836 PQC589836 PZY589836 QJU589836 QTQ589836 RDM589836 RNI589836 RXE589836 SHA589836 SQW589836 TAS589836 TKO589836 TUK589836 UEG589836 UOC589836 UXY589836 VHU589836 VRQ589836 WBM589836 WLI589836 WVE589836 A655372 IS655372 SO655372 ACK655372 AMG655372 AWC655372 BFY655372 BPU655372 BZQ655372 CJM655372 CTI655372 DDE655372 DNA655372 DWW655372 EGS655372 EQO655372 FAK655372 FKG655372 FUC655372 GDY655372 GNU655372 GXQ655372 HHM655372 HRI655372 IBE655372 ILA655372 IUW655372 JES655372 JOO655372 JYK655372 KIG655372 KSC655372 LBY655372 LLU655372 LVQ655372 MFM655372 MPI655372 MZE655372 NJA655372 NSW655372 OCS655372 OMO655372 OWK655372 PGG655372 PQC655372 PZY655372 QJU655372 QTQ655372 RDM655372 RNI655372 RXE655372 SHA655372 SQW655372 TAS655372 TKO655372 TUK655372 UEG655372 UOC655372 UXY655372 VHU655372 VRQ655372 WBM655372 WLI655372 WVE655372 A720908 IS720908 SO720908 ACK720908 AMG720908 AWC720908 BFY720908 BPU720908 BZQ720908 CJM720908 CTI720908 DDE720908 DNA720908 DWW720908 EGS720908 EQO720908 FAK720908 FKG720908 FUC720908 GDY720908 GNU720908 GXQ720908 HHM720908 HRI720908 IBE720908 ILA720908 IUW720908 JES720908 JOO720908 JYK720908 KIG720908 KSC720908 LBY720908 LLU720908 LVQ720908 MFM720908 MPI720908 MZE720908 NJA720908 NSW720908 OCS720908 OMO720908 OWK720908 PGG720908 PQC720908 PZY720908 QJU720908 QTQ720908 RDM720908 RNI720908 RXE720908 SHA720908 SQW720908 TAS720908 TKO720908 TUK720908 UEG720908 UOC720908 UXY720908 VHU720908 VRQ720908 WBM720908 WLI720908 WVE720908 A786444 IS786444 SO786444 ACK786444 AMG786444 AWC786444 BFY786444 BPU786444 BZQ786444 CJM786444 CTI786444 DDE786444 DNA786444 DWW786444 EGS786444 EQO786444 FAK786444 FKG786444 FUC786444 GDY786444 GNU786444 GXQ786444 HHM786444 HRI786444 IBE786444 ILA786444 IUW786444 JES786444 JOO786444 JYK786444 KIG786444 KSC786444 LBY786444 LLU786444 LVQ786444 MFM786444 MPI786444 MZE786444 NJA786444 NSW786444 OCS786444 OMO786444 OWK786444 PGG786444 PQC786444 PZY786444 QJU786444 QTQ786444 RDM786444 RNI786444 RXE786444 SHA786444 SQW786444 TAS786444 TKO786444 TUK786444 UEG786444 UOC786444 UXY786444 VHU786444 VRQ786444 WBM786444 WLI786444 WVE786444 A851980 IS851980 SO851980 ACK851980 AMG851980 AWC851980 BFY851980 BPU851980 BZQ851980 CJM851980 CTI851980 DDE851980 DNA851980 DWW851980 EGS851980 EQO851980 FAK851980 FKG851980 FUC851980 GDY851980 GNU851980 GXQ851980 HHM851980 HRI851980 IBE851980 ILA851980 IUW851980 JES851980 JOO851980 JYK851980 KIG851980 KSC851980 LBY851980 LLU851980 LVQ851980 MFM851980 MPI851980 MZE851980 NJA851980 NSW851980 OCS851980 OMO851980 OWK851980 PGG851980 PQC851980 PZY851980 QJU851980 QTQ851980 RDM851980 RNI851980 RXE851980 SHA851980 SQW851980 TAS851980 TKO851980 TUK851980 UEG851980 UOC851980 UXY851980 VHU851980 VRQ851980 WBM851980 WLI851980 WVE851980 A917516 IS917516 SO917516 ACK917516 AMG917516 AWC917516 BFY917516 BPU917516 BZQ917516 CJM917516 CTI917516 DDE917516 DNA917516 DWW917516 EGS917516 EQO917516 FAK917516 FKG917516 FUC917516 GDY917516 GNU917516 GXQ917516 HHM917516 HRI917516 IBE917516 ILA917516 IUW917516 JES917516 JOO917516 JYK917516 KIG917516 KSC917516 LBY917516 LLU917516 LVQ917516 MFM917516 MPI917516 MZE917516 NJA917516 NSW917516 OCS917516 OMO917516 OWK917516 PGG917516 PQC917516 PZY917516 QJU917516 QTQ917516 RDM917516 RNI917516 RXE917516 SHA917516 SQW917516 TAS917516 TKO917516 TUK917516 UEG917516 UOC917516 UXY917516 VHU917516 VRQ917516 WBM917516 WLI917516 WVE917516 A983052 IS983052 SO983052 ACK983052 AMG983052 AWC983052 BFY983052 BPU983052 BZQ983052 CJM983052 CTI983052 DDE983052 DNA983052 DWW983052 EGS983052 EQO983052 FAK983052 FKG983052 FUC983052 GDY983052 GNU983052 GXQ983052 HHM983052 HRI983052 IBE983052 ILA983052 IUW983052 JES983052 JOO983052 JYK983052 KIG983052 KSC983052 LBY983052 LLU983052 LVQ983052 MFM983052 MPI983052 MZE983052 NJA983052 NSW983052 OCS983052 OMO983052 OWK983052 PGG983052 PQC983052 PZY983052 QJU983052 QTQ983052 RDM983052 RNI983052 RXE983052 SHA983052 SQW983052 TAS983052 TKO983052 TUK983052 UEG983052 UOC983052 UXY983052 VHU983052 VRQ983052 WBM983052 WLI983052 WVE19:WVE36 WLI19:WLI36 WBM19:WBM36 VRQ19:VRQ36 VHU19:VHU36 UXY19:UXY36 UOC19:UOC36 UEG19:UEG36 TUK19:TUK36 TKO19:TKO36 TAS19:TAS36 SQW19:SQW36 SHA19:SHA36 RXE19:RXE36 RNI19:RNI36 RDM19:RDM36 QTQ19:QTQ36 QJU19:QJU36 PZY19:PZY36 PQC19:PQC36 PGG19:PGG36 OWK19:OWK36 OMO19:OMO36 OCS19:OCS36 NSW19:NSW36 NJA19:NJA36 MZE19:MZE36 MPI19:MPI36 MFM19:MFM36 LVQ19:LVQ36 LLU19:LLU36 LBY19:LBY36 KSC19:KSC36 KIG19:KIG36 JYK19:JYK36 JOO19:JOO36 JES19:JES36 IUW19:IUW36 ILA19:ILA36 IBE19:IBE36 HRI19:HRI36 HHM19:HHM36 GXQ19:GXQ36 GNU19:GNU36 GDY19:GDY36 FUC19:FUC36 FKG19:FKG36 FAK19:FAK36 EQO19:EQO36 EGS19:EGS36 DWW19:DWW36 DNA19:DNA36 DDE19:DDE36 CTI19:CTI36 CJM19:CJM36 BZQ19:BZQ36 BPU19:BPU36 BFY19:BFY36 AWC19:AWC36 AMG19:AMG36 ACK19:ACK36 SO19:SO36 IS19:IS36 A19:A36">
      <formula1>"1,2,3,4,5"</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92D050"/>
  </sheetPr>
  <dimension ref="A2:Z300"/>
  <sheetViews>
    <sheetView topLeftCell="A34" zoomScale="73" workbookViewId="0">
      <selection activeCell="D69" sqref="D69"/>
    </sheetView>
  </sheetViews>
  <sheetFormatPr baseColWidth="10" defaultRowHeight="15" x14ac:dyDescent="0.25"/>
  <cols>
    <col min="1" max="1" width="3.140625" style="1" bestFit="1" customWidth="1"/>
    <col min="2" max="2" width="102.7109375" style="1" bestFit="1" customWidth="1"/>
    <col min="3" max="3" width="47" style="1" customWidth="1"/>
    <col min="4" max="4" width="51.7109375" style="1" customWidth="1"/>
    <col min="5" max="5" width="25" style="1" customWidth="1"/>
    <col min="6" max="7" width="29.7109375" style="1" customWidth="1"/>
    <col min="8" max="8" width="24.5703125" style="1" customWidth="1"/>
    <col min="9" max="9" width="24" style="1" customWidth="1"/>
    <col min="10" max="10" width="20.28515625" style="1" customWidth="1"/>
    <col min="11" max="11" width="24" style="1" customWidth="1"/>
    <col min="12" max="12" width="80.140625" style="1" customWidth="1"/>
    <col min="13" max="13" width="18.7109375" style="1" customWidth="1"/>
    <col min="14" max="14" width="22.140625" style="1" customWidth="1"/>
    <col min="15" max="15" width="26.140625" style="1" customWidth="1"/>
    <col min="16" max="16" width="65.7109375" style="1" customWidth="1"/>
    <col min="17" max="17" width="89.710937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562" t="s">
        <v>0</v>
      </c>
      <c r="C2" s="1563"/>
      <c r="D2" s="1563"/>
      <c r="E2" s="1563"/>
      <c r="F2" s="1563"/>
      <c r="G2" s="1563"/>
      <c r="H2" s="1563"/>
      <c r="I2" s="1563"/>
      <c r="J2" s="1563"/>
      <c r="K2" s="1563"/>
      <c r="L2" s="1563"/>
      <c r="M2" s="1563"/>
      <c r="N2" s="1563"/>
      <c r="O2" s="1563"/>
      <c r="P2" s="1563"/>
    </row>
    <row r="4" spans="2:16" ht="26.25" x14ac:dyDescent="0.25">
      <c r="B4" s="1562" t="s">
        <v>1</v>
      </c>
      <c r="C4" s="1563"/>
      <c r="D4" s="1563"/>
      <c r="E4" s="1563"/>
      <c r="F4" s="1563"/>
      <c r="G4" s="1563"/>
      <c r="H4" s="1563"/>
      <c r="I4" s="1563"/>
      <c r="J4" s="1563"/>
      <c r="K4" s="1563"/>
      <c r="L4" s="1563"/>
      <c r="M4" s="1563"/>
      <c r="N4" s="1563"/>
      <c r="O4" s="1563"/>
      <c r="P4" s="1563"/>
    </row>
    <row r="5" spans="2:16" ht="15.75" thickBot="1" x14ac:dyDescent="0.3"/>
    <row r="6" spans="2:16" ht="21.75" thickBot="1" x14ac:dyDescent="0.3">
      <c r="B6" s="4" t="s">
        <v>2</v>
      </c>
      <c r="C6" s="1564" t="s">
        <v>2503</v>
      </c>
      <c r="D6" s="1564"/>
      <c r="E6" s="1564"/>
      <c r="F6" s="1564"/>
      <c r="G6" s="1564"/>
      <c r="H6" s="1564"/>
      <c r="I6" s="1564"/>
      <c r="J6" s="1564"/>
      <c r="K6" s="1564"/>
      <c r="L6" s="1564"/>
      <c r="M6" s="1564"/>
      <c r="N6" s="1565"/>
    </row>
    <row r="7" spans="2:16" ht="16.5" thickBot="1" x14ac:dyDescent="0.3">
      <c r="B7" s="5" t="s">
        <v>4</v>
      </c>
      <c r="C7" s="1564"/>
      <c r="D7" s="1564"/>
      <c r="E7" s="1564"/>
      <c r="F7" s="1564"/>
      <c r="G7" s="1564"/>
      <c r="H7" s="1564"/>
      <c r="I7" s="1564"/>
      <c r="J7" s="1564"/>
      <c r="K7" s="1564"/>
      <c r="L7" s="1564"/>
      <c r="M7" s="1564"/>
      <c r="N7" s="1565"/>
    </row>
    <row r="8" spans="2:16" ht="16.5" thickBot="1" x14ac:dyDescent="0.3">
      <c r="B8" s="5" t="s">
        <v>5</v>
      </c>
      <c r="C8" s="1564"/>
      <c r="D8" s="1564"/>
      <c r="E8" s="1564"/>
      <c r="F8" s="1564"/>
      <c r="G8" s="1564"/>
      <c r="H8" s="1564"/>
      <c r="I8" s="1564"/>
      <c r="J8" s="1564"/>
      <c r="K8" s="1564"/>
      <c r="L8" s="1564"/>
      <c r="M8" s="1564"/>
      <c r="N8" s="1565"/>
    </row>
    <row r="9" spans="2:16" ht="16.5" thickBot="1" x14ac:dyDescent="0.3">
      <c r="B9" s="5" t="s">
        <v>6</v>
      </c>
      <c r="C9" s="1564"/>
      <c r="D9" s="1564"/>
      <c r="E9" s="1564"/>
      <c r="F9" s="1564"/>
      <c r="G9" s="1564"/>
      <c r="H9" s="1564"/>
      <c r="I9" s="1564"/>
      <c r="J9" s="1564"/>
      <c r="K9" s="1564"/>
      <c r="L9" s="1564"/>
      <c r="M9" s="1564"/>
      <c r="N9" s="1565"/>
    </row>
    <row r="10" spans="2:16" ht="16.5" thickBot="1" x14ac:dyDescent="0.3">
      <c r="B10" s="5" t="s">
        <v>7</v>
      </c>
      <c r="C10" s="1572" t="s">
        <v>2504</v>
      </c>
      <c r="D10" s="1572"/>
      <c r="E10" s="1573"/>
      <c r="F10" s="6"/>
      <c r="G10" s="6"/>
      <c r="H10" s="6"/>
      <c r="I10" s="6"/>
      <c r="J10" s="6"/>
      <c r="K10" s="6"/>
      <c r="L10" s="6"/>
      <c r="M10" s="6"/>
      <c r="N10" s="8"/>
    </row>
    <row r="11" spans="2:16" ht="16.5" thickBot="1" x14ac:dyDescent="0.3">
      <c r="B11" s="9" t="s">
        <v>8</v>
      </c>
      <c r="C11" s="324">
        <v>41969</v>
      </c>
      <c r="D11" s="11"/>
      <c r="E11" s="11"/>
      <c r="F11" s="11"/>
      <c r="G11" s="11"/>
      <c r="H11" s="11"/>
      <c r="I11" s="11"/>
      <c r="J11" s="11"/>
      <c r="K11" s="11"/>
      <c r="L11" s="11"/>
      <c r="M11" s="11"/>
      <c r="N11" s="13"/>
    </row>
    <row r="12" spans="2:16" ht="15.75" x14ac:dyDescent="0.25">
      <c r="B12" s="14"/>
      <c r="C12" s="249"/>
      <c r="D12" s="16"/>
      <c r="E12" s="16"/>
      <c r="F12" s="16"/>
      <c r="G12" s="16"/>
      <c r="H12" s="16"/>
      <c r="I12" s="3"/>
      <c r="J12" s="3"/>
      <c r="K12" s="3"/>
      <c r="L12" s="3"/>
      <c r="M12" s="3"/>
      <c r="N12" s="16"/>
    </row>
    <row r="13" spans="2:16" x14ac:dyDescent="0.25">
      <c r="I13" s="3"/>
      <c r="J13" s="3"/>
      <c r="K13" s="3"/>
      <c r="L13" s="3"/>
      <c r="M13" s="3"/>
      <c r="N13" s="17"/>
    </row>
    <row r="14" spans="2:16" x14ac:dyDescent="0.25">
      <c r="B14" s="1574" t="s">
        <v>10</v>
      </c>
      <c r="C14" s="1574"/>
      <c r="D14" s="528" t="s">
        <v>11</v>
      </c>
      <c r="E14" s="528" t="s">
        <v>12</v>
      </c>
      <c r="F14" s="528" t="s">
        <v>13</v>
      </c>
      <c r="G14" s="19"/>
      <c r="I14" s="20"/>
      <c r="J14" s="20"/>
      <c r="K14" s="20"/>
      <c r="L14" s="20"/>
      <c r="M14" s="20"/>
      <c r="N14" s="17"/>
    </row>
    <row r="15" spans="2:16" x14ac:dyDescent="0.25">
      <c r="B15" s="1574"/>
      <c r="C15" s="1574"/>
      <c r="D15" s="528" t="s">
        <v>2505</v>
      </c>
      <c r="E15" s="250">
        <v>2747190536</v>
      </c>
      <c r="F15" s="325">
        <v>1273</v>
      </c>
      <c r="G15" s="24"/>
      <c r="I15" s="25"/>
      <c r="J15" s="25"/>
      <c r="K15" s="25"/>
      <c r="L15" s="25"/>
      <c r="M15" s="25"/>
      <c r="N15" s="17"/>
    </row>
    <row r="16" spans="2:16" x14ac:dyDescent="0.25">
      <c r="B16" s="1574"/>
      <c r="C16" s="1574"/>
      <c r="D16" s="528" t="s">
        <v>2506</v>
      </c>
      <c r="E16" s="250">
        <v>2021508334</v>
      </c>
      <c r="F16" s="325">
        <v>743</v>
      </c>
      <c r="G16" s="24"/>
      <c r="I16" s="25"/>
      <c r="J16" s="25"/>
      <c r="K16" s="25"/>
      <c r="L16" s="25"/>
      <c r="M16" s="25"/>
      <c r="N16" s="17"/>
    </row>
    <row r="17" spans="1:14" x14ac:dyDescent="0.25">
      <c r="B17" s="1574"/>
      <c r="C17" s="1574"/>
      <c r="D17" s="528" t="s">
        <v>2507</v>
      </c>
      <c r="E17" s="250">
        <v>1524445130</v>
      </c>
      <c r="F17" s="325">
        <v>730</v>
      </c>
      <c r="G17" s="24"/>
      <c r="I17" s="25"/>
      <c r="J17" s="25"/>
      <c r="K17" s="25"/>
      <c r="L17" s="25"/>
      <c r="M17" s="25"/>
      <c r="N17" s="17"/>
    </row>
    <row r="18" spans="1:14" x14ac:dyDescent="0.25">
      <c r="B18" s="1574"/>
      <c r="C18" s="1574"/>
      <c r="D18" s="528"/>
      <c r="E18" s="30"/>
      <c r="F18" s="250"/>
      <c r="G18" s="24"/>
      <c r="H18" s="28"/>
      <c r="I18" s="25"/>
      <c r="J18" s="25"/>
      <c r="K18" s="25"/>
      <c r="L18" s="25"/>
      <c r="M18" s="25"/>
      <c r="N18" s="29"/>
    </row>
    <row r="19" spans="1:14" x14ac:dyDescent="0.25">
      <c r="B19" s="1574"/>
      <c r="C19" s="1574"/>
      <c r="D19" s="528"/>
      <c r="E19" s="30"/>
      <c r="F19" s="250"/>
      <c r="G19" s="24"/>
      <c r="H19" s="28"/>
      <c r="I19" s="252"/>
      <c r="J19" s="252"/>
      <c r="K19" s="252"/>
      <c r="L19" s="252"/>
      <c r="M19" s="252"/>
      <c r="N19" s="29"/>
    </row>
    <row r="20" spans="1:14" x14ac:dyDescent="0.25">
      <c r="B20" s="1574"/>
      <c r="C20" s="1574"/>
      <c r="D20" s="528"/>
      <c r="E20" s="30"/>
      <c r="F20" s="250"/>
      <c r="G20" s="24"/>
      <c r="H20" s="28"/>
      <c r="I20" s="3"/>
      <c r="J20" s="3"/>
      <c r="K20" s="3"/>
      <c r="L20" s="3"/>
      <c r="M20" s="3"/>
      <c r="N20" s="29"/>
    </row>
    <row r="21" spans="1:14" x14ac:dyDescent="0.25">
      <c r="B21" s="1574"/>
      <c r="C21" s="1574"/>
      <c r="D21" s="528"/>
      <c r="E21" s="30"/>
      <c r="F21" s="250"/>
      <c r="G21" s="24"/>
      <c r="H21" s="28"/>
      <c r="I21" s="3"/>
      <c r="J21" s="3"/>
      <c r="K21" s="3"/>
      <c r="L21" s="3"/>
      <c r="M21" s="3"/>
      <c r="N21" s="29"/>
    </row>
    <row r="22" spans="1:14" ht="15.75" thickBot="1" x14ac:dyDescent="0.3">
      <c r="B22" s="1575" t="s">
        <v>14</v>
      </c>
      <c r="C22" s="1576"/>
      <c r="D22" s="528"/>
      <c r="E22" s="31">
        <f>SUM(E15:E21)</f>
        <v>6293144000</v>
      </c>
      <c r="F22" s="325">
        <f>SUM(F15:F21)</f>
        <v>2746</v>
      </c>
      <c r="G22" s="24"/>
      <c r="H22" s="28"/>
      <c r="I22" s="3"/>
      <c r="J22" s="3"/>
      <c r="K22" s="3"/>
      <c r="L22" s="3"/>
      <c r="M22" s="3"/>
      <c r="N22" s="29"/>
    </row>
    <row r="23" spans="1:14" ht="30.75" thickBot="1" x14ac:dyDescent="0.3">
      <c r="A23" s="32"/>
      <c r="B23" s="33" t="s">
        <v>15</v>
      </c>
      <c r="C23" s="33" t="s">
        <v>16</v>
      </c>
      <c r="E23" s="20"/>
      <c r="F23" s="20"/>
      <c r="G23" s="20"/>
      <c r="H23" s="20"/>
      <c r="I23" s="35"/>
      <c r="J23" s="35"/>
      <c r="K23" s="35"/>
      <c r="L23" s="35"/>
      <c r="M23" s="35"/>
    </row>
    <row r="24" spans="1:14" ht="15.75" thickBot="1" x14ac:dyDescent="0.3">
      <c r="A24" s="37">
        <v>1</v>
      </c>
      <c r="C24" s="253">
        <f>F22*80/100</f>
        <v>2196.8000000000002</v>
      </c>
      <c r="D24" s="39"/>
      <c r="E24" s="326"/>
      <c r="F24" s="41"/>
      <c r="G24" s="41"/>
      <c r="H24" s="41"/>
      <c r="I24" s="42"/>
      <c r="J24" s="42"/>
      <c r="K24" s="42"/>
      <c r="L24" s="42"/>
      <c r="M24" s="42"/>
    </row>
    <row r="25" spans="1:14" x14ac:dyDescent="0.25">
      <c r="A25" s="44"/>
      <c r="C25" s="255"/>
      <c r="D25" s="25"/>
      <c r="E25" s="46"/>
      <c r="F25" s="41"/>
      <c r="G25" s="41"/>
      <c r="H25" s="41"/>
      <c r="I25" s="42"/>
      <c r="J25" s="42"/>
      <c r="K25" s="42"/>
      <c r="L25" s="42"/>
      <c r="M25" s="42"/>
    </row>
    <row r="26" spans="1:14" x14ac:dyDescent="0.25">
      <c r="A26" s="44"/>
      <c r="C26" s="255"/>
      <c r="D26" s="25"/>
      <c r="E26" s="46"/>
      <c r="F26" s="41"/>
      <c r="G26" s="41"/>
      <c r="H26" s="41"/>
      <c r="I26" s="42"/>
      <c r="J26" s="42"/>
      <c r="K26" s="42"/>
      <c r="L26" s="42"/>
      <c r="M26" s="42"/>
    </row>
    <row r="27" spans="1:14" x14ac:dyDescent="0.25">
      <c r="A27" s="44"/>
      <c r="B27" s="47" t="s">
        <v>2508</v>
      </c>
      <c r="C27"/>
      <c r="D27"/>
      <c r="E27"/>
      <c r="F27"/>
      <c r="G27"/>
      <c r="H27"/>
      <c r="I27" s="3"/>
      <c r="J27" s="3"/>
      <c r="K27" s="3"/>
      <c r="L27" s="3"/>
      <c r="M27" s="3"/>
      <c r="N27" s="17"/>
    </row>
    <row r="28" spans="1:14" x14ac:dyDescent="0.25">
      <c r="A28" s="44"/>
      <c r="B28"/>
      <c r="C28"/>
      <c r="D28"/>
      <c r="E28"/>
      <c r="F28"/>
      <c r="G28"/>
      <c r="H28"/>
      <c r="I28" s="3"/>
      <c r="J28" s="3"/>
      <c r="K28" s="3"/>
      <c r="L28" s="3"/>
      <c r="M28" s="3"/>
      <c r="N28" s="17"/>
    </row>
    <row r="29" spans="1:14" x14ac:dyDescent="0.25">
      <c r="A29" s="44"/>
      <c r="B29" s="49" t="s">
        <v>18</v>
      </c>
      <c r="C29" s="49" t="s">
        <v>19</v>
      </c>
      <c r="D29" s="49" t="s">
        <v>20</v>
      </c>
      <c r="E29" s="327"/>
      <c r="F29"/>
      <c r="G29" s="1615"/>
      <c r="H29" s="1615"/>
      <c r="I29" s="1615"/>
      <c r="J29" s="1615"/>
      <c r="K29" s="3"/>
      <c r="L29" s="3"/>
      <c r="M29" s="3"/>
      <c r="N29" s="17"/>
    </row>
    <row r="30" spans="1:14" ht="18.75" x14ac:dyDescent="0.3">
      <c r="A30" s="44"/>
      <c r="B30" s="51" t="s">
        <v>21</v>
      </c>
      <c r="C30" s="611"/>
      <c r="D30" s="612" t="s">
        <v>1507</v>
      </c>
      <c r="E30"/>
      <c r="F30"/>
      <c r="G30" s="1615"/>
      <c r="H30" s="1615"/>
      <c r="I30" s="617"/>
      <c r="J30" s="618"/>
      <c r="K30" s="3"/>
      <c r="L30" s="3"/>
      <c r="M30" s="3"/>
      <c r="N30" s="17"/>
    </row>
    <row r="31" spans="1:14" ht="18.75" x14ac:dyDescent="0.3">
      <c r="A31" s="44"/>
      <c r="B31" s="51" t="s">
        <v>23</v>
      </c>
      <c r="C31" s="612" t="s">
        <v>22</v>
      </c>
      <c r="D31" s="611"/>
      <c r="E31"/>
      <c r="F31"/>
      <c r="G31" s="449"/>
      <c r="H31" s="450"/>
      <c r="I31" s="252"/>
      <c r="J31" s="252"/>
      <c r="K31" s="3"/>
      <c r="L31" s="3"/>
      <c r="M31" s="3"/>
      <c r="N31" s="17"/>
    </row>
    <row r="32" spans="1:14" ht="18.75" x14ac:dyDescent="0.3">
      <c r="A32" s="44"/>
      <c r="B32" s="51" t="s">
        <v>24</v>
      </c>
      <c r="C32" s="611" t="s">
        <v>22</v>
      </c>
      <c r="D32" s="611"/>
      <c r="E32"/>
      <c r="F32"/>
      <c r="G32" s="449"/>
      <c r="H32" s="450"/>
      <c r="I32" s="252"/>
      <c r="J32" s="252"/>
      <c r="K32" s="3"/>
      <c r="L32" s="3"/>
      <c r="M32" s="3"/>
      <c r="N32" s="17"/>
    </row>
    <row r="33" spans="1:14" ht="18.75" x14ac:dyDescent="0.3">
      <c r="A33" s="44"/>
      <c r="B33" s="51" t="s">
        <v>25</v>
      </c>
      <c r="C33" s="611" t="s">
        <v>22</v>
      </c>
      <c r="D33" s="611"/>
      <c r="E33"/>
      <c r="F33"/>
      <c r="G33" s="410"/>
      <c r="H33" s="410"/>
      <c r="I33" s="252"/>
      <c r="J33" s="26"/>
      <c r="K33" s="3"/>
      <c r="L33" s="3"/>
      <c r="M33" s="3"/>
      <c r="N33" s="17"/>
    </row>
    <row r="34" spans="1:14" ht="18.75" x14ac:dyDescent="0.3">
      <c r="A34" s="44"/>
      <c r="B34"/>
      <c r="C34" s="613"/>
      <c r="D34" s="613"/>
      <c r="E34"/>
      <c r="F34"/>
      <c r="G34" s="1615"/>
      <c r="H34" s="1615"/>
      <c r="I34" s="1615"/>
      <c r="J34" s="1615"/>
      <c r="K34" s="3"/>
      <c r="L34" s="3"/>
      <c r="M34" s="3"/>
      <c r="N34" s="17"/>
    </row>
    <row r="35" spans="1:14" x14ac:dyDescent="0.25">
      <c r="A35" s="44"/>
      <c r="B35" s="47" t="s">
        <v>2509</v>
      </c>
      <c r="C35" s="207"/>
      <c r="D35" s="207"/>
      <c r="E35"/>
      <c r="F35"/>
      <c r="G35" s="1615"/>
      <c r="H35" s="1615"/>
      <c r="I35" s="617"/>
      <c r="J35" s="618"/>
      <c r="K35" s="3"/>
      <c r="L35" s="3"/>
      <c r="M35" s="3"/>
      <c r="N35" s="17"/>
    </row>
    <row r="36" spans="1:14" x14ac:dyDescent="0.25">
      <c r="A36" s="44"/>
      <c r="B36"/>
      <c r="C36" s="207"/>
      <c r="D36" s="207"/>
      <c r="E36"/>
      <c r="F36"/>
      <c r="G36" s="449"/>
      <c r="H36" s="450"/>
      <c r="I36" s="252"/>
      <c r="J36" s="252"/>
      <c r="K36" s="3"/>
      <c r="L36" s="3"/>
      <c r="M36" s="3"/>
      <c r="N36" s="17"/>
    </row>
    <row r="37" spans="1:14" x14ac:dyDescent="0.25">
      <c r="A37" s="44"/>
      <c r="B37" s="49" t="s">
        <v>18</v>
      </c>
      <c r="C37" s="609" t="s">
        <v>19</v>
      </c>
      <c r="D37" s="609" t="s">
        <v>20</v>
      </c>
      <c r="E37"/>
      <c r="F37"/>
      <c r="G37" s="449"/>
      <c r="H37" s="450"/>
      <c r="I37" s="252"/>
      <c r="J37" s="252"/>
      <c r="K37" s="3"/>
      <c r="L37" s="3"/>
      <c r="M37" s="3"/>
      <c r="N37" s="17"/>
    </row>
    <row r="38" spans="1:14" ht="18.75" x14ac:dyDescent="0.3">
      <c r="A38" s="44"/>
      <c r="B38" s="51" t="s">
        <v>21</v>
      </c>
      <c r="C38" s="611"/>
      <c r="D38" s="611" t="s">
        <v>1507</v>
      </c>
      <c r="E38"/>
      <c r="F38"/>
      <c r="G38" s="410"/>
      <c r="H38" s="410"/>
      <c r="I38" s="252"/>
      <c r="J38" s="26"/>
      <c r="K38" s="3"/>
      <c r="L38" s="3"/>
      <c r="M38" s="3"/>
      <c r="N38" s="17"/>
    </row>
    <row r="39" spans="1:14" ht="18.75" x14ac:dyDescent="0.3">
      <c r="A39" s="44"/>
      <c r="B39" s="51" t="s">
        <v>23</v>
      </c>
      <c r="C39" s="611"/>
      <c r="D39" s="611" t="s">
        <v>22</v>
      </c>
      <c r="E39"/>
      <c r="F39"/>
      <c r="G39" s="1615"/>
      <c r="H39" s="1615"/>
      <c r="I39" s="1615"/>
      <c r="J39" s="1615"/>
      <c r="K39" s="3"/>
      <c r="L39" s="3"/>
      <c r="M39" s="3"/>
      <c r="N39" s="17"/>
    </row>
    <row r="40" spans="1:14" ht="18.75" x14ac:dyDescent="0.3">
      <c r="A40" s="44"/>
      <c r="B40" s="51" t="s">
        <v>24</v>
      </c>
      <c r="C40" s="611"/>
      <c r="D40" s="611" t="s">
        <v>22</v>
      </c>
      <c r="E40"/>
      <c r="F40"/>
      <c r="G40" s="1615"/>
      <c r="H40" s="1615"/>
      <c r="I40" s="617"/>
      <c r="J40" s="618"/>
      <c r="K40" s="3"/>
      <c r="L40" s="3"/>
      <c r="M40" s="3"/>
      <c r="N40" s="17"/>
    </row>
    <row r="41" spans="1:14" ht="18.75" x14ac:dyDescent="0.3">
      <c r="A41" s="44"/>
      <c r="B41" s="51" t="s">
        <v>25</v>
      </c>
      <c r="C41" s="611" t="s">
        <v>22</v>
      </c>
      <c r="D41" s="611"/>
      <c r="E41"/>
      <c r="F41"/>
      <c r="G41" s="449"/>
      <c r="H41" s="450"/>
      <c r="I41" s="252"/>
      <c r="J41" s="252"/>
      <c r="K41" s="3"/>
      <c r="L41" s="3"/>
      <c r="M41" s="3"/>
      <c r="N41" s="17"/>
    </row>
    <row r="42" spans="1:14" x14ac:dyDescent="0.25">
      <c r="A42" s="44"/>
      <c r="B42" s="35"/>
      <c r="C42" s="610"/>
      <c r="D42" s="610"/>
      <c r="E42"/>
      <c r="F42"/>
      <c r="G42" s="449"/>
      <c r="H42" s="450"/>
      <c r="I42" s="252"/>
      <c r="J42" s="252"/>
      <c r="K42" s="3"/>
      <c r="L42" s="3"/>
      <c r="M42" s="3"/>
      <c r="N42" s="17"/>
    </row>
    <row r="43" spans="1:14" x14ac:dyDescent="0.25">
      <c r="A43" s="44"/>
      <c r="B43" s="47" t="s">
        <v>2510</v>
      </c>
      <c r="C43" s="207"/>
      <c r="D43" s="207"/>
      <c r="E43"/>
      <c r="F43"/>
      <c r="G43" s="196"/>
      <c r="H43" s="196"/>
      <c r="I43" s="252"/>
      <c r="J43" s="252"/>
      <c r="K43" s="3"/>
      <c r="L43" s="3"/>
      <c r="M43" s="3"/>
      <c r="N43" s="17"/>
    </row>
    <row r="44" spans="1:14" x14ac:dyDescent="0.25">
      <c r="A44" s="44"/>
      <c r="B44"/>
      <c r="C44" s="207"/>
      <c r="D44" s="207"/>
      <c r="E44"/>
      <c r="F44"/>
      <c r="G44"/>
      <c r="H44"/>
      <c r="I44" s="3"/>
      <c r="J44" s="3"/>
      <c r="K44" s="3"/>
      <c r="L44" s="3"/>
      <c r="M44" s="3"/>
      <c r="N44" s="17"/>
    </row>
    <row r="45" spans="1:14" x14ac:dyDescent="0.25">
      <c r="A45" s="44"/>
      <c r="B45" s="49" t="s">
        <v>18</v>
      </c>
      <c r="C45" s="609" t="s">
        <v>19</v>
      </c>
      <c r="D45" s="609" t="s">
        <v>20</v>
      </c>
      <c r="E45"/>
      <c r="F45"/>
      <c r="G45"/>
      <c r="H45"/>
      <c r="I45" s="3"/>
      <c r="J45" s="3"/>
      <c r="K45" s="3"/>
      <c r="L45" s="3"/>
      <c r="M45" s="3"/>
      <c r="N45" s="17"/>
    </row>
    <row r="46" spans="1:14" ht="18.75" x14ac:dyDescent="0.3">
      <c r="A46" s="44"/>
      <c r="B46" s="51" t="s">
        <v>21</v>
      </c>
      <c r="C46" s="611"/>
      <c r="D46" s="611" t="s">
        <v>22</v>
      </c>
      <c r="E46"/>
      <c r="F46"/>
      <c r="G46"/>
      <c r="H46"/>
      <c r="I46" s="3"/>
      <c r="J46" s="3"/>
      <c r="K46" s="3"/>
      <c r="L46" s="3"/>
      <c r="M46" s="3"/>
      <c r="N46" s="17"/>
    </row>
    <row r="47" spans="1:14" ht="18.75" x14ac:dyDescent="0.3">
      <c r="A47" s="44"/>
      <c r="B47" s="51" t="s">
        <v>23</v>
      </c>
      <c r="C47" s="611" t="s">
        <v>22</v>
      </c>
      <c r="D47" s="611"/>
      <c r="E47"/>
      <c r="F47"/>
      <c r="G47"/>
      <c r="H47"/>
      <c r="I47" s="3"/>
      <c r="J47" s="3"/>
      <c r="K47" s="3"/>
      <c r="L47" s="3"/>
      <c r="M47" s="3"/>
      <c r="N47" s="17"/>
    </row>
    <row r="48" spans="1:14" ht="18.75" x14ac:dyDescent="0.3">
      <c r="A48" s="44"/>
      <c r="B48" s="51" t="s">
        <v>24</v>
      </c>
      <c r="C48" s="611"/>
      <c r="D48" s="611" t="s">
        <v>22</v>
      </c>
      <c r="E48"/>
      <c r="F48"/>
      <c r="G48"/>
      <c r="H48"/>
      <c r="I48" s="3"/>
      <c r="J48" s="3"/>
      <c r="K48" s="3"/>
      <c r="L48" s="3"/>
      <c r="M48" s="3"/>
      <c r="N48" s="17"/>
    </row>
    <row r="49" spans="1:14" ht="18.75" x14ac:dyDescent="0.3">
      <c r="A49" s="44"/>
      <c r="B49" s="51" t="s">
        <v>25</v>
      </c>
      <c r="C49" s="611"/>
      <c r="D49" s="611" t="s">
        <v>22</v>
      </c>
      <c r="E49"/>
      <c r="F49"/>
      <c r="G49"/>
      <c r="H49"/>
      <c r="I49" s="3"/>
      <c r="J49" s="3"/>
      <c r="K49" s="3"/>
      <c r="L49" s="3"/>
      <c r="M49" s="3"/>
      <c r="N49" s="17"/>
    </row>
    <row r="50" spans="1:14" x14ac:dyDescent="0.25">
      <c r="A50" s="44"/>
      <c r="B50" s="35"/>
      <c r="C50" s="610"/>
      <c r="D50" s="610"/>
      <c r="E50"/>
      <c r="F50"/>
      <c r="G50"/>
      <c r="H50"/>
      <c r="I50" s="3"/>
      <c r="J50" s="3"/>
      <c r="K50" s="3"/>
      <c r="L50" s="3"/>
      <c r="M50" s="3"/>
      <c r="N50" s="17"/>
    </row>
    <row r="51" spans="1:14" x14ac:dyDescent="0.25">
      <c r="A51" s="44"/>
      <c r="B51"/>
      <c r="C51"/>
      <c r="D51"/>
      <c r="E51"/>
      <c r="F51"/>
      <c r="G51"/>
      <c r="H51"/>
      <c r="I51" s="3"/>
      <c r="J51" s="3"/>
      <c r="K51" s="3"/>
      <c r="L51" s="3"/>
      <c r="M51" s="3"/>
      <c r="N51" s="17"/>
    </row>
    <row r="52" spans="1:14" x14ac:dyDescent="0.25">
      <c r="A52" s="44"/>
      <c r="B52" s="47" t="s">
        <v>2511</v>
      </c>
      <c r="C52"/>
      <c r="D52"/>
      <c r="E52"/>
      <c r="F52"/>
      <c r="G52"/>
      <c r="H52"/>
      <c r="I52" s="3"/>
      <c r="J52" s="3"/>
      <c r="K52" s="3"/>
      <c r="L52" s="3"/>
      <c r="M52" s="3"/>
      <c r="N52" s="17"/>
    </row>
    <row r="53" spans="1:14" x14ac:dyDescent="0.25">
      <c r="A53" s="44"/>
      <c r="B53"/>
      <c r="C53"/>
      <c r="D53"/>
      <c r="E53"/>
      <c r="F53"/>
      <c r="G53"/>
      <c r="H53"/>
      <c r="I53" s="3"/>
      <c r="J53" s="3"/>
      <c r="K53" s="3"/>
      <c r="L53" s="3"/>
      <c r="M53" s="3"/>
      <c r="N53" s="17"/>
    </row>
    <row r="54" spans="1:14" x14ac:dyDescent="0.25">
      <c r="A54" s="44"/>
      <c r="B54"/>
      <c r="C54"/>
      <c r="D54"/>
      <c r="E54"/>
      <c r="F54"/>
      <c r="G54"/>
      <c r="H54"/>
      <c r="I54" s="3"/>
      <c r="J54" s="3"/>
      <c r="K54" s="3"/>
      <c r="L54" s="3"/>
      <c r="M54" s="3"/>
      <c r="N54" s="17"/>
    </row>
    <row r="55" spans="1:14" x14ac:dyDescent="0.25">
      <c r="A55" s="44"/>
      <c r="B55" s="49" t="s">
        <v>18</v>
      </c>
      <c r="C55" s="49" t="s">
        <v>27</v>
      </c>
      <c r="D55" s="55" t="s">
        <v>28</v>
      </c>
      <c r="E55" s="55" t="s">
        <v>29</v>
      </c>
      <c r="F55"/>
      <c r="G55"/>
      <c r="H55"/>
      <c r="I55" s="3"/>
      <c r="J55" s="3"/>
      <c r="K55" s="3"/>
      <c r="L55" s="3"/>
      <c r="M55" s="3"/>
      <c r="N55" s="17"/>
    </row>
    <row r="56" spans="1:14" ht="28.5" x14ac:dyDescent="0.25">
      <c r="A56" s="44"/>
      <c r="B56" s="56" t="s">
        <v>30</v>
      </c>
      <c r="C56" s="257">
        <v>40</v>
      </c>
      <c r="D56" s="607">
        <v>20</v>
      </c>
      <c r="E56" s="1566">
        <f>D56+D57</f>
        <v>20</v>
      </c>
      <c r="F56"/>
      <c r="G56"/>
      <c r="H56"/>
      <c r="I56" s="3"/>
      <c r="J56" s="3"/>
      <c r="K56" s="3"/>
      <c r="L56" s="3"/>
      <c r="M56" s="3"/>
      <c r="N56" s="17"/>
    </row>
    <row r="57" spans="1:14" ht="42.75" x14ac:dyDescent="0.25">
      <c r="A57" s="44"/>
      <c r="B57" s="56" t="s">
        <v>31</v>
      </c>
      <c r="C57" s="257">
        <v>60</v>
      </c>
      <c r="D57" s="607"/>
      <c r="E57" s="1567"/>
      <c r="F57"/>
      <c r="G57"/>
      <c r="H57"/>
      <c r="I57" s="3"/>
      <c r="J57" s="3"/>
      <c r="K57" s="3"/>
      <c r="L57" s="3"/>
      <c r="M57" s="3"/>
      <c r="N57" s="17"/>
    </row>
    <row r="58" spans="1:14" x14ac:dyDescent="0.25">
      <c r="A58" s="44"/>
      <c r="B58" s="208"/>
      <c r="C58" s="258"/>
      <c r="D58" s="545"/>
      <c r="E58" s="545"/>
      <c r="F58"/>
      <c r="G58"/>
      <c r="H58"/>
      <c r="I58" s="3"/>
      <c r="J58" s="3"/>
      <c r="K58" s="3"/>
      <c r="L58" s="3"/>
      <c r="M58" s="3"/>
      <c r="N58" s="17"/>
    </row>
    <row r="59" spans="1:14" x14ac:dyDescent="0.25">
      <c r="A59" s="44"/>
      <c r="B59" s="47" t="s">
        <v>2512</v>
      </c>
      <c r="C59"/>
      <c r="D59"/>
      <c r="E59"/>
      <c r="F59"/>
      <c r="G59"/>
      <c r="H59"/>
      <c r="I59" s="3"/>
      <c r="J59" s="3"/>
      <c r="K59" s="3"/>
      <c r="L59" s="3"/>
      <c r="M59" s="3"/>
      <c r="N59" s="17"/>
    </row>
    <row r="60" spans="1:14" x14ac:dyDescent="0.25">
      <c r="A60" s="44"/>
      <c r="B60" s="47"/>
      <c r="C60"/>
      <c r="D60"/>
      <c r="E60"/>
      <c r="F60"/>
      <c r="G60"/>
      <c r="H60"/>
      <c r="I60" s="3"/>
      <c r="J60" s="3"/>
      <c r="K60" s="3"/>
      <c r="L60" s="3"/>
      <c r="M60" s="3"/>
      <c r="N60" s="17"/>
    </row>
    <row r="61" spans="1:14" x14ac:dyDescent="0.25">
      <c r="A61" s="44"/>
      <c r="B61" s="49" t="s">
        <v>18</v>
      </c>
      <c r="C61" s="49" t="s">
        <v>27</v>
      </c>
      <c r="D61" s="55" t="s">
        <v>28</v>
      </c>
      <c r="E61" s="55" t="s">
        <v>29</v>
      </c>
      <c r="F61"/>
      <c r="G61"/>
      <c r="H61"/>
      <c r="I61" s="3"/>
      <c r="J61" s="3"/>
      <c r="K61" s="3"/>
      <c r="L61" s="3"/>
      <c r="M61" s="3"/>
      <c r="N61" s="17"/>
    </row>
    <row r="62" spans="1:14" ht="28.5" x14ac:dyDescent="0.25">
      <c r="A62" s="44"/>
      <c r="B62" s="56" t="s">
        <v>30</v>
      </c>
      <c r="C62" s="257">
        <v>40</v>
      </c>
      <c r="D62" s="607">
        <v>0</v>
      </c>
      <c r="E62" s="1566">
        <f>D62+D63</f>
        <v>0</v>
      </c>
      <c r="F62"/>
      <c r="G62"/>
      <c r="H62"/>
      <c r="I62" s="3"/>
      <c r="J62" s="3"/>
      <c r="K62" s="3"/>
      <c r="L62" s="3"/>
      <c r="M62" s="3"/>
      <c r="N62" s="17"/>
    </row>
    <row r="63" spans="1:14" ht="42.75" x14ac:dyDescent="0.25">
      <c r="A63" s="44"/>
      <c r="B63" s="56" t="s">
        <v>31</v>
      </c>
      <c r="C63" s="257">
        <v>60</v>
      </c>
      <c r="D63" s="607"/>
      <c r="E63" s="1567"/>
      <c r="F63"/>
      <c r="G63"/>
      <c r="H63"/>
      <c r="I63" s="3"/>
      <c r="J63" s="3"/>
      <c r="K63" s="3"/>
      <c r="L63" s="3"/>
      <c r="M63" s="3"/>
      <c r="N63" s="17"/>
    </row>
    <row r="64" spans="1:14" x14ac:dyDescent="0.25">
      <c r="A64" s="44"/>
      <c r="B64" s="47"/>
      <c r="C64"/>
      <c r="D64"/>
      <c r="E64"/>
      <c r="F64"/>
      <c r="G64"/>
      <c r="H64"/>
      <c r="I64" s="3"/>
      <c r="J64" s="3"/>
      <c r="K64" s="3"/>
      <c r="L64" s="3"/>
      <c r="M64" s="3"/>
      <c r="N64" s="17"/>
    </row>
    <row r="65" spans="1:26" x14ac:dyDescent="0.25">
      <c r="A65" s="44"/>
      <c r="B65" s="47"/>
      <c r="C65"/>
      <c r="D65"/>
      <c r="E65"/>
      <c r="F65"/>
      <c r="G65"/>
      <c r="H65"/>
      <c r="I65" s="3"/>
      <c r="J65" s="3"/>
      <c r="K65" s="3"/>
      <c r="L65" s="3"/>
      <c r="M65" s="3"/>
      <c r="N65" s="17"/>
    </row>
    <row r="66" spans="1:26" x14ac:dyDescent="0.25">
      <c r="A66" s="44"/>
      <c r="B66" s="47" t="s">
        <v>2513</v>
      </c>
      <c r="C66"/>
      <c r="D66"/>
      <c r="E66"/>
      <c r="F66"/>
      <c r="G66"/>
      <c r="H66"/>
      <c r="I66" s="3"/>
      <c r="J66" s="3"/>
      <c r="K66" s="3"/>
      <c r="L66" s="3"/>
      <c r="M66" s="3"/>
      <c r="N66" s="17"/>
    </row>
    <row r="67" spans="1:26" x14ac:dyDescent="0.25">
      <c r="A67" s="44"/>
      <c r="B67" s="49" t="s">
        <v>18</v>
      </c>
      <c r="C67" s="49" t="s">
        <v>27</v>
      </c>
      <c r="D67" s="55" t="s">
        <v>28</v>
      </c>
      <c r="E67" s="55" t="s">
        <v>29</v>
      </c>
      <c r="F67"/>
      <c r="G67"/>
      <c r="H67"/>
      <c r="I67" s="3"/>
      <c r="J67" s="3"/>
      <c r="K67" s="3"/>
      <c r="L67" s="3"/>
      <c r="M67" s="3"/>
      <c r="N67" s="17"/>
    </row>
    <row r="68" spans="1:26" ht="28.5" x14ac:dyDescent="0.25">
      <c r="A68" s="44"/>
      <c r="B68" s="56" t="s">
        <v>30</v>
      </c>
      <c r="C68" s="257">
        <v>40</v>
      </c>
      <c r="D68" s="607">
        <v>0</v>
      </c>
      <c r="E68" s="1566">
        <f>+D68+D69</f>
        <v>0</v>
      </c>
      <c r="F68"/>
      <c r="G68"/>
      <c r="H68"/>
      <c r="I68" s="3"/>
      <c r="J68" s="3"/>
      <c r="K68" s="3"/>
      <c r="L68" s="3"/>
      <c r="M68" s="3"/>
      <c r="N68" s="17"/>
    </row>
    <row r="69" spans="1:26" ht="42.75" x14ac:dyDescent="0.25">
      <c r="A69" s="44"/>
      <c r="B69" s="56" t="s">
        <v>31</v>
      </c>
      <c r="C69" s="257">
        <v>60</v>
      </c>
      <c r="D69" s="607">
        <f>+F306</f>
        <v>0</v>
      </c>
      <c r="E69" s="1567"/>
      <c r="F69" s="41"/>
      <c r="G69" s="41"/>
      <c r="H69" s="41"/>
      <c r="I69" s="42"/>
      <c r="J69" s="42"/>
      <c r="K69" s="42"/>
      <c r="L69" s="42"/>
      <c r="M69" s="42"/>
    </row>
    <row r="70" spans="1:26" x14ac:dyDescent="0.25">
      <c r="A70" s="44"/>
      <c r="C70" s="255"/>
      <c r="D70" s="25"/>
      <c r="E70" s="46"/>
      <c r="F70" s="41"/>
      <c r="G70" s="41"/>
      <c r="H70" s="41"/>
      <c r="I70" s="42"/>
      <c r="J70" s="42"/>
      <c r="K70" s="42"/>
      <c r="L70" s="42"/>
      <c r="M70" s="42"/>
    </row>
    <row r="71" spans="1:26" x14ac:dyDescent="0.25">
      <c r="A71" s="44"/>
      <c r="C71" s="255"/>
      <c r="D71" s="25"/>
      <c r="E71" s="46"/>
      <c r="F71" s="41"/>
      <c r="G71" s="41"/>
      <c r="H71" s="41"/>
      <c r="I71" s="42"/>
      <c r="J71" s="42"/>
      <c r="K71" s="42"/>
      <c r="L71" s="42"/>
      <c r="M71" s="42"/>
    </row>
    <row r="72" spans="1:26" ht="15.75" thickBot="1" x14ac:dyDescent="0.3">
      <c r="M72" s="1568" t="s">
        <v>32</v>
      </c>
      <c r="N72" s="1568"/>
    </row>
    <row r="73" spans="1:26" x14ac:dyDescent="0.25">
      <c r="B73" s="608" t="s">
        <v>2514</v>
      </c>
      <c r="M73" s="58"/>
      <c r="N73" s="58"/>
    </row>
    <row r="74" spans="1:26" ht="15.75" thickBot="1" x14ac:dyDescent="0.3">
      <c r="M74" s="58"/>
      <c r="N74" s="58"/>
    </row>
    <row r="75" spans="1:26" s="3" customFormat="1" ht="60" x14ac:dyDescent="0.25">
      <c r="B75" s="156" t="s">
        <v>34</v>
      </c>
      <c r="C75" s="156" t="s">
        <v>35</v>
      </c>
      <c r="D75" s="156" t="s">
        <v>36</v>
      </c>
      <c r="E75" s="156" t="s">
        <v>37</v>
      </c>
      <c r="F75" s="156" t="s">
        <v>38</v>
      </c>
      <c r="G75" s="156" t="s">
        <v>39</v>
      </c>
      <c r="H75" s="156" t="s">
        <v>40</v>
      </c>
      <c r="I75" s="156" t="s">
        <v>41</v>
      </c>
      <c r="J75" s="156" t="s">
        <v>42</v>
      </c>
      <c r="K75" s="156" t="s">
        <v>43</v>
      </c>
      <c r="L75" s="156" t="s">
        <v>44</v>
      </c>
      <c r="M75" s="158" t="s">
        <v>45</v>
      </c>
      <c r="N75" s="156" t="s">
        <v>46</v>
      </c>
      <c r="O75" s="156" t="s">
        <v>47</v>
      </c>
      <c r="P75" s="527" t="s">
        <v>48</v>
      </c>
      <c r="Q75" s="527" t="s">
        <v>49</v>
      </c>
    </row>
    <row r="76" spans="1:26" s="76" customFormat="1" ht="60" x14ac:dyDescent="0.25">
      <c r="A76" s="62">
        <v>1</v>
      </c>
      <c r="B76" s="77" t="s">
        <v>2503</v>
      </c>
      <c r="C76" s="79" t="s">
        <v>2515</v>
      </c>
      <c r="D76" s="77" t="s">
        <v>50</v>
      </c>
      <c r="E76" s="164" t="s">
        <v>2516</v>
      </c>
      <c r="F76" s="165" t="s">
        <v>19</v>
      </c>
      <c r="G76" s="311">
        <v>1</v>
      </c>
      <c r="H76" s="312">
        <v>40562</v>
      </c>
      <c r="I76" s="312">
        <v>40908</v>
      </c>
      <c r="J76" s="167" t="s">
        <v>20</v>
      </c>
      <c r="K76" s="329" t="s">
        <v>2517</v>
      </c>
      <c r="L76" s="330">
        <v>0</v>
      </c>
      <c r="M76" s="313">
        <v>1303</v>
      </c>
      <c r="N76" s="313">
        <v>1303</v>
      </c>
      <c r="O76" s="171" t="s">
        <v>2518</v>
      </c>
      <c r="P76" s="581" t="s">
        <v>2519</v>
      </c>
      <c r="Q76" s="74" t="s">
        <v>2520</v>
      </c>
      <c r="R76" s="75"/>
      <c r="S76" s="75"/>
      <c r="T76" s="75"/>
      <c r="U76" s="75"/>
      <c r="V76" s="75"/>
      <c r="W76" s="75"/>
      <c r="X76" s="75"/>
      <c r="Y76" s="75"/>
      <c r="Z76" s="75"/>
    </row>
    <row r="77" spans="1:26" s="76" customFormat="1" ht="110.25" customHeight="1" x14ac:dyDescent="0.25">
      <c r="A77" s="62">
        <f>+A76+1</f>
        <v>2</v>
      </c>
      <c r="B77" s="77" t="s">
        <v>2503</v>
      </c>
      <c r="C77" s="79" t="s">
        <v>2515</v>
      </c>
      <c r="D77" s="77" t="s">
        <v>50</v>
      </c>
      <c r="E77" s="164" t="s">
        <v>2521</v>
      </c>
      <c r="F77" s="165" t="s">
        <v>19</v>
      </c>
      <c r="G77" s="164">
        <v>1</v>
      </c>
      <c r="H77" s="312">
        <v>40567</v>
      </c>
      <c r="I77" s="312">
        <v>40908</v>
      </c>
      <c r="J77" s="167" t="s">
        <v>20</v>
      </c>
      <c r="K77" s="310">
        <v>0</v>
      </c>
      <c r="L77" s="330">
        <v>11.2</v>
      </c>
      <c r="M77" s="313">
        <v>90</v>
      </c>
      <c r="N77" s="313">
        <v>90</v>
      </c>
      <c r="O77" s="171" t="s">
        <v>2522</v>
      </c>
      <c r="P77" s="171" t="s">
        <v>2523</v>
      </c>
      <c r="Q77" s="74" t="s">
        <v>2772</v>
      </c>
      <c r="R77" s="75"/>
      <c r="S77" s="75"/>
      <c r="T77" s="75"/>
      <c r="U77" s="75"/>
      <c r="V77" s="75"/>
      <c r="W77" s="75"/>
      <c r="X77" s="75"/>
      <c r="Y77" s="75"/>
      <c r="Z77" s="75"/>
    </row>
    <row r="78" spans="1:26" s="76" customFormat="1" x14ac:dyDescent="0.25">
      <c r="A78" s="62"/>
      <c r="B78" s="77" t="s">
        <v>29</v>
      </c>
      <c r="C78" s="79"/>
      <c r="D78" s="77"/>
      <c r="E78" s="164"/>
      <c r="F78" s="165"/>
      <c r="G78" s="164"/>
      <c r="H78" s="312"/>
      <c r="I78" s="167"/>
      <c r="J78" s="167"/>
      <c r="K78" s="310"/>
      <c r="L78" s="330"/>
      <c r="M78" s="313"/>
      <c r="N78" s="313"/>
      <c r="O78" s="171"/>
      <c r="P78" s="171"/>
      <c r="Q78" s="74"/>
      <c r="R78" s="75"/>
      <c r="S78" s="75"/>
      <c r="T78" s="75"/>
      <c r="U78" s="75"/>
      <c r="V78" s="75"/>
      <c r="W78" s="75"/>
      <c r="X78" s="75"/>
      <c r="Y78" s="75"/>
      <c r="Z78" s="75"/>
    </row>
    <row r="79" spans="1:26" s="76" customFormat="1" ht="15.75" thickBot="1" x14ac:dyDescent="0.3">
      <c r="A79" s="62"/>
      <c r="B79" s="608" t="s">
        <v>2524</v>
      </c>
      <c r="C79" s="79"/>
      <c r="D79" s="77"/>
      <c r="E79" s="164"/>
      <c r="F79" s="165"/>
      <c r="G79" s="164"/>
      <c r="H79" s="312"/>
      <c r="I79" s="167"/>
      <c r="J79" s="167"/>
      <c r="K79" s="310"/>
      <c r="L79" s="330"/>
      <c r="M79" s="313"/>
      <c r="N79" s="313"/>
      <c r="O79" s="171"/>
      <c r="P79" s="171"/>
      <c r="Q79" s="74"/>
      <c r="R79" s="75"/>
      <c r="S79" s="75"/>
      <c r="T79" s="75"/>
      <c r="U79" s="75"/>
      <c r="V79" s="75"/>
      <c r="W79" s="75"/>
      <c r="X79" s="75"/>
      <c r="Y79" s="75"/>
      <c r="Z79" s="75"/>
    </row>
    <row r="80" spans="1:26" s="76" customFormat="1" ht="60" x14ac:dyDescent="0.25">
      <c r="A80" s="62"/>
      <c r="B80" s="156" t="s">
        <v>34</v>
      </c>
      <c r="C80" s="156" t="s">
        <v>35</v>
      </c>
      <c r="D80" s="156" t="s">
        <v>36</v>
      </c>
      <c r="E80" s="156" t="s">
        <v>37</v>
      </c>
      <c r="F80" s="156" t="s">
        <v>38</v>
      </c>
      <c r="G80" s="156" t="s">
        <v>39</v>
      </c>
      <c r="H80" s="156" t="s">
        <v>40</v>
      </c>
      <c r="I80" s="156" t="s">
        <v>41</v>
      </c>
      <c r="J80" s="156" t="s">
        <v>42</v>
      </c>
      <c r="K80" s="156" t="s">
        <v>43</v>
      </c>
      <c r="L80" s="156" t="s">
        <v>44</v>
      </c>
      <c r="M80" s="158" t="s">
        <v>45</v>
      </c>
      <c r="N80" s="156" t="s">
        <v>46</v>
      </c>
      <c r="O80" s="156" t="s">
        <v>47</v>
      </c>
      <c r="P80" s="527" t="s">
        <v>48</v>
      </c>
      <c r="Q80" s="527" t="s">
        <v>49</v>
      </c>
      <c r="R80" s="75"/>
      <c r="S80" s="75"/>
      <c r="T80" s="75"/>
      <c r="U80" s="75"/>
      <c r="V80" s="75"/>
      <c r="W80" s="75"/>
      <c r="X80" s="75"/>
      <c r="Y80" s="75"/>
      <c r="Z80" s="75"/>
    </row>
    <row r="81" spans="1:26" s="76" customFormat="1" x14ac:dyDescent="0.25">
      <c r="A81" s="62">
        <f>+A77+1</f>
        <v>3</v>
      </c>
      <c r="B81" s="77"/>
      <c r="C81" s="79"/>
      <c r="D81" s="77"/>
      <c r="E81" s="164"/>
      <c r="F81" s="165"/>
      <c r="G81" s="164"/>
      <c r="H81" s="312"/>
      <c r="I81" s="167"/>
      <c r="J81" s="167"/>
      <c r="K81" s="310"/>
      <c r="L81" s="330"/>
      <c r="M81" s="313"/>
      <c r="N81" s="313"/>
      <c r="O81" s="171"/>
      <c r="P81" s="171"/>
      <c r="Q81" s="74"/>
      <c r="R81" s="75"/>
      <c r="S81" s="75"/>
      <c r="T81" s="75"/>
      <c r="U81" s="75"/>
      <c r="V81" s="75"/>
      <c r="W81" s="75"/>
      <c r="X81" s="75"/>
      <c r="Y81" s="75"/>
      <c r="Z81" s="75"/>
    </row>
    <row r="82" spans="1:26" s="76" customFormat="1" ht="111.75" customHeight="1" x14ac:dyDescent="0.25">
      <c r="A82" s="62">
        <f>+A81+1</f>
        <v>4</v>
      </c>
      <c r="B82" s="77" t="s">
        <v>2503</v>
      </c>
      <c r="C82" s="79" t="s">
        <v>2515</v>
      </c>
      <c r="D82" s="77" t="s">
        <v>50</v>
      </c>
      <c r="E82" s="164" t="s">
        <v>2525</v>
      </c>
      <c r="F82" s="165" t="s">
        <v>19</v>
      </c>
      <c r="G82" s="164">
        <v>1</v>
      </c>
      <c r="H82" s="312">
        <v>40574</v>
      </c>
      <c r="I82" s="312">
        <v>40908</v>
      </c>
      <c r="J82" s="167" t="s">
        <v>20</v>
      </c>
      <c r="K82" s="330">
        <v>11</v>
      </c>
      <c r="L82" s="330">
        <v>0</v>
      </c>
      <c r="M82" s="313">
        <v>39</v>
      </c>
      <c r="N82" s="313">
        <v>39</v>
      </c>
      <c r="O82" s="171" t="s">
        <v>2526</v>
      </c>
      <c r="P82" s="171" t="s">
        <v>2527</v>
      </c>
      <c r="Q82" s="74" t="s">
        <v>2767</v>
      </c>
      <c r="R82" s="75"/>
      <c r="S82" s="75"/>
      <c r="T82" s="75"/>
      <c r="U82" s="75"/>
      <c r="V82" s="75"/>
      <c r="W82" s="75"/>
      <c r="X82" s="75"/>
      <c r="Y82" s="75"/>
      <c r="Z82" s="75"/>
    </row>
    <row r="83" spans="1:26" s="76" customFormat="1" x14ac:dyDescent="0.25">
      <c r="A83" s="62"/>
      <c r="B83" s="77" t="s">
        <v>29</v>
      </c>
      <c r="C83" s="79"/>
      <c r="D83" s="77"/>
      <c r="E83" s="164"/>
      <c r="F83" s="165"/>
      <c r="G83" s="164"/>
      <c r="H83" s="312"/>
      <c r="I83" s="167"/>
      <c r="J83" s="167"/>
      <c r="K83" s="330"/>
      <c r="L83" s="330"/>
      <c r="M83" s="313"/>
      <c r="N83" s="313"/>
      <c r="O83" s="171"/>
      <c r="P83" s="171"/>
      <c r="Q83" s="74"/>
      <c r="R83" s="75"/>
      <c r="S83" s="75"/>
      <c r="T83" s="75"/>
      <c r="U83" s="75"/>
      <c r="V83" s="75"/>
      <c r="W83" s="75"/>
      <c r="X83" s="75"/>
      <c r="Y83" s="75"/>
      <c r="Z83" s="75"/>
    </row>
    <row r="84" spans="1:26" s="76" customFormat="1" ht="15.75" thickBot="1" x14ac:dyDescent="0.3">
      <c r="A84" s="62"/>
      <c r="B84" s="608" t="s">
        <v>2528</v>
      </c>
      <c r="C84" s="79"/>
      <c r="D84" s="77"/>
      <c r="E84" s="164"/>
      <c r="F84" s="165"/>
      <c r="G84" s="164"/>
      <c r="H84" s="312"/>
      <c r="I84" s="167"/>
      <c r="J84" s="167"/>
      <c r="K84" s="330"/>
      <c r="L84" s="330"/>
      <c r="M84" s="313"/>
      <c r="N84" s="313"/>
      <c r="O84" s="171"/>
      <c r="P84" s="171"/>
      <c r="Q84" s="74"/>
      <c r="R84" s="75"/>
      <c r="S84" s="75"/>
      <c r="T84" s="75"/>
      <c r="U84" s="75"/>
      <c r="V84" s="75"/>
      <c r="W84" s="75"/>
      <c r="X84" s="75"/>
      <c r="Y84" s="75"/>
      <c r="Z84" s="75"/>
    </row>
    <row r="85" spans="1:26" s="76" customFormat="1" ht="60" x14ac:dyDescent="0.25">
      <c r="A85" s="62"/>
      <c r="B85" s="156" t="s">
        <v>34</v>
      </c>
      <c r="C85" s="156" t="s">
        <v>35</v>
      </c>
      <c r="D85" s="156" t="s">
        <v>36</v>
      </c>
      <c r="E85" s="156" t="s">
        <v>37</v>
      </c>
      <c r="F85" s="156" t="s">
        <v>38</v>
      </c>
      <c r="G85" s="156" t="s">
        <v>39</v>
      </c>
      <c r="H85" s="156" t="s">
        <v>40</v>
      </c>
      <c r="I85" s="156" t="s">
        <v>41</v>
      </c>
      <c r="J85" s="156" t="s">
        <v>42</v>
      </c>
      <c r="K85" s="156" t="s">
        <v>43</v>
      </c>
      <c r="L85" s="156" t="s">
        <v>44</v>
      </c>
      <c r="M85" s="158" t="s">
        <v>45</v>
      </c>
      <c r="N85" s="156" t="s">
        <v>46</v>
      </c>
      <c r="O85" s="156" t="s">
        <v>47</v>
      </c>
      <c r="P85" s="527" t="s">
        <v>48</v>
      </c>
      <c r="Q85" s="527" t="s">
        <v>49</v>
      </c>
      <c r="R85" s="75"/>
      <c r="S85" s="75"/>
      <c r="T85" s="75"/>
      <c r="U85" s="75"/>
      <c r="V85" s="75"/>
      <c r="W85" s="75"/>
      <c r="X85" s="75"/>
      <c r="Y85" s="75"/>
      <c r="Z85" s="75"/>
    </row>
    <row r="86" spans="1:26" s="76" customFormat="1" ht="30" x14ac:dyDescent="0.25">
      <c r="A86" s="62">
        <f>+A82+1</f>
        <v>5</v>
      </c>
      <c r="B86" s="77" t="s">
        <v>2503</v>
      </c>
      <c r="C86" s="79" t="s">
        <v>2515</v>
      </c>
      <c r="D86" s="77" t="s">
        <v>50</v>
      </c>
      <c r="E86" s="164" t="s">
        <v>2529</v>
      </c>
      <c r="F86" s="165" t="s">
        <v>19</v>
      </c>
      <c r="G86" s="164">
        <v>1</v>
      </c>
      <c r="H86" s="312">
        <v>40574</v>
      </c>
      <c r="I86" s="312">
        <v>40908</v>
      </c>
      <c r="J86" s="167" t="s">
        <v>20</v>
      </c>
      <c r="K86" s="310">
        <v>11</v>
      </c>
      <c r="L86" s="310">
        <v>0</v>
      </c>
      <c r="M86" s="313">
        <v>95</v>
      </c>
      <c r="N86" s="313">
        <v>95</v>
      </c>
      <c r="O86" s="171" t="s">
        <v>2530</v>
      </c>
      <c r="P86" s="171" t="s">
        <v>2531</v>
      </c>
      <c r="Q86" s="74"/>
      <c r="R86" s="75"/>
      <c r="S86" s="75"/>
      <c r="T86" s="75"/>
      <c r="U86" s="75"/>
      <c r="V86" s="75"/>
      <c r="W86" s="75"/>
      <c r="X86" s="75"/>
      <c r="Y86" s="75"/>
      <c r="Z86" s="75"/>
    </row>
    <row r="87" spans="1:26" s="76" customFormat="1" x14ac:dyDescent="0.25">
      <c r="A87" s="62">
        <f t="shared" ref="A87:A88" si="0">+A86+1</f>
        <v>6</v>
      </c>
      <c r="B87" s="77" t="s">
        <v>2503</v>
      </c>
      <c r="C87" s="79" t="s">
        <v>2401</v>
      </c>
      <c r="D87" s="77" t="s">
        <v>50</v>
      </c>
      <c r="E87" s="164" t="s">
        <v>2403</v>
      </c>
      <c r="F87" s="165" t="s">
        <v>19</v>
      </c>
      <c r="G87" s="164">
        <v>0.93</v>
      </c>
      <c r="H87" s="312">
        <v>41551</v>
      </c>
      <c r="I87" s="312">
        <v>41943</v>
      </c>
      <c r="J87" s="167" t="s">
        <v>20</v>
      </c>
      <c r="K87" s="582">
        <v>11.87</v>
      </c>
      <c r="L87" s="310">
        <v>0</v>
      </c>
      <c r="M87" s="313">
        <v>1724</v>
      </c>
      <c r="N87" s="313">
        <v>1603</v>
      </c>
      <c r="O87" s="171" t="s">
        <v>2532</v>
      </c>
      <c r="P87" s="171" t="s">
        <v>2533</v>
      </c>
      <c r="Q87" s="74"/>
      <c r="R87" s="75"/>
      <c r="S87" s="75"/>
      <c r="T87" s="75"/>
      <c r="U87" s="75"/>
      <c r="V87" s="75"/>
      <c r="W87" s="75"/>
      <c r="X87" s="75"/>
      <c r="Y87" s="75"/>
      <c r="Z87" s="75"/>
    </row>
    <row r="88" spans="1:26" s="76" customFormat="1" ht="66.75" customHeight="1" x14ac:dyDescent="0.25">
      <c r="A88" s="62">
        <f t="shared" si="0"/>
        <v>7</v>
      </c>
      <c r="B88" s="77" t="s">
        <v>2503</v>
      </c>
      <c r="C88" s="79" t="s">
        <v>2534</v>
      </c>
      <c r="D88" s="77" t="s">
        <v>50</v>
      </c>
      <c r="E88" s="164" t="s">
        <v>2535</v>
      </c>
      <c r="F88" s="165" t="s">
        <v>19</v>
      </c>
      <c r="G88" s="165">
        <v>40.17</v>
      </c>
      <c r="H88" s="312">
        <v>41563</v>
      </c>
      <c r="I88" s="312">
        <v>41943</v>
      </c>
      <c r="J88" s="167" t="s">
        <v>20</v>
      </c>
      <c r="K88" s="310">
        <v>0</v>
      </c>
      <c r="L88" s="331">
        <v>11.86</v>
      </c>
      <c r="M88" s="313">
        <v>1304</v>
      </c>
      <c r="N88" s="313">
        <v>525</v>
      </c>
      <c r="O88" s="171" t="s">
        <v>2536</v>
      </c>
      <c r="P88" s="171" t="s">
        <v>2537</v>
      </c>
      <c r="Q88" s="74" t="s">
        <v>2768</v>
      </c>
      <c r="R88" s="75"/>
      <c r="S88" s="75"/>
      <c r="T88" s="75"/>
      <c r="U88" s="75"/>
      <c r="V88" s="75"/>
      <c r="W88" s="75"/>
      <c r="X88" s="75"/>
      <c r="Y88" s="75"/>
      <c r="Z88" s="75"/>
    </row>
    <row r="89" spans="1:26" s="100" customFormat="1" x14ac:dyDescent="0.25">
      <c r="B89" s="163" t="s">
        <v>29</v>
      </c>
      <c r="C89" s="79"/>
      <c r="D89" s="77"/>
      <c r="E89" s="164"/>
      <c r="F89" s="165"/>
      <c r="G89" s="165"/>
      <c r="H89" s="165"/>
      <c r="I89" s="167"/>
      <c r="J89" s="167"/>
      <c r="K89" s="168">
        <f>SUM(K86:K88)</f>
        <v>22.869999999999997</v>
      </c>
      <c r="L89" s="169"/>
      <c r="M89" s="168"/>
      <c r="N89" s="169"/>
      <c r="O89" s="171"/>
      <c r="P89" s="171"/>
      <c r="Q89" s="88"/>
    </row>
    <row r="90" spans="1:26" s="100" customFormat="1" x14ac:dyDescent="0.25">
      <c r="B90" s="100" t="s">
        <v>2538</v>
      </c>
      <c r="E90" s="102"/>
    </row>
    <row r="91" spans="1:26" s="100" customFormat="1" x14ac:dyDescent="0.25">
      <c r="B91" s="1569" t="s">
        <v>60</v>
      </c>
      <c r="C91" s="1569" t="s">
        <v>61</v>
      </c>
      <c r="D91" s="1571" t="s">
        <v>62</v>
      </c>
      <c r="E91" s="1571"/>
    </row>
    <row r="92" spans="1:26" s="100" customFormat="1" x14ac:dyDescent="0.25">
      <c r="B92" s="1570"/>
      <c r="C92" s="1570"/>
      <c r="D92" s="552" t="s">
        <v>63</v>
      </c>
      <c r="E92" s="105" t="s">
        <v>64</v>
      </c>
    </row>
    <row r="93" spans="1:26" s="100" customFormat="1" ht="18.75" x14ac:dyDescent="0.25">
      <c r="B93" s="106" t="s">
        <v>65</v>
      </c>
      <c r="C93" s="107" t="s">
        <v>2539</v>
      </c>
      <c r="D93" s="569"/>
      <c r="E93" s="569" t="s">
        <v>22</v>
      </c>
      <c r="F93" s="110"/>
    </row>
    <row r="94" spans="1:26" s="100" customFormat="1" x14ac:dyDescent="0.25">
      <c r="B94" s="106" t="s">
        <v>66</v>
      </c>
      <c r="C94" s="107" t="s">
        <v>2771</v>
      </c>
      <c r="D94" s="569" t="s">
        <v>1507</v>
      </c>
      <c r="E94" s="569"/>
    </row>
    <row r="95" spans="1:26" s="100" customFormat="1" x14ac:dyDescent="0.25">
      <c r="B95" s="100" t="s">
        <v>2540</v>
      </c>
      <c r="D95" s="103"/>
      <c r="E95" s="448"/>
    </row>
    <row r="96" spans="1:26" s="100" customFormat="1" x14ac:dyDescent="0.25">
      <c r="B96" s="1569" t="s">
        <v>60</v>
      </c>
      <c r="C96" s="1569" t="s">
        <v>61</v>
      </c>
      <c r="D96" s="1571" t="s">
        <v>62</v>
      </c>
      <c r="E96" s="1571"/>
    </row>
    <row r="97" spans="2:17" s="100" customFormat="1" x14ac:dyDescent="0.25">
      <c r="B97" s="1570"/>
      <c r="C97" s="1570"/>
      <c r="D97" s="552" t="s">
        <v>63</v>
      </c>
      <c r="E97" s="105" t="s">
        <v>64</v>
      </c>
    </row>
    <row r="98" spans="2:17" s="100" customFormat="1" x14ac:dyDescent="0.25">
      <c r="B98" s="106" t="s">
        <v>65</v>
      </c>
      <c r="C98" s="107">
        <f>+K86</f>
        <v>11</v>
      </c>
      <c r="D98" s="569"/>
      <c r="E98" s="569" t="s">
        <v>22</v>
      </c>
    </row>
    <row r="99" spans="2:17" s="100" customFormat="1" x14ac:dyDescent="0.25">
      <c r="B99" s="106" t="s">
        <v>66</v>
      </c>
      <c r="C99" s="107" t="s">
        <v>2770</v>
      </c>
      <c r="D99" s="569"/>
      <c r="E99" s="569" t="s">
        <v>1507</v>
      </c>
    </row>
    <row r="100" spans="2:17" s="100" customFormat="1" x14ac:dyDescent="0.25">
      <c r="B100" s="100" t="s">
        <v>2541</v>
      </c>
      <c r="D100" s="103"/>
      <c r="E100" s="448"/>
    </row>
    <row r="101" spans="2:17" s="100" customFormat="1" x14ac:dyDescent="0.25">
      <c r="B101" s="1569" t="s">
        <v>60</v>
      </c>
      <c r="C101" s="1569" t="s">
        <v>61</v>
      </c>
      <c r="D101" s="1571" t="s">
        <v>62</v>
      </c>
      <c r="E101" s="1571"/>
    </row>
    <row r="102" spans="2:17" s="100" customFormat="1" x14ac:dyDescent="0.25">
      <c r="B102" s="1570"/>
      <c r="C102" s="1570"/>
      <c r="D102" s="552" t="s">
        <v>63</v>
      </c>
      <c r="E102" s="105" t="s">
        <v>64</v>
      </c>
    </row>
    <row r="103" spans="2:17" s="100" customFormat="1" ht="18.75" x14ac:dyDescent="0.25">
      <c r="B103" s="106" t="s">
        <v>65</v>
      </c>
      <c r="C103" s="107" t="s">
        <v>2542</v>
      </c>
      <c r="D103" s="569"/>
      <c r="E103" s="569" t="s">
        <v>22</v>
      </c>
      <c r="F103" s="110"/>
      <c r="G103" s="110"/>
      <c r="H103" s="110"/>
      <c r="I103" s="110"/>
      <c r="J103" s="110"/>
      <c r="K103" s="110"/>
      <c r="L103" s="110"/>
      <c r="M103" s="110"/>
    </row>
    <row r="104" spans="2:17" s="100" customFormat="1" x14ac:dyDescent="0.25">
      <c r="B104" s="106" t="s">
        <v>66</v>
      </c>
      <c r="C104" s="107" t="s">
        <v>2769</v>
      </c>
      <c r="D104" s="569" t="s">
        <v>1507</v>
      </c>
      <c r="E104" s="569"/>
    </row>
    <row r="105" spans="2:17" x14ac:dyDescent="0.25">
      <c r="B105" s="112"/>
      <c r="C105" s="1582"/>
      <c r="D105" s="1582"/>
      <c r="E105" s="1582"/>
      <c r="F105" s="1582"/>
      <c r="G105" s="1582"/>
      <c r="H105" s="1582"/>
      <c r="I105" s="1582"/>
      <c r="J105" s="1582"/>
      <c r="K105" s="1582"/>
      <c r="L105" s="1582"/>
      <c r="M105" s="1582"/>
      <c r="N105" s="1582"/>
      <c r="O105" s="100"/>
      <c r="P105" s="100"/>
      <c r="Q105" s="100"/>
    </row>
    <row r="106" spans="2:17" ht="15.75" thickBot="1" x14ac:dyDescent="0.3"/>
    <row r="107" spans="2:17" ht="27" thickBot="1" x14ac:dyDescent="0.3">
      <c r="B107" s="1583" t="s">
        <v>67</v>
      </c>
      <c r="C107" s="1583"/>
      <c r="D107" s="1583"/>
      <c r="E107" s="1583"/>
      <c r="F107" s="1583"/>
      <c r="G107" s="1583"/>
      <c r="H107" s="1583"/>
      <c r="I107" s="1583"/>
      <c r="J107" s="1583"/>
      <c r="K107" s="1583"/>
      <c r="L107" s="1583"/>
      <c r="M107" s="1583"/>
      <c r="N107" s="1583"/>
    </row>
    <row r="110" spans="2:17" ht="90" x14ac:dyDescent="0.25">
      <c r="B110" s="536" t="s">
        <v>68</v>
      </c>
      <c r="C110" s="114" t="s">
        <v>69</v>
      </c>
      <c r="D110" s="114" t="s">
        <v>70</v>
      </c>
      <c r="E110" s="114" t="s">
        <v>71</v>
      </c>
      <c r="F110" s="114" t="s">
        <v>72</v>
      </c>
      <c r="G110" s="114" t="s">
        <v>73</v>
      </c>
      <c r="H110" s="114" t="s">
        <v>74</v>
      </c>
      <c r="I110" s="114" t="s">
        <v>75</v>
      </c>
      <c r="J110" s="114" t="s">
        <v>76</v>
      </c>
      <c r="K110" s="114" t="s">
        <v>77</v>
      </c>
      <c r="L110" s="114" t="s">
        <v>78</v>
      </c>
      <c r="M110" s="115" t="s">
        <v>79</v>
      </c>
      <c r="N110" s="115" t="s">
        <v>80</v>
      </c>
      <c r="O110" s="1579" t="s">
        <v>81</v>
      </c>
      <c r="P110" s="1581"/>
      <c r="Q110" s="114" t="s">
        <v>82</v>
      </c>
    </row>
    <row r="111" spans="2:17" x14ac:dyDescent="0.25">
      <c r="B111" s="281" t="s">
        <v>2543</v>
      </c>
      <c r="C111" s="281" t="s">
        <v>651</v>
      </c>
      <c r="D111" s="282" t="s">
        <v>2544</v>
      </c>
      <c r="E111" s="282">
        <v>107</v>
      </c>
      <c r="F111" s="189"/>
      <c r="G111" s="189" t="s">
        <v>19</v>
      </c>
      <c r="H111" s="189"/>
      <c r="I111" s="283"/>
      <c r="J111" s="283" t="s">
        <v>19</v>
      </c>
      <c r="K111" s="51" t="s">
        <v>19</v>
      </c>
      <c r="L111" s="51" t="s">
        <v>19</v>
      </c>
      <c r="M111" s="51" t="s">
        <v>19</v>
      </c>
      <c r="N111" s="51" t="s">
        <v>19</v>
      </c>
      <c r="O111" s="1616" t="s">
        <v>2545</v>
      </c>
      <c r="P111" s="1617"/>
      <c r="Q111" s="51" t="s">
        <v>19</v>
      </c>
    </row>
    <row r="112" spans="2:17" ht="30" x14ac:dyDescent="0.25">
      <c r="B112" s="281" t="s">
        <v>2546</v>
      </c>
      <c r="C112" s="281" t="s">
        <v>1824</v>
      </c>
      <c r="D112" s="284" t="s">
        <v>2547</v>
      </c>
      <c r="E112" s="282">
        <v>50</v>
      </c>
      <c r="F112" s="189"/>
      <c r="G112" s="189"/>
      <c r="H112" s="189"/>
      <c r="I112" s="283" t="s">
        <v>19</v>
      </c>
      <c r="J112" s="283" t="s">
        <v>19</v>
      </c>
      <c r="K112" s="51" t="s">
        <v>19</v>
      </c>
      <c r="L112" s="51" t="s">
        <v>19</v>
      </c>
      <c r="M112" s="51" t="s">
        <v>19</v>
      </c>
      <c r="N112" s="51" t="s">
        <v>19</v>
      </c>
      <c r="O112" s="1616"/>
      <c r="P112" s="1617"/>
      <c r="Q112" s="51" t="s">
        <v>19</v>
      </c>
    </row>
    <row r="113" spans="2:17" x14ac:dyDescent="0.25">
      <c r="B113" s="281" t="s">
        <v>2546</v>
      </c>
      <c r="C113" s="281" t="s">
        <v>1824</v>
      </c>
      <c r="D113" s="284" t="s">
        <v>2548</v>
      </c>
      <c r="E113" s="282">
        <v>50</v>
      </c>
      <c r="F113" s="189"/>
      <c r="G113" s="189" t="s">
        <v>19</v>
      </c>
      <c r="H113" s="189"/>
      <c r="I113" s="283" t="s">
        <v>19</v>
      </c>
      <c r="J113" s="283" t="s">
        <v>19</v>
      </c>
      <c r="K113" s="51" t="s">
        <v>19</v>
      </c>
      <c r="L113" s="51" t="s">
        <v>19</v>
      </c>
      <c r="M113" s="51" t="s">
        <v>19</v>
      </c>
      <c r="N113" s="51" t="s">
        <v>19</v>
      </c>
      <c r="O113" s="1616"/>
      <c r="P113" s="1617"/>
      <c r="Q113" s="51" t="s">
        <v>19</v>
      </c>
    </row>
    <row r="114" spans="2:17" x14ac:dyDescent="0.25">
      <c r="B114" s="281" t="s">
        <v>2546</v>
      </c>
      <c r="C114" s="281" t="s">
        <v>1824</v>
      </c>
      <c r="D114" s="284" t="s">
        <v>2549</v>
      </c>
      <c r="E114" s="282">
        <v>50</v>
      </c>
      <c r="F114" s="189"/>
      <c r="G114" s="189" t="s">
        <v>19</v>
      </c>
      <c r="H114" s="189"/>
      <c r="I114" s="283" t="s">
        <v>19</v>
      </c>
      <c r="J114" s="283" t="s">
        <v>19</v>
      </c>
      <c r="K114" s="51" t="s">
        <v>19</v>
      </c>
      <c r="L114" s="51" t="s">
        <v>19</v>
      </c>
      <c r="M114" s="51" t="s">
        <v>19</v>
      </c>
      <c r="N114" s="51" t="s">
        <v>19</v>
      </c>
      <c r="O114" s="1616"/>
      <c r="P114" s="1617"/>
      <c r="Q114" s="51" t="s">
        <v>19</v>
      </c>
    </row>
    <row r="115" spans="2:17" x14ac:dyDescent="0.25">
      <c r="B115" s="281" t="s">
        <v>2546</v>
      </c>
      <c r="C115" s="281" t="s">
        <v>1824</v>
      </c>
      <c r="D115" s="284" t="s">
        <v>2550</v>
      </c>
      <c r="E115" s="282">
        <v>50</v>
      </c>
      <c r="F115" s="189"/>
      <c r="G115" s="189" t="s">
        <v>19</v>
      </c>
      <c r="H115" s="189"/>
      <c r="I115" s="283" t="s">
        <v>19</v>
      </c>
      <c r="J115" s="283" t="s">
        <v>19</v>
      </c>
      <c r="K115" s="51" t="s">
        <v>19</v>
      </c>
      <c r="L115" s="51" t="s">
        <v>19</v>
      </c>
      <c r="M115" s="51" t="s">
        <v>19</v>
      </c>
      <c r="N115" s="51" t="s">
        <v>19</v>
      </c>
      <c r="O115" s="1616"/>
      <c r="P115" s="1617"/>
      <c r="Q115" s="51" t="s">
        <v>19</v>
      </c>
    </row>
    <row r="116" spans="2:17" x14ac:dyDescent="0.25">
      <c r="B116" s="281" t="s">
        <v>2546</v>
      </c>
      <c r="C116" s="281" t="s">
        <v>1824</v>
      </c>
      <c r="D116" s="282" t="s">
        <v>2551</v>
      </c>
      <c r="E116" s="282">
        <v>50</v>
      </c>
      <c r="F116" s="189"/>
      <c r="G116" s="189" t="s">
        <v>19</v>
      </c>
      <c r="H116" s="189"/>
      <c r="I116" s="283" t="s">
        <v>19</v>
      </c>
      <c r="J116" s="283" t="s">
        <v>19</v>
      </c>
      <c r="K116" s="51" t="s">
        <v>19</v>
      </c>
      <c r="L116" s="51" t="s">
        <v>19</v>
      </c>
      <c r="M116" s="51" t="s">
        <v>19</v>
      </c>
      <c r="N116" s="51" t="s">
        <v>19</v>
      </c>
      <c r="O116" s="1616"/>
      <c r="P116" s="1617"/>
      <c r="Q116" s="51" t="s">
        <v>19</v>
      </c>
    </row>
    <row r="117" spans="2:17" x14ac:dyDescent="0.25">
      <c r="B117" s="281" t="s">
        <v>2546</v>
      </c>
      <c r="C117" s="281" t="s">
        <v>1824</v>
      </c>
      <c r="D117" s="282" t="s">
        <v>2552</v>
      </c>
      <c r="E117" s="282">
        <v>50</v>
      </c>
      <c r="F117" s="189"/>
      <c r="G117" s="189" t="s">
        <v>19</v>
      </c>
      <c r="H117" s="189"/>
      <c r="I117" s="283" t="s">
        <v>19</v>
      </c>
      <c r="J117" s="283" t="s">
        <v>19</v>
      </c>
      <c r="K117" s="51" t="s">
        <v>19</v>
      </c>
      <c r="L117" s="51" t="s">
        <v>19</v>
      </c>
      <c r="M117" s="51" t="s">
        <v>19</v>
      </c>
      <c r="N117" s="51" t="s">
        <v>19</v>
      </c>
      <c r="O117" s="1616"/>
      <c r="P117" s="1617"/>
      <c r="Q117" s="51" t="s">
        <v>19</v>
      </c>
    </row>
    <row r="118" spans="2:17" x14ac:dyDescent="0.25">
      <c r="B118" s="281" t="s">
        <v>2546</v>
      </c>
      <c r="C118" s="281" t="s">
        <v>1824</v>
      </c>
      <c r="D118" s="282" t="s">
        <v>2553</v>
      </c>
      <c r="E118" s="282">
        <v>50</v>
      </c>
      <c r="F118" s="189"/>
      <c r="G118" s="189" t="s">
        <v>19</v>
      </c>
      <c r="H118" s="189"/>
      <c r="I118" s="283" t="s">
        <v>19</v>
      </c>
      <c r="J118" s="283" t="s">
        <v>19</v>
      </c>
      <c r="K118" s="51" t="s">
        <v>19</v>
      </c>
      <c r="L118" s="51" t="s">
        <v>19</v>
      </c>
      <c r="M118" s="51" t="s">
        <v>19</v>
      </c>
      <c r="N118" s="51" t="s">
        <v>19</v>
      </c>
      <c r="O118" s="1616"/>
      <c r="P118" s="1617"/>
      <c r="Q118" s="51" t="s">
        <v>19</v>
      </c>
    </row>
    <row r="119" spans="2:17" x14ac:dyDescent="0.25">
      <c r="B119" s="281" t="s">
        <v>2546</v>
      </c>
      <c r="C119" s="281" t="s">
        <v>1824</v>
      </c>
      <c r="D119" s="282" t="s">
        <v>2554</v>
      </c>
      <c r="E119" s="282">
        <v>53</v>
      </c>
      <c r="F119" s="189"/>
      <c r="G119" s="189" t="s">
        <v>19</v>
      </c>
      <c r="H119" s="189"/>
      <c r="I119" s="283" t="s">
        <v>19</v>
      </c>
      <c r="J119" s="283" t="s">
        <v>19</v>
      </c>
      <c r="K119" s="51" t="s">
        <v>19</v>
      </c>
      <c r="L119" s="51" t="s">
        <v>19</v>
      </c>
      <c r="M119" s="51" t="s">
        <v>19</v>
      </c>
      <c r="N119" s="51" t="s">
        <v>19</v>
      </c>
      <c r="O119" s="1616"/>
      <c r="P119" s="1617"/>
      <c r="Q119" s="51" t="s">
        <v>19</v>
      </c>
    </row>
    <row r="120" spans="2:17" x14ac:dyDescent="0.25">
      <c r="B120" s="281" t="s">
        <v>2546</v>
      </c>
      <c r="C120" s="281" t="s">
        <v>1824</v>
      </c>
      <c r="D120" s="282" t="s">
        <v>2555</v>
      </c>
      <c r="E120" s="282">
        <v>56</v>
      </c>
      <c r="F120" s="189"/>
      <c r="G120" s="189" t="s">
        <v>19</v>
      </c>
      <c r="H120" s="189"/>
      <c r="I120" s="283" t="s">
        <v>19</v>
      </c>
      <c r="J120" s="283" t="s">
        <v>19</v>
      </c>
      <c r="K120" s="51" t="s">
        <v>19</v>
      </c>
      <c r="L120" s="51" t="s">
        <v>19</v>
      </c>
      <c r="M120" s="51" t="s">
        <v>19</v>
      </c>
      <c r="N120" s="51" t="s">
        <v>19</v>
      </c>
      <c r="O120" s="1616"/>
      <c r="P120" s="1617"/>
      <c r="Q120" s="51" t="s">
        <v>19</v>
      </c>
    </row>
    <row r="121" spans="2:17" x14ac:dyDescent="0.25">
      <c r="B121" s="281" t="s">
        <v>2546</v>
      </c>
      <c r="C121" s="281" t="s">
        <v>1824</v>
      </c>
      <c r="D121" s="282" t="s">
        <v>2556</v>
      </c>
      <c r="E121" s="282">
        <v>50</v>
      </c>
      <c r="F121" s="189"/>
      <c r="G121" s="189" t="s">
        <v>19</v>
      </c>
      <c r="H121" s="189"/>
      <c r="I121" s="283" t="s">
        <v>19</v>
      </c>
      <c r="J121" s="283" t="s">
        <v>19</v>
      </c>
      <c r="K121" s="51" t="s">
        <v>19</v>
      </c>
      <c r="L121" s="51" t="s">
        <v>19</v>
      </c>
      <c r="M121" s="51" t="s">
        <v>19</v>
      </c>
      <c r="N121" s="51" t="s">
        <v>19</v>
      </c>
      <c r="O121" s="1616"/>
      <c r="P121" s="1617"/>
      <c r="Q121" s="51" t="s">
        <v>19</v>
      </c>
    </row>
    <row r="122" spans="2:17" ht="30" x14ac:dyDescent="0.25">
      <c r="B122" s="281" t="s">
        <v>2546</v>
      </c>
      <c r="C122" s="281" t="s">
        <v>1824</v>
      </c>
      <c r="D122" s="284" t="s">
        <v>2557</v>
      </c>
      <c r="E122" s="282">
        <v>50</v>
      </c>
      <c r="F122" s="189"/>
      <c r="G122" s="189" t="s">
        <v>19</v>
      </c>
      <c r="H122" s="189"/>
      <c r="I122" s="283" t="s">
        <v>19</v>
      </c>
      <c r="J122" s="283" t="s">
        <v>19</v>
      </c>
      <c r="K122" s="51" t="s">
        <v>19</v>
      </c>
      <c r="L122" s="51" t="s">
        <v>19</v>
      </c>
      <c r="M122" s="51" t="s">
        <v>19</v>
      </c>
      <c r="N122" s="51" t="s">
        <v>19</v>
      </c>
      <c r="O122" s="1616"/>
      <c r="P122" s="1617"/>
      <c r="Q122" s="51" t="s">
        <v>19</v>
      </c>
    </row>
    <row r="123" spans="2:17" x14ac:dyDescent="0.25">
      <c r="B123" s="281" t="s">
        <v>2546</v>
      </c>
      <c r="C123" s="281" t="s">
        <v>1824</v>
      </c>
      <c r="D123" s="282" t="s">
        <v>2558</v>
      </c>
      <c r="E123" s="282">
        <v>50</v>
      </c>
      <c r="F123" s="189"/>
      <c r="G123" s="189" t="s">
        <v>19</v>
      </c>
      <c r="H123" s="189"/>
      <c r="I123" s="283" t="s">
        <v>19</v>
      </c>
      <c r="J123" s="283" t="s">
        <v>19</v>
      </c>
      <c r="K123" s="51" t="s">
        <v>19</v>
      </c>
      <c r="L123" s="51" t="s">
        <v>19</v>
      </c>
      <c r="M123" s="51" t="s">
        <v>19</v>
      </c>
      <c r="N123" s="51" t="s">
        <v>19</v>
      </c>
      <c r="O123" s="1616"/>
      <c r="P123" s="1617"/>
      <c r="Q123" s="51" t="s">
        <v>19</v>
      </c>
    </row>
    <row r="124" spans="2:17" x14ac:dyDescent="0.25">
      <c r="B124" s="281" t="s">
        <v>2546</v>
      </c>
      <c r="C124" s="281" t="s">
        <v>1824</v>
      </c>
      <c r="D124" s="282" t="s">
        <v>2559</v>
      </c>
      <c r="E124" s="282">
        <v>50</v>
      </c>
      <c r="F124" s="189"/>
      <c r="G124" s="189" t="s">
        <v>19</v>
      </c>
      <c r="H124" s="189"/>
      <c r="I124" s="283" t="s">
        <v>19</v>
      </c>
      <c r="J124" s="283" t="s">
        <v>19</v>
      </c>
      <c r="K124" s="51" t="s">
        <v>19</v>
      </c>
      <c r="L124" s="51" t="s">
        <v>19</v>
      </c>
      <c r="M124" s="51" t="s">
        <v>19</v>
      </c>
      <c r="N124" s="51" t="s">
        <v>19</v>
      </c>
      <c r="O124" s="1616"/>
      <c r="P124" s="1617"/>
      <c r="Q124" s="51" t="s">
        <v>19</v>
      </c>
    </row>
    <row r="125" spans="2:17" x14ac:dyDescent="0.25">
      <c r="B125" s="281" t="s">
        <v>2546</v>
      </c>
      <c r="C125" s="281" t="s">
        <v>1824</v>
      </c>
      <c r="D125" s="282" t="s">
        <v>2560</v>
      </c>
      <c r="E125" s="282">
        <v>50</v>
      </c>
      <c r="F125" s="189"/>
      <c r="G125" s="189" t="s">
        <v>19</v>
      </c>
      <c r="H125" s="189"/>
      <c r="I125" s="283" t="s">
        <v>19</v>
      </c>
      <c r="J125" s="283" t="s">
        <v>19</v>
      </c>
      <c r="K125" s="51" t="s">
        <v>19</v>
      </c>
      <c r="L125" s="51" t="s">
        <v>19</v>
      </c>
      <c r="M125" s="51" t="s">
        <v>19</v>
      </c>
      <c r="N125" s="51" t="s">
        <v>19</v>
      </c>
      <c r="O125" s="1616"/>
      <c r="P125" s="1617"/>
      <c r="Q125" s="51" t="s">
        <v>19</v>
      </c>
    </row>
    <row r="126" spans="2:17" x14ac:dyDescent="0.25">
      <c r="B126" s="281" t="s">
        <v>2546</v>
      </c>
      <c r="C126" s="281" t="s">
        <v>1824</v>
      </c>
      <c r="D126" s="282" t="s">
        <v>2561</v>
      </c>
      <c r="E126" s="282">
        <v>51</v>
      </c>
      <c r="F126" s="189"/>
      <c r="G126" s="189" t="s">
        <v>19</v>
      </c>
      <c r="H126" s="189"/>
      <c r="I126" s="283" t="s">
        <v>19</v>
      </c>
      <c r="J126" s="283" t="s">
        <v>19</v>
      </c>
      <c r="K126" s="51" t="s">
        <v>19</v>
      </c>
      <c r="L126" s="51" t="s">
        <v>19</v>
      </c>
      <c r="M126" s="51" t="s">
        <v>19</v>
      </c>
      <c r="N126" s="51" t="s">
        <v>19</v>
      </c>
      <c r="O126" s="1616"/>
      <c r="P126" s="1617"/>
      <c r="Q126" s="51" t="s">
        <v>19</v>
      </c>
    </row>
    <row r="127" spans="2:17" x14ac:dyDescent="0.25">
      <c r="B127" s="281" t="s">
        <v>2546</v>
      </c>
      <c r="C127" s="281" t="s">
        <v>1824</v>
      </c>
      <c r="D127" s="282" t="s">
        <v>2562</v>
      </c>
      <c r="E127" s="282">
        <v>50</v>
      </c>
      <c r="F127" s="189"/>
      <c r="G127" s="189" t="s">
        <v>19</v>
      </c>
      <c r="H127" s="189"/>
      <c r="I127" s="283" t="s">
        <v>19</v>
      </c>
      <c r="J127" s="283" t="s">
        <v>19</v>
      </c>
      <c r="K127" s="51" t="s">
        <v>19</v>
      </c>
      <c r="L127" s="51" t="s">
        <v>19</v>
      </c>
      <c r="M127" s="51" t="s">
        <v>19</v>
      </c>
      <c r="N127" s="51" t="s">
        <v>19</v>
      </c>
      <c r="O127" s="1616"/>
      <c r="P127" s="1617"/>
      <c r="Q127" s="51" t="s">
        <v>19</v>
      </c>
    </row>
    <row r="128" spans="2:17" x14ac:dyDescent="0.25">
      <c r="B128" s="281" t="s">
        <v>2546</v>
      </c>
      <c r="C128" s="281" t="s">
        <v>1824</v>
      </c>
      <c r="D128" s="282" t="s">
        <v>2563</v>
      </c>
      <c r="E128" s="282">
        <v>50</v>
      </c>
      <c r="F128" s="189"/>
      <c r="G128" s="189" t="s">
        <v>19</v>
      </c>
      <c r="H128" s="189"/>
      <c r="I128" s="283" t="s">
        <v>19</v>
      </c>
      <c r="J128" s="283" t="s">
        <v>19</v>
      </c>
      <c r="K128" s="51" t="s">
        <v>19</v>
      </c>
      <c r="L128" s="51" t="s">
        <v>19</v>
      </c>
      <c r="M128" s="51" t="s">
        <v>19</v>
      </c>
      <c r="N128" s="51" t="s">
        <v>19</v>
      </c>
      <c r="O128" s="1616"/>
      <c r="P128" s="1617"/>
      <c r="Q128" s="51" t="s">
        <v>19</v>
      </c>
    </row>
    <row r="129" spans="2:17" x14ac:dyDescent="0.25">
      <c r="B129" s="281" t="s">
        <v>2546</v>
      </c>
      <c r="C129" s="281" t="s">
        <v>1824</v>
      </c>
      <c r="D129" s="282" t="s">
        <v>2564</v>
      </c>
      <c r="E129" s="282">
        <v>50</v>
      </c>
      <c r="F129" s="189"/>
      <c r="G129" s="189" t="s">
        <v>19</v>
      </c>
      <c r="H129" s="189"/>
      <c r="I129" s="283" t="s">
        <v>19</v>
      </c>
      <c r="J129" s="283" t="s">
        <v>19</v>
      </c>
      <c r="K129" s="51" t="s">
        <v>19</v>
      </c>
      <c r="L129" s="51" t="s">
        <v>19</v>
      </c>
      <c r="M129" s="51" t="s">
        <v>19</v>
      </c>
      <c r="N129" s="51" t="s">
        <v>19</v>
      </c>
      <c r="O129" s="1616"/>
      <c r="P129" s="1617"/>
      <c r="Q129" s="51" t="s">
        <v>19</v>
      </c>
    </row>
    <row r="130" spans="2:17" x14ac:dyDescent="0.25">
      <c r="B130" s="281" t="s">
        <v>2546</v>
      </c>
      <c r="C130" s="281" t="s">
        <v>1824</v>
      </c>
      <c r="D130" s="282" t="s">
        <v>2565</v>
      </c>
      <c r="E130" s="282">
        <v>50</v>
      </c>
      <c r="F130" s="189"/>
      <c r="G130" s="189" t="s">
        <v>19</v>
      </c>
      <c r="H130" s="189"/>
      <c r="I130" s="283" t="s">
        <v>19</v>
      </c>
      <c r="J130" s="283" t="s">
        <v>19</v>
      </c>
      <c r="K130" s="51" t="s">
        <v>19</v>
      </c>
      <c r="L130" s="51" t="s">
        <v>19</v>
      </c>
      <c r="M130" s="51" t="s">
        <v>19</v>
      </c>
      <c r="N130" s="51" t="s">
        <v>19</v>
      </c>
      <c r="O130" s="1616"/>
      <c r="P130" s="1617"/>
      <c r="Q130" s="51" t="s">
        <v>19</v>
      </c>
    </row>
    <row r="131" spans="2:17" x14ac:dyDescent="0.25">
      <c r="B131" s="281" t="s">
        <v>2546</v>
      </c>
      <c r="C131" s="281" t="s">
        <v>1824</v>
      </c>
      <c r="D131" s="282" t="s">
        <v>2566</v>
      </c>
      <c r="E131" s="282">
        <v>50</v>
      </c>
      <c r="F131" s="189"/>
      <c r="G131" s="189" t="s">
        <v>19</v>
      </c>
      <c r="H131" s="189"/>
      <c r="I131" s="283" t="s">
        <v>19</v>
      </c>
      <c r="J131" s="283" t="s">
        <v>19</v>
      </c>
      <c r="K131" s="51" t="s">
        <v>19</v>
      </c>
      <c r="L131" s="51" t="s">
        <v>19</v>
      </c>
      <c r="M131" s="51" t="s">
        <v>19</v>
      </c>
      <c r="N131" s="51" t="s">
        <v>19</v>
      </c>
      <c r="O131" s="1616"/>
      <c r="P131" s="1617"/>
      <c r="Q131" s="51" t="s">
        <v>19</v>
      </c>
    </row>
    <row r="132" spans="2:17" x14ac:dyDescent="0.25">
      <c r="B132" s="281" t="s">
        <v>2546</v>
      </c>
      <c r="C132" s="281" t="s">
        <v>1824</v>
      </c>
      <c r="D132" s="282" t="s">
        <v>2567</v>
      </c>
      <c r="E132" s="282">
        <v>50</v>
      </c>
      <c r="F132" s="189"/>
      <c r="G132" s="189" t="s">
        <v>19</v>
      </c>
      <c r="H132" s="189"/>
      <c r="I132" s="283" t="s">
        <v>19</v>
      </c>
      <c r="J132" s="283" t="s">
        <v>19</v>
      </c>
      <c r="K132" s="51" t="s">
        <v>19</v>
      </c>
      <c r="L132" s="51" t="s">
        <v>19</v>
      </c>
      <c r="M132" s="51" t="s">
        <v>19</v>
      </c>
      <c r="N132" s="51" t="s">
        <v>19</v>
      </c>
      <c r="O132" s="1616"/>
      <c r="P132" s="1617"/>
      <c r="Q132" s="51" t="s">
        <v>19</v>
      </c>
    </row>
    <row r="133" spans="2:17" x14ac:dyDescent="0.25">
      <c r="B133" s="281" t="s">
        <v>2546</v>
      </c>
      <c r="C133" s="281" t="s">
        <v>1824</v>
      </c>
      <c r="D133" s="282" t="s">
        <v>2568</v>
      </c>
      <c r="E133" s="282">
        <v>56</v>
      </c>
      <c r="F133" s="189"/>
      <c r="G133" s="189" t="s">
        <v>19</v>
      </c>
      <c r="H133" s="189"/>
      <c r="I133" s="283" t="s">
        <v>19</v>
      </c>
      <c r="J133" s="283" t="s">
        <v>19</v>
      </c>
      <c r="K133" s="51" t="s">
        <v>19</v>
      </c>
      <c r="L133" s="51" t="s">
        <v>19</v>
      </c>
      <c r="M133" s="51" t="s">
        <v>19</v>
      </c>
      <c r="N133" s="51" t="s">
        <v>19</v>
      </c>
      <c r="O133" s="540"/>
      <c r="P133" s="541"/>
      <c r="Q133" s="51" t="s">
        <v>19</v>
      </c>
    </row>
    <row r="134" spans="2:17" x14ac:dyDescent="0.25">
      <c r="B134" s="281" t="s">
        <v>2546</v>
      </c>
      <c r="C134" s="281" t="s">
        <v>1824</v>
      </c>
      <c r="D134" s="282" t="s">
        <v>2569</v>
      </c>
      <c r="E134" s="282">
        <v>50</v>
      </c>
      <c r="F134" s="189"/>
      <c r="G134" s="189" t="s">
        <v>19</v>
      </c>
      <c r="H134" s="189"/>
      <c r="I134" s="283" t="s">
        <v>19</v>
      </c>
      <c r="J134" s="283" t="s">
        <v>19</v>
      </c>
      <c r="K134" s="51" t="s">
        <v>19</v>
      </c>
      <c r="L134" s="51" t="s">
        <v>19</v>
      </c>
      <c r="M134" s="51" t="s">
        <v>19</v>
      </c>
      <c r="N134" s="51" t="s">
        <v>19</v>
      </c>
      <c r="O134" s="1616"/>
      <c r="P134" s="1617"/>
      <c r="Q134" s="51" t="s">
        <v>19</v>
      </c>
    </row>
    <row r="135" spans="2:17" x14ac:dyDescent="0.25">
      <c r="B135" s="1" t="s">
        <v>94</v>
      </c>
    </row>
    <row r="136" spans="2:17" x14ac:dyDescent="0.25">
      <c r="B136" s="1" t="s">
        <v>95</v>
      </c>
    </row>
    <row r="139" spans="2:17" ht="90" x14ac:dyDescent="0.25">
      <c r="B139" s="536" t="s">
        <v>68</v>
      </c>
      <c r="C139" s="114" t="s">
        <v>69</v>
      </c>
      <c r="D139" s="114" t="s">
        <v>70</v>
      </c>
      <c r="E139" s="114" t="s">
        <v>71</v>
      </c>
      <c r="F139" s="114" t="s">
        <v>72</v>
      </c>
      <c r="G139" s="114" t="s">
        <v>73</v>
      </c>
      <c r="H139" s="114" t="s">
        <v>74</v>
      </c>
      <c r="I139" s="114" t="s">
        <v>75</v>
      </c>
      <c r="J139" s="114" t="s">
        <v>76</v>
      </c>
      <c r="K139" s="114" t="s">
        <v>77</v>
      </c>
      <c r="L139" s="114" t="s">
        <v>78</v>
      </c>
      <c r="M139" s="115" t="s">
        <v>79</v>
      </c>
      <c r="N139" s="115" t="s">
        <v>80</v>
      </c>
      <c r="O139" s="1579" t="s">
        <v>81</v>
      </c>
      <c r="P139" s="1581"/>
      <c r="Q139" s="114" t="s">
        <v>82</v>
      </c>
    </row>
    <row r="140" spans="2:17" ht="30" x14ac:dyDescent="0.25">
      <c r="B140" s="51" t="s">
        <v>2570</v>
      </c>
      <c r="C140" s="51" t="s">
        <v>2057</v>
      </c>
      <c r="D140" s="526" t="s">
        <v>2571</v>
      </c>
      <c r="E140" s="583">
        <v>140</v>
      </c>
      <c r="F140" s="51"/>
      <c r="G140" s="51"/>
      <c r="H140" s="51" t="s">
        <v>19</v>
      </c>
      <c r="I140" s="51"/>
      <c r="J140" s="51"/>
      <c r="K140" s="51"/>
      <c r="L140" s="51"/>
      <c r="M140" s="51"/>
      <c r="N140" s="51"/>
      <c r="O140" s="1618" t="s">
        <v>2572</v>
      </c>
      <c r="P140" s="1619"/>
      <c r="Q140" s="51" t="s">
        <v>20</v>
      </c>
    </row>
    <row r="141" spans="2:17" ht="30" x14ac:dyDescent="0.25">
      <c r="B141" s="51" t="s">
        <v>2570</v>
      </c>
      <c r="C141" s="51" t="s">
        <v>2057</v>
      </c>
      <c r="D141" s="154" t="s">
        <v>2573</v>
      </c>
      <c r="E141" s="583">
        <v>143</v>
      </c>
      <c r="F141" s="51"/>
      <c r="G141" s="51"/>
      <c r="H141" s="51" t="s">
        <v>19</v>
      </c>
      <c r="I141" s="51"/>
      <c r="J141" s="51"/>
      <c r="K141" s="51"/>
      <c r="L141" s="51"/>
      <c r="M141" s="51"/>
      <c r="N141" s="51"/>
      <c r="O141" s="1618" t="s">
        <v>2572</v>
      </c>
      <c r="P141" s="1619"/>
      <c r="Q141" s="51" t="s">
        <v>20</v>
      </c>
    </row>
    <row r="142" spans="2:17" x14ac:dyDescent="0.25">
      <c r="B142" s="51" t="s">
        <v>2570</v>
      </c>
      <c r="C142" s="51" t="s">
        <v>2057</v>
      </c>
      <c r="D142" s="154" t="s">
        <v>2574</v>
      </c>
      <c r="E142" s="583">
        <v>182</v>
      </c>
      <c r="F142" s="51"/>
      <c r="G142" s="51"/>
      <c r="H142" s="51" t="s">
        <v>19</v>
      </c>
      <c r="I142" s="51"/>
      <c r="J142" s="51"/>
      <c r="K142" s="51"/>
      <c r="L142" s="51"/>
      <c r="M142" s="51"/>
      <c r="N142" s="51"/>
      <c r="O142" s="1618" t="s">
        <v>2572</v>
      </c>
      <c r="P142" s="1619"/>
      <c r="Q142" s="51" t="s">
        <v>20</v>
      </c>
    </row>
    <row r="143" spans="2:17" x14ac:dyDescent="0.25">
      <c r="B143" s="51" t="s">
        <v>2570</v>
      </c>
      <c r="C143" s="51" t="s">
        <v>2057</v>
      </c>
      <c r="D143" s="51" t="s">
        <v>2575</v>
      </c>
      <c r="E143" s="583">
        <v>78</v>
      </c>
      <c r="F143" s="51"/>
      <c r="G143" s="51"/>
      <c r="H143" s="51" t="s">
        <v>19</v>
      </c>
      <c r="I143" s="51"/>
      <c r="J143" s="51"/>
      <c r="K143" s="51"/>
      <c r="L143" s="51"/>
      <c r="M143" s="51"/>
      <c r="N143" s="51"/>
      <c r="O143" s="1618" t="s">
        <v>2572</v>
      </c>
      <c r="P143" s="1619"/>
      <c r="Q143" s="51" t="s">
        <v>20</v>
      </c>
    </row>
    <row r="144" spans="2:17" x14ac:dyDescent="0.25">
      <c r="B144" s="51" t="s">
        <v>2570</v>
      </c>
      <c r="C144" s="51" t="s">
        <v>2057</v>
      </c>
      <c r="D144" s="154" t="s">
        <v>2576</v>
      </c>
      <c r="E144" s="583">
        <v>200</v>
      </c>
      <c r="F144" s="51"/>
      <c r="G144" s="51"/>
      <c r="H144" s="51" t="s">
        <v>19</v>
      </c>
      <c r="I144" s="51"/>
      <c r="J144" s="51"/>
      <c r="K144" s="51"/>
      <c r="L144" s="51"/>
      <c r="M144" s="51"/>
      <c r="N144" s="51"/>
      <c r="O144" s="1618" t="s">
        <v>2572</v>
      </c>
      <c r="P144" s="1619"/>
      <c r="Q144" s="51" t="s">
        <v>20</v>
      </c>
    </row>
    <row r="145" spans="2:17" x14ac:dyDescent="0.25">
      <c r="B145" s="35"/>
      <c r="C145" s="51"/>
      <c r="D145" s="154"/>
      <c r="E145" s="583"/>
      <c r="F145" s="51"/>
      <c r="G145" s="51"/>
      <c r="H145" s="51"/>
      <c r="I145" s="51"/>
      <c r="J145" s="51"/>
      <c r="K145" s="51"/>
      <c r="L145" s="51"/>
      <c r="M145" s="51"/>
      <c r="N145" s="51"/>
      <c r="O145" s="530"/>
      <c r="P145" s="531"/>
      <c r="Q145" s="51"/>
    </row>
    <row r="146" spans="2:17" ht="90" x14ac:dyDescent="0.25">
      <c r="B146" s="536" t="s">
        <v>68</v>
      </c>
      <c r="C146" s="114" t="s">
        <v>69</v>
      </c>
      <c r="D146" s="114" t="s">
        <v>70</v>
      </c>
      <c r="E146" s="114" t="s">
        <v>71</v>
      </c>
      <c r="F146" s="114" t="s">
        <v>72</v>
      </c>
      <c r="G146" s="114" t="s">
        <v>73</v>
      </c>
      <c r="H146" s="114" t="s">
        <v>74</v>
      </c>
      <c r="I146" s="114" t="s">
        <v>75</v>
      </c>
      <c r="J146" s="114" t="s">
        <v>76</v>
      </c>
      <c r="K146" s="114" t="s">
        <v>77</v>
      </c>
      <c r="L146" s="114" t="s">
        <v>78</v>
      </c>
      <c r="M146" s="115" t="s">
        <v>79</v>
      </c>
      <c r="N146" s="115" t="s">
        <v>80</v>
      </c>
      <c r="O146" s="1579" t="s">
        <v>81</v>
      </c>
      <c r="P146" s="1581"/>
      <c r="Q146" s="114" t="s">
        <v>82</v>
      </c>
    </row>
    <row r="147" spans="2:17" x14ac:dyDescent="0.25">
      <c r="B147" s="542" t="s">
        <v>2577</v>
      </c>
      <c r="C147" s="119" t="s">
        <v>1824</v>
      </c>
      <c r="D147" s="119" t="s">
        <v>2578</v>
      </c>
      <c r="E147" s="119">
        <v>50</v>
      </c>
      <c r="F147" s="584"/>
      <c r="G147" s="584"/>
      <c r="H147" s="584"/>
      <c r="I147" s="584" t="s">
        <v>19</v>
      </c>
      <c r="J147" s="584"/>
      <c r="K147" s="584"/>
      <c r="L147" s="584"/>
      <c r="M147" s="585"/>
      <c r="N147" s="585"/>
      <c r="O147" s="586"/>
      <c r="P147" s="534" t="s">
        <v>2579</v>
      </c>
      <c r="Q147" s="119" t="s">
        <v>20</v>
      </c>
    </row>
    <row r="148" spans="2:17" x14ac:dyDescent="0.25">
      <c r="B148" s="542" t="s">
        <v>2577</v>
      </c>
      <c r="C148" s="119" t="s">
        <v>1824</v>
      </c>
      <c r="D148" s="119" t="s">
        <v>2580</v>
      </c>
      <c r="E148" s="119">
        <v>50</v>
      </c>
      <c r="F148" s="584"/>
      <c r="G148" s="584"/>
      <c r="H148" s="584"/>
      <c r="I148" s="584" t="s">
        <v>19</v>
      </c>
      <c r="J148" s="584"/>
      <c r="K148" s="584"/>
      <c r="L148" s="584"/>
      <c r="M148" s="585"/>
      <c r="N148" s="585"/>
      <c r="O148" s="586"/>
      <c r="P148" s="534" t="s">
        <v>2579</v>
      </c>
      <c r="Q148" s="119" t="s">
        <v>20</v>
      </c>
    </row>
    <row r="149" spans="2:17" x14ac:dyDescent="0.25">
      <c r="B149" s="542" t="s">
        <v>2577</v>
      </c>
      <c r="C149" s="119" t="s">
        <v>1824</v>
      </c>
      <c r="D149" s="119" t="s">
        <v>2581</v>
      </c>
      <c r="E149" s="119">
        <v>50</v>
      </c>
      <c r="F149" s="584"/>
      <c r="G149" s="584"/>
      <c r="H149" s="584"/>
      <c r="I149" s="584" t="s">
        <v>19</v>
      </c>
      <c r="J149" s="584"/>
      <c r="K149" s="584"/>
      <c r="L149" s="584"/>
      <c r="M149" s="585"/>
      <c r="N149" s="585"/>
      <c r="O149" s="586"/>
      <c r="P149" s="534" t="s">
        <v>2579</v>
      </c>
      <c r="Q149" s="119" t="s">
        <v>20</v>
      </c>
    </row>
    <row r="150" spans="2:17" x14ac:dyDescent="0.25">
      <c r="B150" s="542" t="s">
        <v>2577</v>
      </c>
      <c r="C150" s="119" t="s">
        <v>1824</v>
      </c>
      <c r="D150" s="119" t="s">
        <v>2582</v>
      </c>
      <c r="E150" s="119">
        <v>50</v>
      </c>
      <c r="F150" s="584"/>
      <c r="G150" s="584"/>
      <c r="H150" s="584"/>
      <c r="I150" s="584" t="s">
        <v>19</v>
      </c>
      <c r="J150" s="584"/>
      <c r="K150" s="584"/>
      <c r="L150" s="584"/>
      <c r="M150" s="585"/>
      <c r="N150" s="585"/>
      <c r="O150" s="586"/>
      <c r="P150" s="534" t="s">
        <v>2579</v>
      </c>
      <c r="Q150" s="119" t="s">
        <v>20</v>
      </c>
    </row>
    <row r="151" spans="2:17" x14ac:dyDescent="0.25">
      <c r="B151" s="542" t="s">
        <v>2577</v>
      </c>
      <c r="C151" s="119" t="s">
        <v>1824</v>
      </c>
      <c r="D151" s="119" t="s">
        <v>2583</v>
      </c>
      <c r="E151" s="119">
        <v>50</v>
      </c>
      <c r="F151" s="584"/>
      <c r="G151" s="584"/>
      <c r="H151" s="584"/>
      <c r="I151" s="584" t="s">
        <v>19</v>
      </c>
      <c r="J151" s="584"/>
      <c r="K151" s="584"/>
      <c r="L151" s="584"/>
      <c r="M151" s="585"/>
      <c r="N151" s="585"/>
      <c r="O151" s="586"/>
      <c r="P151" s="534" t="s">
        <v>2579</v>
      </c>
      <c r="Q151" s="119" t="s">
        <v>20</v>
      </c>
    </row>
    <row r="152" spans="2:17" x14ac:dyDescent="0.25">
      <c r="B152" s="542" t="s">
        <v>2577</v>
      </c>
      <c r="C152" s="119" t="s">
        <v>1824</v>
      </c>
      <c r="D152" s="119" t="s">
        <v>2584</v>
      </c>
      <c r="E152" s="119">
        <v>50</v>
      </c>
      <c r="F152" s="584"/>
      <c r="G152" s="584"/>
      <c r="H152" s="584"/>
      <c r="I152" s="584" t="s">
        <v>19</v>
      </c>
      <c r="J152" s="584"/>
      <c r="K152" s="584"/>
      <c r="L152" s="584"/>
      <c r="M152" s="585"/>
      <c r="N152" s="585"/>
      <c r="O152" s="586"/>
      <c r="P152" s="534" t="s">
        <v>2579</v>
      </c>
      <c r="Q152" s="119" t="s">
        <v>20</v>
      </c>
    </row>
    <row r="153" spans="2:17" x14ac:dyDescent="0.25">
      <c r="B153" s="542" t="s">
        <v>2577</v>
      </c>
      <c r="C153" s="119" t="s">
        <v>1824</v>
      </c>
      <c r="D153" s="119" t="s">
        <v>2585</v>
      </c>
      <c r="E153" s="119">
        <v>50</v>
      </c>
      <c r="F153" s="584"/>
      <c r="G153" s="584"/>
      <c r="H153" s="584"/>
      <c r="I153" s="584" t="s">
        <v>19</v>
      </c>
      <c r="J153" s="584"/>
      <c r="K153" s="584"/>
      <c r="L153" s="584"/>
      <c r="M153" s="585"/>
      <c r="N153" s="585"/>
      <c r="O153" s="586"/>
      <c r="P153" s="534" t="s">
        <v>2579</v>
      </c>
      <c r="Q153" s="119" t="s">
        <v>20</v>
      </c>
    </row>
    <row r="154" spans="2:17" x14ac:dyDescent="0.25">
      <c r="B154" s="542" t="s">
        <v>2577</v>
      </c>
      <c r="C154" s="119" t="s">
        <v>1824</v>
      </c>
      <c r="D154" s="119" t="s">
        <v>2586</v>
      </c>
      <c r="E154" s="119">
        <v>50</v>
      </c>
      <c r="F154" s="584"/>
      <c r="G154" s="584"/>
      <c r="H154" s="584"/>
      <c r="I154" s="584" t="s">
        <v>19</v>
      </c>
      <c r="J154" s="584"/>
      <c r="K154" s="584"/>
      <c r="L154" s="584"/>
      <c r="M154" s="585"/>
      <c r="N154" s="585"/>
      <c r="O154" s="586"/>
      <c r="P154" s="534" t="s">
        <v>2579</v>
      </c>
      <c r="Q154" s="119" t="s">
        <v>20</v>
      </c>
    </row>
    <row r="155" spans="2:17" x14ac:dyDescent="0.25">
      <c r="B155" s="542" t="s">
        <v>2577</v>
      </c>
      <c r="C155" s="119" t="s">
        <v>1824</v>
      </c>
      <c r="D155" s="119" t="s">
        <v>2587</v>
      </c>
      <c r="E155" s="119">
        <v>50</v>
      </c>
      <c r="F155" s="584"/>
      <c r="G155" s="584"/>
      <c r="H155" s="584"/>
      <c r="I155" s="584" t="s">
        <v>19</v>
      </c>
      <c r="J155" s="584"/>
      <c r="K155" s="584"/>
      <c r="L155" s="584"/>
      <c r="M155" s="585"/>
      <c r="N155" s="585"/>
      <c r="O155" s="586"/>
      <c r="P155" s="534" t="s">
        <v>2579</v>
      </c>
      <c r="Q155" s="119" t="s">
        <v>20</v>
      </c>
    </row>
    <row r="156" spans="2:17" x14ac:dyDescent="0.25">
      <c r="B156" s="542" t="s">
        <v>2577</v>
      </c>
      <c r="C156" s="119" t="s">
        <v>1824</v>
      </c>
      <c r="D156" s="119" t="s">
        <v>2588</v>
      </c>
      <c r="E156" s="119">
        <v>50</v>
      </c>
      <c r="F156" s="584"/>
      <c r="G156" s="584"/>
      <c r="H156" s="584"/>
      <c r="I156" s="584" t="s">
        <v>19</v>
      </c>
      <c r="J156" s="584"/>
      <c r="K156" s="584"/>
      <c r="L156" s="584"/>
      <c r="M156" s="585"/>
      <c r="N156" s="585"/>
      <c r="O156" s="586"/>
      <c r="P156" s="534" t="s">
        <v>2579</v>
      </c>
      <c r="Q156" s="119" t="s">
        <v>20</v>
      </c>
    </row>
    <row r="157" spans="2:17" x14ac:dyDescent="0.25">
      <c r="B157" s="542" t="s">
        <v>2577</v>
      </c>
      <c r="C157" s="119" t="s">
        <v>1824</v>
      </c>
      <c r="D157" s="119" t="s">
        <v>2589</v>
      </c>
      <c r="E157" s="119">
        <v>40</v>
      </c>
      <c r="F157" s="584"/>
      <c r="G157" s="584"/>
      <c r="H157" s="584"/>
      <c r="I157" s="584" t="s">
        <v>19</v>
      </c>
      <c r="J157" s="584"/>
      <c r="K157" s="584"/>
      <c r="L157" s="584"/>
      <c r="M157" s="585"/>
      <c r="N157" s="585"/>
      <c r="O157" s="586"/>
      <c r="P157" s="534" t="s">
        <v>2579</v>
      </c>
      <c r="Q157" s="119" t="s">
        <v>20</v>
      </c>
    </row>
    <row r="158" spans="2:17" x14ac:dyDescent="0.25">
      <c r="B158" s="542" t="s">
        <v>2577</v>
      </c>
      <c r="C158" s="119" t="s">
        <v>1824</v>
      </c>
      <c r="D158" s="119" t="s">
        <v>2590</v>
      </c>
      <c r="E158" s="119">
        <v>50</v>
      </c>
      <c r="F158" s="584"/>
      <c r="G158" s="584"/>
      <c r="H158" s="584"/>
      <c r="I158" s="584" t="s">
        <v>19</v>
      </c>
      <c r="J158" s="584"/>
      <c r="K158" s="584"/>
      <c r="L158" s="584"/>
      <c r="M158" s="585"/>
      <c r="N158" s="585"/>
      <c r="O158" s="586"/>
      <c r="P158" s="534" t="s">
        <v>2579</v>
      </c>
      <c r="Q158" s="119" t="s">
        <v>20</v>
      </c>
    </row>
    <row r="159" spans="2:17" x14ac:dyDescent="0.25">
      <c r="B159" s="542" t="s">
        <v>2577</v>
      </c>
      <c r="C159" s="119" t="s">
        <v>1824</v>
      </c>
      <c r="D159" s="119" t="s">
        <v>2591</v>
      </c>
      <c r="E159" s="119">
        <v>50</v>
      </c>
      <c r="F159" s="584"/>
      <c r="G159" s="584"/>
      <c r="H159" s="584"/>
      <c r="I159" s="584" t="s">
        <v>19</v>
      </c>
      <c r="J159" s="584"/>
      <c r="K159" s="584"/>
      <c r="L159" s="584"/>
      <c r="M159" s="585"/>
      <c r="N159" s="585"/>
      <c r="O159" s="586"/>
      <c r="P159" s="534" t="s">
        <v>2579</v>
      </c>
      <c r="Q159" s="119" t="s">
        <v>20</v>
      </c>
    </row>
    <row r="160" spans="2:17" x14ac:dyDescent="0.25">
      <c r="B160" s="542" t="s">
        <v>2577</v>
      </c>
      <c r="C160" s="119" t="s">
        <v>1824</v>
      </c>
      <c r="D160" s="119" t="s">
        <v>2592</v>
      </c>
      <c r="E160" s="119">
        <v>50</v>
      </c>
      <c r="F160" s="584"/>
      <c r="G160" s="584"/>
      <c r="H160" s="584"/>
      <c r="I160" s="584" t="s">
        <v>19</v>
      </c>
      <c r="J160" s="584"/>
      <c r="K160" s="584"/>
      <c r="L160" s="584"/>
      <c r="M160" s="585"/>
      <c r="N160" s="585"/>
      <c r="O160" s="586"/>
      <c r="P160" s="534" t="s">
        <v>2579</v>
      </c>
      <c r="Q160" s="119" t="s">
        <v>20</v>
      </c>
    </row>
    <row r="161" spans="2:17" x14ac:dyDescent="0.25">
      <c r="B161" s="542" t="s">
        <v>2577</v>
      </c>
      <c r="C161" s="119" t="s">
        <v>1824</v>
      </c>
      <c r="D161" s="154" t="s">
        <v>2593</v>
      </c>
      <c r="E161" s="524">
        <v>50</v>
      </c>
      <c r="F161" s="51"/>
      <c r="G161" s="51"/>
      <c r="H161" s="51"/>
      <c r="I161" s="584" t="s">
        <v>19</v>
      </c>
      <c r="J161" s="51"/>
      <c r="K161" s="51"/>
      <c r="L161" s="51"/>
      <c r="M161" s="51"/>
      <c r="N161" s="51"/>
      <c r="O161" s="524"/>
      <c r="P161" s="534" t="s">
        <v>2579</v>
      </c>
      <c r="Q161" s="119" t="s">
        <v>20</v>
      </c>
    </row>
    <row r="162" spans="2:17" x14ac:dyDescent="0.25">
      <c r="C162" s="587"/>
      <c r="D162" s="587"/>
      <c r="E162" s="587"/>
      <c r="F162" s="587"/>
      <c r="G162" s="587"/>
      <c r="H162" s="587"/>
      <c r="I162" s="587"/>
      <c r="J162" s="587"/>
      <c r="K162" s="587"/>
      <c r="L162" s="587"/>
      <c r="M162" s="587"/>
      <c r="N162" s="587"/>
      <c r="O162" s="587"/>
      <c r="P162" s="587"/>
      <c r="Q162" s="587"/>
    </row>
    <row r="163" spans="2:17" ht="75" x14ac:dyDescent="0.25">
      <c r="B163" s="536" t="s">
        <v>97</v>
      </c>
      <c r="C163" s="536" t="s">
        <v>98</v>
      </c>
      <c r="D163" s="536" t="s">
        <v>99</v>
      </c>
      <c r="E163" s="536" t="s">
        <v>100</v>
      </c>
      <c r="F163" s="536" t="s">
        <v>101</v>
      </c>
      <c r="G163" s="536" t="s">
        <v>102</v>
      </c>
      <c r="H163" s="536" t="s">
        <v>103</v>
      </c>
      <c r="I163" s="536" t="s">
        <v>104</v>
      </c>
      <c r="J163" s="1579" t="s">
        <v>699</v>
      </c>
      <c r="K163" s="1580"/>
      <c r="L163" s="1581"/>
      <c r="M163" s="536" t="s">
        <v>106</v>
      </c>
      <c r="N163" s="536" t="s">
        <v>107</v>
      </c>
      <c r="O163" s="536" t="s">
        <v>108</v>
      </c>
      <c r="P163" s="1579" t="s">
        <v>81</v>
      </c>
      <c r="Q163" s="1581"/>
    </row>
    <row r="164" spans="2:17" ht="60" x14ac:dyDescent="0.25">
      <c r="B164" s="374" t="s">
        <v>2594</v>
      </c>
      <c r="C164" s="374" t="s">
        <v>2204</v>
      </c>
      <c r="D164" s="374" t="s">
        <v>2595</v>
      </c>
      <c r="E164" s="374">
        <v>1069482785</v>
      </c>
      <c r="F164" s="374" t="s">
        <v>2596</v>
      </c>
      <c r="G164" s="374" t="s">
        <v>136</v>
      </c>
      <c r="H164" s="588">
        <v>41207</v>
      </c>
      <c r="I164" s="374"/>
      <c r="J164" s="1620" t="s">
        <v>2597</v>
      </c>
      <c r="K164" s="1621"/>
      <c r="L164" s="1622"/>
      <c r="M164" s="374" t="s">
        <v>19</v>
      </c>
      <c r="N164" s="374" t="s">
        <v>19</v>
      </c>
      <c r="O164" s="374" t="s">
        <v>19</v>
      </c>
      <c r="P164" s="586"/>
      <c r="Q164" s="385"/>
    </row>
    <row r="165" spans="2:17" ht="30" x14ac:dyDescent="0.25">
      <c r="B165" s="374" t="s">
        <v>2594</v>
      </c>
      <c r="C165" s="374" t="s">
        <v>2204</v>
      </c>
      <c r="D165" s="374" t="s">
        <v>2598</v>
      </c>
      <c r="E165" s="374">
        <v>92559490</v>
      </c>
      <c r="F165" s="374" t="s">
        <v>258</v>
      </c>
      <c r="G165" s="374" t="s">
        <v>797</v>
      </c>
      <c r="H165" s="588">
        <v>41452</v>
      </c>
      <c r="I165" s="374"/>
      <c r="J165" s="586" t="s">
        <v>264</v>
      </c>
      <c r="K165" s="589" t="s">
        <v>2599</v>
      </c>
      <c r="L165" s="385"/>
      <c r="M165" s="374" t="s">
        <v>19</v>
      </c>
      <c r="N165" s="374" t="s">
        <v>19</v>
      </c>
      <c r="O165" s="374" t="s">
        <v>19</v>
      </c>
      <c r="P165" s="586"/>
      <c r="Q165" s="385"/>
    </row>
    <row r="166" spans="2:17" ht="90" x14ac:dyDescent="0.25">
      <c r="B166" s="374" t="s">
        <v>2600</v>
      </c>
      <c r="C166" s="374" t="s">
        <v>133</v>
      </c>
      <c r="D166" s="374" t="s">
        <v>2601</v>
      </c>
      <c r="E166" s="374">
        <v>1069465703</v>
      </c>
      <c r="F166" s="374" t="s">
        <v>2602</v>
      </c>
      <c r="G166" s="374" t="s">
        <v>797</v>
      </c>
      <c r="H166" s="588">
        <v>41452</v>
      </c>
      <c r="I166" s="374"/>
      <c r="J166" s="586" t="s">
        <v>2603</v>
      </c>
      <c r="K166" s="589" t="s">
        <v>2604</v>
      </c>
      <c r="L166" s="385"/>
      <c r="M166" s="374" t="s">
        <v>19</v>
      </c>
      <c r="N166" s="374" t="s">
        <v>19</v>
      </c>
      <c r="O166" s="374" t="s">
        <v>19</v>
      </c>
      <c r="P166" s="586"/>
      <c r="Q166" s="385"/>
    </row>
    <row r="167" spans="2:17" ht="90" x14ac:dyDescent="0.25">
      <c r="B167" s="374" t="s">
        <v>2600</v>
      </c>
      <c r="C167" s="374" t="s">
        <v>133</v>
      </c>
      <c r="D167" s="374" t="s">
        <v>2605</v>
      </c>
      <c r="E167" s="374">
        <v>1069479560</v>
      </c>
      <c r="F167" s="374" t="s">
        <v>2602</v>
      </c>
      <c r="G167" s="374" t="s">
        <v>797</v>
      </c>
      <c r="H167" s="588">
        <v>41354</v>
      </c>
      <c r="I167" s="374"/>
      <c r="J167" s="586" t="s">
        <v>2603</v>
      </c>
      <c r="K167" s="589" t="s">
        <v>2606</v>
      </c>
      <c r="L167" s="385"/>
      <c r="M167" s="374" t="s">
        <v>19</v>
      </c>
      <c r="N167" s="374" t="s">
        <v>19</v>
      </c>
      <c r="O167" s="374" t="s">
        <v>19</v>
      </c>
      <c r="P167" s="586"/>
      <c r="Q167" s="385"/>
    </row>
    <row r="168" spans="2:17" ht="90" x14ac:dyDescent="0.25">
      <c r="B168" s="1623" t="s">
        <v>2600</v>
      </c>
      <c r="C168" s="1625" t="s">
        <v>133</v>
      </c>
      <c r="D168" s="1625" t="s">
        <v>2607</v>
      </c>
      <c r="E168" s="1625">
        <v>30568874</v>
      </c>
      <c r="F168" s="1625" t="s">
        <v>2608</v>
      </c>
      <c r="G168" s="1625" t="s">
        <v>289</v>
      </c>
      <c r="H168" s="1626">
        <v>35370</v>
      </c>
      <c r="I168" s="1623"/>
      <c r="J168" s="586" t="s">
        <v>2603</v>
      </c>
      <c r="K168" s="589" t="s">
        <v>2609</v>
      </c>
      <c r="L168" s="385"/>
      <c r="M168" s="374" t="s">
        <v>19</v>
      </c>
      <c r="N168" s="374" t="s">
        <v>19</v>
      </c>
      <c r="O168" s="374" t="s">
        <v>19</v>
      </c>
      <c r="P168" s="586"/>
      <c r="Q168" s="385"/>
    </row>
    <row r="169" spans="2:17" ht="45" hidden="1" x14ac:dyDescent="0.25">
      <c r="B169" s="1624"/>
      <c r="C169" s="1625"/>
      <c r="D169" s="1625"/>
      <c r="E169" s="1625"/>
      <c r="F169" s="1625"/>
      <c r="G169" s="1625"/>
      <c r="H169" s="1626"/>
      <c r="I169" s="1624"/>
      <c r="J169" s="586" t="s">
        <v>2610</v>
      </c>
      <c r="K169" s="589" t="s">
        <v>2611</v>
      </c>
      <c r="L169" s="385"/>
      <c r="M169" s="374" t="s">
        <v>19</v>
      </c>
      <c r="N169" s="374" t="s">
        <v>19</v>
      </c>
      <c r="O169" s="374" t="s">
        <v>19</v>
      </c>
      <c r="P169" s="586"/>
      <c r="Q169" s="385"/>
    </row>
    <row r="170" spans="2:17" ht="45" x14ac:dyDescent="0.25">
      <c r="B170" s="1623" t="s">
        <v>2600</v>
      </c>
      <c r="C170" s="1623" t="s">
        <v>133</v>
      </c>
      <c r="D170" s="1623" t="s">
        <v>2612</v>
      </c>
      <c r="E170" s="1623">
        <v>30572980</v>
      </c>
      <c r="F170" s="1623" t="s">
        <v>2613</v>
      </c>
      <c r="G170" s="1623" t="s">
        <v>797</v>
      </c>
      <c r="H170" s="1627">
        <v>38492</v>
      </c>
      <c r="I170" s="1623"/>
      <c r="J170" s="586" t="s">
        <v>1292</v>
      </c>
      <c r="K170" s="589" t="s">
        <v>2614</v>
      </c>
      <c r="L170" s="385"/>
      <c r="M170" s="374" t="s">
        <v>19</v>
      </c>
      <c r="N170" s="374" t="s">
        <v>19</v>
      </c>
      <c r="O170" s="374" t="s">
        <v>19</v>
      </c>
      <c r="P170" s="586"/>
      <c r="Q170" s="385"/>
    </row>
    <row r="171" spans="2:17" ht="90" hidden="1" x14ac:dyDescent="0.25">
      <c r="B171" s="1624"/>
      <c r="C171" s="1624"/>
      <c r="D171" s="1624"/>
      <c r="E171" s="1624"/>
      <c r="F171" s="1624"/>
      <c r="G171" s="1624"/>
      <c r="H171" s="1628"/>
      <c r="I171" s="1624"/>
      <c r="J171" s="374" t="s">
        <v>2603</v>
      </c>
      <c r="K171" s="374" t="s">
        <v>2615</v>
      </c>
      <c r="L171" s="385"/>
      <c r="M171" s="374" t="s">
        <v>19</v>
      </c>
      <c r="N171" s="374" t="s">
        <v>19</v>
      </c>
      <c r="O171" s="374" t="s">
        <v>19</v>
      </c>
      <c r="P171" s="586"/>
      <c r="Q171" s="385"/>
    </row>
    <row r="172" spans="2:17" ht="45" x14ac:dyDescent="0.25">
      <c r="B172" s="374" t="s">
        <v>2600</v>
      </c>
      <c r="C172" s="374" t="s">
        <v>141</v>
      </c>
      <c r="D172" s="374" t="s">
        <v>2616</v>
      </c>
      <c r="E172" s="374">
        <v>35145019</v>
      </c>
      <c r="F172" s="374" t="s">
        <v>258</v>
      </c>
      <c r="G172" s="542" t="s">
        <v>1018</v>
      </c>
      <c r="H172" s="588">
        <v>39255</v>
      </c>
      <c r="I172" s="374"/>
      <c r="J172" s="374" t="s">
        <v>2617</v>
      </c>
      <c r="K172" s="374" t="s">
        <v>2618</v>
      </c>
      <c r="L172" s="385"/>
      <c r="M172" s="374" t="s">
        <v>19</v>
      </c>
      <c r="N172" s="374" t="s">
        <v>19</v>
      </c>
      <c r="O172" s="374" t="s">
        <v>19</v>
      </c>
      <c r="P172" s="586"/>
      <c r="Q172" s="385"/>
    </row>
    <row r="173" spans="2:17" ht="75" x14ac:dyDescent="0.25">
      <c r="B173" s="1623" t="s">
        <v>2600</v>
      </c>
      <c r="C173" s="1623" t="s">
        <v>141</v>
      </c>
      <c r="D173" s="1623" t="s">
        <v>2619</v>
      </c>
      <c r="E173" s="1623">
        <v>78762788</v>
      </c>
      <c r="F173" s="1623" t="s">
        <v>258</v>
      </c>
      <c r="G173" s="1590" t="s">
        <v>2620</v>
      </c>
      <c r="H173" s="1627">
        <v>41194</v>
      </c>
      <c r="I173" s="1623"/>
      <c r="J173" s="586" t="s">
        <v>2621</v>
      </c>
      <c r="K173" s="374" t="s">
        <v>2622</v>
      </c>
      <c r="L173" s="1623"/>
      <c r="M173" s="1623" t="s">
        <v>19</v>
      </c>
      <c r="N173" s="1623" t="s">
        <v>19</v>
      </c>
      <c r="O173" s="1623" t="s">
        <v>19</v>
      </c>
      <c r="P173" s="1633"/>
      <c r="Q173" s="1634"/>
    </row>
    <row r="174" spans="2:17" ht="75" hidden="1" x14ac:dyDescent="0.25">
      <c r="B174" s="1624"/>
      <c r="C174" s="1624"/>
      <c r="D174" s="1624"/>
      <c r="E174" s="1624"/>
      <c r="F174" s="1624"/>
      <c r="G174" s="1592"/>
      <c r="H174" s="1628"/>
      <c r="I174" s="1624"/>
      <c r="J174" s="586" t="s">
        <v>2621</v>
      </c>
      <c r="K174" s="51" t="s">
        <v>2623</v>
      </c>
      <c r="L174" s="1624"/>
      <c r="M174" s="1624"/>
      <c r="N174" s="1624"/>
      <c r="O174" s="1624"/>
      <c r="P174" s="1635"/>
      <c r="Q174" s="1636"/>
    </row>
    <row r="175" spans="2:17" ht="30" x14ac:dyDescent="0.25">
      <c r="B175" s="1566" t="s">
        <v>2600</v>
      </c>
      <c r="C175" s="1566" t="s">
        <v>141</v>
      </c>
      <c r="D175" s="1566" t="s">
        <v>2624</v>
      </c>
      <c r="E175" s="1566">
        <v>1069478397</v>
      </c>
      <c r="F175" s="1566" t="s">
        <v>258</v>
      </c>
      <c r="G175" s="1599" t="s">
        <v>1018</v>
      </c>
      <c r="H175" s="1637">
        <v>41621</v>
      </c>
      <c r="I175" s="1566"/>
      <c r="J175" s="154" t="s">
        <v>1503</v>
      </c>
      <c r="K175" s="309" t="s">
        <v>2625</v>
      </c>
      <c r="L175" s="1566"/>
      <c r="M175" s="1566" t="s">
        <v>19</v>
      </c>
      <c r="N175" s="1566" t="s">
        <v>19</v>
      </c>
      <c r="O175" s="1566" t="s">
        <v>19</v>
      </c>
      <c r="P175" s="1629"/>
      <c r="Q175" s="1630"/>
    </row>
    <row r="176" spans="2:17" ht="60" hidden="1" x14ac:dyDescent="0.25">
      <c r="B176" s="1567"/>
      <c r="C176" s="1567"/>
      <c r="D176" s="1567"/>
      <c r="E176" s="1567"/>
      <c r="F176" s="1567"/>
      <c r="G176" s="1601"/>
      <c r="H176" s="1638"/>
      <c r="I176" s="1567"/>
      <c r="J176" s="154" t="s">
        <v>2626</v>
      </c>
      <c r="K176" s="51" t="s">
        <v>2627</v>
      </c>
      <c r="L176" s="1567"/>
      <c r="M176" s="1567"/>
      <c r="N176" s="1567"/>
      <c r="O176" s="1567"/>
      <c r="P176" s="1631"/>
      <c r="Q176" s="1632"/>
    </row>
    <row r="177" spans="2:17" ht="75" x14ac:dyDescent="0.25">
      <c r="B177" s="524" t="s">
        <v>2628</v>
      </c>
      <c r="C177" s="524" t="s">
        <v>141</v>
      </c>
      <c r="D177" s="51" t="s">
        <v>2629</v>
      </c>
      <c r="E177" s="51">
        <v>1010089214</v>
      </c>
      <c r="F177" s="51" t="s">
        <v>258</v>
      </c>
      <c r="G177" s="154" t="s">
        <v>1018</v>
      </c>
      <c r="H177" s="309">
        <v>41621</v>
      </c>
      <c r="I177" s="51"/>
      <c r="J177" s="154" t="s">
        <v>2621</v>
      </c>
      <c r="K177" s="51" t="s">
        <v>2630</v>
      </c>
      <c r="L177" s="51"/>
      <c r="M177" s="51" t="s">
        <v>19</v>
      </c>
      <c r="N177" s="51" t="s">
        <v>19</v>
      </c>
      <c r="O177" s="51" t="s">
        <v>19</v>
      </c>
      <c r="P177" s="1618"/>
      <c r="Q177" s="1619"/>
    </row>
    <row r="178" spans="2:17" ht="75" x14ac:dyDescent="0.25">
      <c r="B178" s="1566" t="s">
        <v>2628</v>
      </c>
      <c r="C178" s="1566" t="s">
        <v>141</v>
      </c>
      <c r="D178" s="1566" t="s">
        <v>2631</v>
      </c>
      <c r="E178" s="1566">
        <v>30566169</v>
      </c>
      <c r="F178" s="1566" t="s">
        <v>258</v>
      </c>
      <c r="G178" s="1599" t="s">
        <v>1018</v>
      </c>
      <c r="H178" s="1637">
        <v>38331</v>
      </c>
      <c r="I178" s="1566"/>
      <c r="J178" s="154" t="s">
        <v>2632</v>
      </c>
      <c r="K178" s="154" t="s">
        <v>2633</v>
      </c>
      <c r="L178" s="1566"/>
      <c r="M178" s="1566" t="s">
        <v>19</v>
      </c>
      <c r="N178" s="1566" t="s">
        <v>19</v>
      </c>
      <c r="O178" s="1566" t="s">
        <v>19</v>
      </c>
      <c r="P178" s="1629"/>
      <c r="Q178" s="1630"/>
    </row>
    <row r="179" spans="2:17" hidden="1" x14ac:dyDescent="0.25">
      <c r="B179" s="1567"/>
      <c r="C179" s="1567"/>
      <c r="D179" s="1567"/>
      <c r="E179" s="1567"/>
      <c r="F179" s="1567"/>
      <c r="G179" s="1601"/>
      <c r="H179" s="1638"/>
      <c r="I179" s="1567"/>
      <c r="J179" s="592" t="s">
        <v>50</v>
      </c>
      <c r="K179" s="154" t="s">
        <v>2634</v>
      </c>
      <c r="L179" s="1567"/>
      <c r="M179" s="1567"/>
      <c r="N179" s="1567"/>
      <c r="O179" s="1567"/>
      <c r="P179" s="1631"/>
      <c r="Q179" s="1632"/>
    </row>
    <row r="180" spans="2:17" ht="60" x14ac:dyDescent="0.25">
      <c r="B180" s="524" t="s">
        <v>2628</v>
      </c>
      <c r="C180" s="523" t="s">
        <v>141</v>
      </c>
      <c r="D180" s="587" t="s">
        <v>2635</v>
      </c>
      <c r="E180" s="587">
        <v>50876015</v>
      </c>
      <c r="F180" s="587" t="s">
        <v>258</v>
      </c>
      <c r="G180" s="544" t="s">
        <v>1018</v>
      </c>
      <c r="H180" s="593">
        <v>39073</v>
      </c>
      <c r="I180" s="587"/>
      <c r="J180" s="154" t="s">
        <v>2636</v>
      </c>
      <c r="K180" s="154" t="s">
        <v>2637</v>
      </c>
      <c r="L180" s="594"/>
      <c r="M180" s="523" t="s">
        <v>19</v>
      </c>
      <c r="N180" s="523" t="s">
        <v>19</v>
      </c>
      <c r="O180" s="523" t="s">
        <v>19</v>
      </c>
      <c r="P180" s="1618"/>
      <c r="Q180" s="1619"/>
    </row>
    <row r="181" spans="2:17" ht="60" x14ac:dyDescent="0.25">
      <c r="B181" s="524" t="s">
        <v>2628</v>
      </c>
      <c r="C181" s="523" t="s">
        <v>141</v>
      </c>
      <c r="D181" s="587" t="s">
        <v>2638</v>
      </c>
      <c r="E181" s="587">
        <v>1069477104</v>
      </c>
      <c r="F181" s="587" t="s">
        <v>129</v>
      </c>
      <c r="G181" s="544" t="s">
        <v>2639</v>
      </c>
      <c r="H181" s="593">
        <v>40565</v>
      </c>
      <c r="I181" s="587"/>
      <c r="J181" s="154" t="s">
        <v>2640</v>
      </c>
      <c r="K181" s="51" t="s">
        <v>2641</v>
      </c>
      <c r="L181" s="594"/>
      <c r="M181" s="523" t="s">
        <v>19</v>
      </c>
      <c r="N181" s="523" t="s">
        <v>19</v>
      </c>
      <c r="O181" s="523" t="s">
        <v>19</v>
      </c>
      <c r="P181" s="1618"/>
      <c r="Q181" s="1619"/>
    </row>
    <row r="182" spans="2:17" ht="60" x14ac:dyDescent="0.25">
      <c r="B182" s="524" t="s">
        <v>2628</v>
      </c>
      <c r="C182" s="587" t="s">
        <v>141</v>
      </c>
      <c r="D182" s="587" t="s">
        <v>2642</v>
      </c>
      <c r="E182" s="587">
        <v>1102835331</v>
      </c>
      <c r="F182" s="587" t="s">
        <v>129</v>
      </c>
      <c r="G182" s="544" t="s">
        <v>2643</v>
      </c>
      <c r="H182" s="593">
        <v>41613</v>
      </c>
      <c r="I182" s="587"/>
      <c r="J182" s="154" t="s">
        <v>2640</v>
      </c>
      <c r="K182" s="51" t="s">
        <v>2644</v>
      </c>
      <c r="L182" s="594"/>
      <c r="M182" s="523" t="s">
        <v>19</v>
      </c>
      <c r="N182" s="523" t="s">
        <v>19</v>
      </c>
      <c r="O182" s="523" t="s">
        <v>19</v>
      </c>
      <c r="P182" s="1618"/>
      <c r="Q182" s="1619"/>
    </row>
    <row r="183" spans="2:17" x14ac:dyDescent="0.25">
      <c r="B183" s="51"/>
      <c r="C183" s="587"/>
      <c r="D183" s="587"/>
      <c r="E183" s="587"/>
      <c r="F183" s="587"/>
      <c r="G183" s="587"/>
      <c r="H183" s="587"/>
      <c r="I183" s="587"/>
      <c r="J183" s="592"/>
      <c r="K183" s="595"/>
      <c r="L183" s="594"/>
      <c r="M183" s="587"/>
      <c r="N183" s="587"/>
      <c r="O183" s="587"/>
      <c r="P183" s="592"/>
      <c r="Q183" s="594"/>
    </row>
    <row r="184" spans="2:17" x14ac:dyDescent="0.25">
      <c r="B184" s="51"/>
      <c r="C184" s="587"/>
      <c r="D184" s="587"/>
      <c r="E184" s="587"/>
      <c r="F184" s="587"/>
      <c r="G184" s="587"/>
      <c r="H184" s="587"/>
      <c r="I184" s="587"/>
      <c r="J184" s="592"/>
      <c r="K184" s="595"/>
      <c r="L184" s="594"/>
      <c r="M184" s="587"/>
      <c r="N184" s="587"/>
      <c r="O184" s="587"/>
      <c r="P184" s="592"/>
      <c r="Q184" s="594"/>
    </row>
    <row r="185" spans="2:17" ht="75" x14ac:dyDescent="0.25">
      <c r="B185" s="536" t="s">
        <v>97</v>
      </c>
      <c r="C185" s="536" t="s">
        <v>98</v>
      </c>
      <c r="D185" s="536" t="s">
        <v>99</v>
      </c>
      <c r="E185" s="536" t="s">
        <v>100</v>
      </c>
      <c r="F185" s="536" t="s">
        <v>101</v>
      </c>
      <c r="G185" s="536" t="s">
        <v>102</v>
      </c>
      <c r="H185" s="536" t="s">
        <v>103</v>
      </c>
      <c r="I185" s="536" t="s">
        <v>104</v>
      </c>
      <c r="J185" s="1579" t="s">
        <v>699</v>
      </c>
      <c r="K185" s="1580"/>
      <c r="L185" s="1581"/>
      <c r="M185" s="536" t="s">
        <v>106</v>
      </c>
      <c r="N185" s="536" t="s">
        <v>107</v>
      </c>
      <c r="O185" s="536" t="s">
        <v>108</v>
      </c>
      <c r="P185" s="1579" t="s">
        <v>81</v>
      </c>
      <c r="Q185" s="1581"/>
    </row>
    <row r="186" spans="2:17" ht="75" x14ac:dyDescent="0.25">
      <c r="B186" s="51" t="s">
        <v>2540</v>
      </c>
      <c r="C186" s="587" t="s">
        <v>113</v>
      </c>
      <c r="D186" s="587" t="s">
        <v>2645</v>
      </c>
      <c r="E186" s="587">
        <v>30580593</v>
      </c>
      <c r="F186" s="544" t="s">
        <v>2646</v>
      </c>
      <c r="G186" s="544" t="s">
        <v>275</v>
      </c>
      <c r="H186" s="593">
        <v>41831</v>
      </c>
      <c r="I186" s="587"/>
      <c r="J186" s="596" t="s">
        <v>2647</v>
      </c>
      <c r="K186" s="51" t="s">
        <v>2648</v>
      </c>
      <c r="L186" s="594"/>
      <c r="M186" s="587" t="s">
        <v>19</v>
      </c>
      <c r="N186" s="587" t="s">
        <v>19</v>
      </c>
      <c r="O186" s="587" t="s">
        <v>19</v>
      </c>
      <c r="P186" s="592"/>
      <c r="Q186" s="594"/>
    </row>
    <row r="187" spans="2:17" ht="75" x14ac:dyDescent="0.25">
      <c r="B187" s="51" t="s">
        <v>2540</v>
      </c>
      <c r="C187" s="587" t="s">
        <v>113</v>
      </c>
      <c r="D187" s="587" t="s">
        <v>2649</v>
      </c>
      <c r="E187" s="587">
        <v>1069473655</v>
      </c>
      <c r="F187" s="525" t="s">
        <v>2650</v>
      </c>
      <c r="G187" s="587" t="s">
        <v>130</v>
      </c>
      <c r="H187" s="593">
        <v>41179</v>
      </c>
      <c r="I187" s="587"/>
      <c r="J187" s="154" t="s">
        <v>2647</v>
      </c>
      <c r="K187" s="51" t="s">
        <v>2651</v>
      </c>
      <c r="L187" s="594"/>
      <c r="M187" s="587" t="s">
        <v>19</v>
      </c>
      <c r="N187" s="587" t="s">
        <v>19</v>
      </c>
      <c r="O187" s="587" t="s">
        <v>19</v>
      </c>
      <c r="P187" s="592"/>
      <c r="Q187" s="594"/>
    </row>
    <row r="188" spans="2:17" ht="75" x14ac:dyDescent="0.25">
      <c r="B188" s="51" t="s">
        <v>2540</v>
      </c>
      <c r="C188" s="587" t="s">
        <v>113</v>
      </c>
      <c r="D188" s="587" t="s">
        <v>2652</v>
      </c>
      <c r="E188" s="587">
        <v>30565537</v>
      </c>
      <c r="F188" s="544" t="s">
        <v>2653</v>
      </c>
      <c r="G188" s="544" t="s">
        <v>797</v>
      </c>
      <c r="H188" s="593">
        <v>36875</v>
      </c>
      <c r="I188" s="587"/>
      <c r="J188" s="154" t="s">
        <v>2647</v>
      </c>
      <c r="K188" s="51" t="s">
        <v>2654</v>
      </c>
      <c r="L188" s="594"/>
      <c r="M188" s="587" t="s">
        <v>19</v>
      </c>
      <c r="N188" s="587" t="s">
        <v>19</v>
      </c>
      <c r="O188" s="587" t="s">
        <v>19</v>
      </c>
      <c r="P188" s="592"/>
      <c r="Q188" s="594"/>
    </row>
    <row r="189" spans="2:17" ht="75" x14ac:dyDescent="0.25">
      <c r="B189" s="51" t="s">
        <v>2540</v>
      </c>
      <c r="C189" s="587" t="s">
        <v>819</v>
      </c>
      <c r="D189" s="587" t="s">
        <v>2655</v>
      </c>
      <c r="E189" s="587">
        <v>30581906</v>
      </c>
      <c r="F189" s="544" t="s">
        <v>2656</v>
      </c>
      <c r="G189" s="544" t="s">
        <v>797</v>
      </c>
      <c r="H189" s="593">
        <v>40893</v>
      </c>
      <c r="I189" s="587"/>
      <c r="J189" s="154" t="s">
        <v>2647</v>
      </c>
      <c r="K189" s="51" t="s">
        <v>2648</v>
      </c>
      <c r="L189" s="594"/>
      <c r="M189" s="587" t="s">
        <v>19</v>
      </c>
      <c r="N189" s="587" t="s">
        <v>19</v>
      </c>
      <c r="O189" s="587" t="s">
        <v>19</v>
      </c>
      <c r="P189" s="592"/>
      <c r="Q189" s="594"/>
    </row>
    <row r="190" spans="2:17" ht="75" x14ac:dyDescent="0.25">
      <c r="B190" s="51" t="s">
        <v>2540</v>
      </c>
      <c r="C190" s="587" t="s">
        <v>113</v>
      </c>
      <c r="D190" s="587" t="s">
        <v>2657</v>
      </c>
      <c r="E190" s="587">
        <v>50872122</v>
      </c>
      <c r="F190" s="544" t="s">
        <v>1312</v>
      </c>
      <c r="G190" s="544" t="s">
        <v>1018</v>
      </c>
      <c r="H190" s="593">
        <v>38331</v>
      </c>
      <c r="I190" s="587"/>
      <c r="J190" s="154" t="s">
        <v>2647</v>
      </c>
      <c r="K190" s="51" t="s">
        <v>2648</v>
      </c>
      <c r="L190" s="594"/>
      <c r="M190" s="587" t="s">
        <v>19</v>
      </c>
      <c r="N190" s="587" t="s">
        <v>19</v>
      </c>
      <c r="O190" s="587" t="s">
        <v>19</v>
      </c>
      <c r="P190" s="592"/>
      <c r="Q190" s="594"/>
    </row>
    <row r="191" spans="2:17" ht="75" x14ac:dyDescent="0.25">
      <c r="B191" s="51" t="s">
        <v>2540</v>
      </c>
      <c r="C191" s="587" t="s">
        <v>113</v>
      </c>
      <c r="D191" s="587" t="s">
        <v>2658</v>
      </c>
      <c r="E191" s="587">
        <v>1069465416</v>
      </c>
      <c r="F191" s="587" t="s">
        <v>258</v>
      </c>
      <c r="G191" s="544" t="s">
        <v>1018</v>
      </c>
      <c r="H191" s="593">
        <v>41257</v>
      </c>
      <c r="I191" s="587"/>
      <c r="J191" s="154" t="s">
        <v>2647</v>
      </c>
      <c r="K191" s="51" t="s">
        <v>2651</v>
      </c>
      <c r="L191" s="594"/>
      <c r="M191" s="587" t="s">
        <v>19</v>
      </c>
      <c r="N191" s="587" t="s">
        <v>19</v>
      </c>
      <c r="O191" s="587" t="s">
        <v>19</v>
      </c>
      <c r="P191" s="592"/>
      <c r="Q191" s="594"/>
    </row>
    <row r="192" spans="2:17" ht="75" x14ac:dyDescent="0.25">
      <c r="B192" s="51" t="s">
        <v>2540</v>
      </c>
      <c r="C192" s="587" t="s">
        <v>113</v>
      </c>
      <c r="D192" s="587" t="s">
        <v>2659</v>
      </c>
      <c r="E192" s="587">
        <v>78740718</v>
      </c>
      <c r="F192" s="587" t="s">
        <v>258</v>
      </c>
      <c r="G192" s="544" t="s">
        <v>1018</v>
      </c>
      <c r="H192" s="593">
        <v>39437</v>
      </c>
      <c r="I192" s="587"/>
      <c r="J192" s="154" t="s">
        <v>2647</v>
      </c>
      <c r="K192" s="51" t="s">
        <v>2654</v>
      </c>
      <c r="L192" s="594"/>
      <c r="M192" s="587" t="s">
        <v>19</v>
      </c>
      <c r="N192" s="587" t="s">
        <v>19</v>
      </c>
      <c r="O192" s="587" t="s">
        <v>19</v>
      </c>
      <c r="P192" s="592"/>
      <c r="Q192" s="594"/>
    </row>
    <row r="193" spans="2:17" ht="75" x14ac:dyDescent="0.25">
      <c r="B193" s="51" t="s">
        <v>2540</v>
      </c>
      <c r="C193" s="587" t="s">
        <v>819</v>
      </c>
      <c r="D193" s="587" t="s">
        <v>2660</v>
      </c>
      <c r="E193" s="587">
        <v>30583093</v>
      </c>
      <c r="F193" s="587" t="s">
        <v>258</v>
      </c>
      <c r="G193" s="544" t="s">
        <v>1018</v>
      </c>
      <c r="H193" s="593">
        <v>40165</v>
      </c>
      <c r="I193" s="587"/>
      <c r="J193" s="154" t="s">
        <v>2647</v>
      </c>
      <c r="K193" s="51" t="s">
        <v>2661</v>
      </c>
      <c r="L193" s="594"/>
      <c r="M193" s="587" t="s">
        <v>19</v>
      </c>
      <c r="N193" s="587" t="s">
        <v>19</v>
      </c>
      <c r="O193" s="587" t="s">
        <v>19</v>
      </c>
      <c r="P193" s="592"/>
      <c r="Q193" s="594"/>
    </row>
    <row r="194" spans="2:17" x14ac:dyDescent="0.25">
      <c r="B194" s="51"/>
      <c r="C194" s="587"/>
      <c r="D194" s="587"/>
      <c r="E194" s="587"/>
      <c r="F194" s="587"/>
      <c r="G194" s="587"/>
      <c r="H194" s="587"/>
      <c r="I194" s="587"/>
      <c r="J194" s="592"/>
      <c r="K194" s="595"/>
      <c r="L194" s="594"/>
      <c r="M194" s="587"/>
      <c r="N194" s="587"/>
      <c r="O194" s="587"/>
      <c r="P194" s="592"/>
      <c r="Q194" s="594"/>
    </row>
    <row r="195" spans="2:17" x14ac:dyDescent="0.25">
      <c r="C195" s="51"/>
      <c r="D195" s="51"/>
      <c r="E195" s="51"/>
      <c r="F195" s="51"/>
      <c r="G195" s="543"/>
      <c r="I195" s="51"/>
      <c r="L195" s="510"/>
      <c r="M195" s="51"/>
      <c r="N195" s="51"/>
      <c r="O195" s="51"/>
      <c r="P195" s="583"/>
      <c r="Q195" s="510"/>
    </row>
    <row r="196" spans="2:17" ht="75" x14ac:dyDescent="0.25">
      <c r="B196" s="536" t="s">
        <v>97</v>
      </c>
      <c r="C196" s="536" t="s">
        <v>98</v>
      </c>
      <c r="D196" s="536" t="s">
        <v>99</v>
      </c>
      <c r="E196" s="536" t="s">
        <v>100</v>
      </c>
      <c r="F196" s="536" t="s">
        <v>101</v>
      </c>
      <c r="G196" s="314" t="s">
        <v>102</v>
      </c>
      <c r="H196" s="536" t="s">
        <v>103</v>
      </c>
      <c r="I196" s="536" t="s">
        <v>104</v>
      </c>
      <c r="J196" s="1579" t="s">
        <v>699</v>
      </c>
      <c r="K196" s="1580"/>
      <c r="L196" s="1581"/>
      <c r="M196" s="536" t="s">
        <v>106</v>
      </c>
      <c r="N196" s="536" t="s">
        <v>107</v>
      </c>
      <c r="O196" s="536" t="s">
        <v>108</v>
      </c>
      <c r="P196" s="1579" t="s">
        <v>81</v>
      </c>
      <c r="Q196" s="1581"/>
    </row>
    <row r="197" spans="2:17" ht="60" x14ac:dyDescent="0.25">
      <c r="B197" s="182" t="s">
        <v>2541</v>
      </c>
      <c r="C197" s="182" t="s">
        <v>133</v>
      </c>
      <c r="D197" s="281" t="s">
        <v>2662</v>
      </c>
      <c r="E197" s="281">
        <v>1069464704</v>
      </c>
      <c r="F197" s="182" t="s">
        <v>2663</v>
      </c>
      <c r="G197" s="182" t="s">
        <v>136</v>
      </c>
      <c r="H197" s="315">
        <v>40534</v>
      </c>
      <c r="I197" s="282"/>
      <c r="J197" s="182" t="s">
        <v>2640</v>
      </c>
      <c r="K197" s="284" t="s">
        <v>2664</v>
      </c>
      <c r="L197" s="284"/>
      <c r="M197" s="51" t="s">
        <v>19</v>
      </c>
      <c r="N197" s="51" t="s">
        <v>19</v>
      </c>
      <c r="O197" s="51" t="s">
        <v>19</v>
      </c>
      <c r="P197" s="1639"/>
      <c r="Q197" s="1640"/>
    </row>
    <row r="198" spans="2:17" ht="60" x14ac:dyDescent="0.25">
      <c r="B198" s="182" t="s">
        <v>2541</v>
      </c>
      <c r="C198" s="182" t="s">
        <v>133</v>
      </c>
      <c r="D198" s="281" t="s">
        <v>2665</v>
      </c>
      <c r="E198" s="281">
        <v>50879506</v>
      </c>
      <c r="F198" s="182" t="s">
        <v>2666</v>
      </c>
      <c r="G198" s="182" t="s">
        <v>136</v>
      </c>
      <c r="H198" s="315">
        <v>40164</v>
      </c>
      <c r="I198" s="282"/>
      <c r="J198" s="182" t="s">
        <v>2640</v>
      </c>
      <c r="K198" s="284" t="s">
        <v>2667</v>
      </c>
      <c r="L198" s="284"/>
      <c r="M198" s="51" t="s">
        <v>19</v>
      </c>
      <c r="N198" s="51" t="s">
        <v>19</v>
      </c>
      <c r="O198" s="51" t="s">
        <v>19</v>
      </c>
      <c r="P198" s="1639"/>
      <c r="Q198" s="1640"/>
    </row>
    <row r="199" spans="2:17" ht="60" x14ac:dyDescent="0.25">
      <c r="B199" s="182" t="s">
        <v>2541</v>
      </c>
      <c r="C199" s="182" t="s">
        <v>138</v>
      </c>
      <c r="D199" s="281" t="s">
        <v>2668</v>
      </c>
      <c r="E199" s="281">
        <v>50710603</v>
      </c>
      <c r="F199" s="281" t="s">
        <v>2669</v>
      </c>
      <c r="G199" s="182" t="s">
        <v>318</v>
      </c>
      <c r="H199" s="315">
        <v>39507</v>
      </c>
      <c r="I199" s="282"/>
      <c r="J199" s="182" t="s">
        <v>2640</v>
      </c>
      <c r="K199" s="284" t="s">
        <v>2670</v>
      </c>
      <c r="L199" s="284"/>
      <c r="M199" s="51" t="s">
        <v>19</v>
      </c>
      <c r="N199" s="51" t="s">
        <v>19</v>
      </c>
      <c r="O199" s="51" t="s">
        <v>19</v>
      </c>
      <c r="P199" s="1639"/>
      <c r="Q199" s="1640"/>
    </row>
    <row r="200" spans="2:17" ht="60" x14ac:dyDescent="0.25">
      <c r="B200" s="182" t="s">
        <v>2541</v>
      </c>
      <c r="C200" s="182" t="s">
        <v>141</v>
      </c>
      <c r="D200" s="281" t="s">
        <v>2671</v>
      </c>
      <c r="E200" s="281">
        <v>78323953</v>
      </c>
      <c r="F200" s="182" t="s">
        <v>258</v>
      </c>
      <c r="G200" s="182"/>
      <c r="H200" s="315"/>
      <c r="I200" s="282"/>
      <c r="J200" s="182" t="s">
        <v>2640</v>
      </c>
      <c r="K200" s="284" t="s">
        <v>2672</v>
      </c>
      <c r="L200" s="284"/>
      <c r="M200" s="51" t="s">
        <v>19</v>
      </c>
      <c r="N200" s="51" t="s">
        <v>20</v>
      </c>
      <c r="O200" s="51" t="s">
        <v>20</v>
      </c>
      <c r="P200" s="1639" t="s">
        <v>2673</v>
      </c>
      <c r="Q200" s="1640"/>
    </row>
    <row r="201" spans="2:17" x14ac:dyDescent="0.25">
      <c r="B201" s="1668" t="s">
        <v>2541</v>
      </c>
      <c r="C201" s="1668" t="s">
        <v>141</v>
      </c>
      <c r="D201" s="1668" t="s">
        <v>1369</v>
      </c>
      <c r="E201" s="1599">
        <v>30582010</v>
      </c>
      <c r="F201" s="1599" t="s">
        <v>258</v>
      </c>
      <c r="G201" s="1599" t="s">
        <v>2674</v>
      </c>
      <c r="H201" s="1637">
        <v>40354</v>
      </c>
      <c r="I201" s="1606"/>
      <c r="J201" s="1659" t="s">
        <v>2640</v>
      </c>
      <c r="K201" s="1662" t="s">
        <v>2675</v>
      </c>
      <c r="L201" s="1665"/>
      <c r="M201" s="1566" t="s">
        <v>19</v>
      </c>
      <c r="N201" s="1566" t="s">
        <v>19</v>
      </c>
      <c r="O201" s="1566" t="s">
        <v>19</v>
      </c>
      <c r="P201" s="1641"/>
      <c r="Q201" s="1642"/>
    </row>
    <row r="202" spans="2:17" x14ac:dyDescent="0.25">
      <c r="B202" s="1669"/>
      <c r="C202" s="1669"/>
      <c r="D202" s="1669"/>
      <c r="E202" s="1600"/>
      <c r="F202" s="1600"/>
      <c r="G202" s="1600"/>
      <c r="H202" s="1602"/>
      <c r="I202" s="1608"/>
      <c r="J202" s="1660"/>
      <c r="K202" s="1663"/>
      <c r="L202" s="1666"/>
      <c r="M202" s="1602"/>
      <c r="N202" s="1602"/>
      <c r="O202" s="1602"/>
      <c r="P202" s="1643"/>
      <c r="Q202" s="1644"/>
    </row>
    <row r="203" spans="2:17" x14ac:dyDescent="0.25">
      <c r="B203" s="1669"/>
      <c r="C203" s="1669"/>
      <c r="D203" s="1669"/>
      <c r="E203" s="1600"/>
      <c r="F203" s="1600"/>
      <c r="G203" s="1600"/>
      <c r="H203" s="1602"/>
      <c r="I203" s="1608"/>
      <c r="J203" s="1660"/>
      <c r="K203" s="1663"/>
      <c r="L203" s="1666"/>
      <c r="M203" s="1602"/>
      <c r="N203" s="1602"/>
      <c r="O203" s="1602"/>
      <c r="P203" s="1643"/>
      <c r="Q203" s="1644"/>
    </row>
    <row r="204" spans="2:17" x14ac:dyDescent="0.25">
      <c r="B204" s="1669"/>
      <c r="C204" s="1669"/>
      <c r="D204" s="1669"/>
      <c r="E204" s="1600"/>
      <c r="F204" s="1600"/>
      <c r="G204" s="1600"/>
      <c r="H204" s="1602"/>
      <c r="I204" s="1608"/>
      <c r="J204" s="1660"/>
      <c r="K204" s="1663"/>
      <c r="L204" s="1666"/>
      <c r="M204" s="1602"/>
      <c r="N204" s="1602"/>
      <c r="O204" s="1602"/>
      <c r="P204" s="1643"/>
      <c r="Q204" s="1644"/>
    </row>
    <row r="205" spans="2:17" x14ac:dyDescent="0.25">
      <c r="B205" s="1669"/>
      <c r="C205" s="1669"/>
      <c r="D205" s="1669"/>
      <c r="E205" s="1600"/>
      <c r="F205" s="1600"/>
      <c r="G205" s="1600"/>
      <c r="H205" s="1602"/>
      <c r="I205" s="1608"/>
      <c r="J205" s="1660"/>
      <c r="K205" s="1663"/>
      <c r="L205" s="1666"/>
      <c r="M205" s="1602"/>
      <c r="N205" s="1602"/>
      <c r="O205" s="1602"/>
      <c r="P205" s="1643"/>
      <c r="Q205" s="1644"/>
    </row>
    <row r="206" spans="2:17" x14ac:dyDescent="0.25">
      <c r="B206" s="1670"/>
      <c r="C206" s="1670"/>
      <c r="D206" s="1670"/>
      <c r="E206" s="1601"/>
      <c r="F206" s="1601"/>
      <c r="G206" s="1601"/>
      <c r="H206" s="1567"/>
      <c r="I206" s="1607"/>
      <c r="J206" s="1661"/>
      <c r="K206" s="1664"/>
      <c r="L206" s="1667"/>
      <c r="M206" s="1567"/>
      <c r="N206" s="1567"/>
      <c r="O206" s="1567"/>
      <c r="P206" s="1645"/>
      <c r="Q206" s="1646"/>
    </row>
    <row r="207" spans="2:17" x14ac:dyDescent="0.25">
      <c r="B207" s="1647" t="s">
        <v>2541</v>
      </c>
      <c r="C207" s="1650" t="s">
        <v>141</v>
      </c>
      <c r="D207" s="1653" t="s">
        <v>2676</v>
      </c>
      <c r="E207" s="1653">
        <v>25890878</v>
      </c>
      <c r="F207" s="1653" t="s">
        <v>288</v>
      </c>
      <c r="G207" s="1653" t="s">
        <v>130</v>
      </c>
      <c r="H207" s="1656">
        <v>39751</v>
      </c>
      <c r="I207" s="1673"/>
      <c r="J207" s="1676" t="s">
        <v>2640</v>
      </c>
      <c r="K207" s="1679" t="s">
        <v>2648</v>
      </c>
      <c r="L207" s="1682"/>
      <c r="M207" s="1653" t="s">
        <v>19</v>
      </c>
      <c r="N207" s="1653" t="s">
        <v>19</v>
      </c>
      <c r="O207" s="1653" t="s">
        <v>19</v>
      </c>
      <c r="P207" s="1641"/>
      <c r="Q207" s="1642"/>
    </row>
    <row r="208" spans="2:17" x14ac:dyDescent="0.25">
      <c r="B208" s="1648"/>
      <c r="C208" s="1651"/>
      <c r="D208" s="1654"/>
      <c r="E208" s="1654"/>
      <c r="F208" s="1654"/>
      <c r="G208" s="1654"/>
      <c r="H208" s="1657"/>
      <c r="I208" s="1674"/>
      <c r="J208" s="1677"/>
      <c r="K208" s="1680"/>
      <c r="L208" s="1683"/>
      <c r="M208" s="1654"/>
      <c r="N208" s="1654"/>
      <c r="O208" s="1654"/>
      <c r="P208" s="1643"/>
      <c r="Q208" s="1644"/>
    </row>
    <row r="209" spans="2:17" x14ac:dyDescent="0.25">
      <c r="B209" s="1648"/>
      <c r="C209" s="1651"/>
      <c r="D209" s="1654"/>
      <c r="E209" s="1654"/>
      <c r="F209" s="1654"/>
      <c r="G209" s="1654"/>
      <c r="H209" s="1657"/>
      <c r="I209" s="1674"/>
      <c r="J209" s="1677"/>
      <c r="K209" s="1680"/>
      <c r="L209" s="1683"/>
      <c r="M209" s="1654"/>
      <c r="N209" s="1654"/>
      <c r="O209" s="1654"/>
      <c r="P209" s="1643"/>
      <c r="Q209" s="1644"/>
    </row>
    <row r="210" spans="2:17" x14ac:dyDescent="0.25">
      <c r="B210" s="1648"/>
      <c r="C210" s="1651"/>
      <c r="D210" s="1654"/>
      <c r="E210" s="1654"/>
      <c r="F210" s="1654"/>
      <c r="G210" s="1654"/>
      <c r="H210" s="1657"/>
      <c r="I210" s="1674"/>
      <c r="J210" s="1677"/>
      <c r="K210" s="1680"/>
      <c r="L210" s="1683"/>
      <c r="M210" s="1654"/>
      <c r="N210" s="1654"/>
      <c r="O210" s="1654"/>
      <c r="P210" s="1643"/>
      <c r="Q210" s="1644"/>
    </row>
    <row r="211" spans="2:17" x14ac:dyDescent="0.25">
      <c r="B211" s="1648"/>
      <c r="C211" s="1651"/>
      <c r="D211" s="1654"/>
      <c r="E211" s="1654"/>
      <c r="F211" s="1654"/>
      <c r="G211" s="1654"/>
      <c r="H211" s="1657"/>
      <c r="I211" s="1674"/>
      <c r="J211" s="1678"/>
      <c r="K211" s="1681"/>
      <c r="L211" s="1683"/>
      <c r="M211" s="1654"/>
      <c r="N211" s="1654"/>
      <c r="O211" s="1654"/>
      <c r="P211" s="1645"/>
      <c r="Q211" s="1646"/>
    </row>
    <row r="212" spans="2:17" ht="18.75" x14ac:dyDescent="0.3">
      <c r="B212" s="1648"/>
      <c r="C212" s="1651"/>
      <c r="D212" s="1654"/>
      <c r="E212" s="1654"/>
      <c r="F212" s="1654"/>
      <c r="G212" s="1654"/>
      <c r="H212" s="1657"/>
      <c r="I212" s="1674"/>
      <c r="J212" s="336"/>
      <c r="K212" s="337"/>
      <c r="L212" s="1683"/>
      <c r="M212" s="1654"/>
      <c r="N212" s="1654"/>
      <c r="O212" s="1654"/>
      <c r="P212" s="1671"/>
      <c r="Q212" s="1672"/>
    </row>
    <row r="213" spans="2:17" ht="18.75" x14ac:dyDescent="0.3">
      <c r="B213" s="1648"/>
      <c r="C213" s="1651"/>
      <c r="D213" s="1654"/>
      <c r="E213" s="1654"/>
      <c r="F213" s="1654"/>
      <c r="G213" s="1654"/>
      <c r="H213" s="1657"/>
      <c r="I213" s="1674"/>
      <c r="J213" s="338"/>
      <c r="K213" s="337"/>
      <c r="L213" s="1683"/>
      <c r="M213" s="1654"/>
      <c r="N213" s="1654"/>
      <c r="O213" s="1654"/>
      <c r="P213" s="1671"/>
      <c r="Q213" s="1672"/>
    </row>
    <row r="214" spans="2:17" ht="18.75" x14ac:dyDescent="0.3">
      <c r="B214" s="1648"/>
      <c r="C214" s="1651"/>
      <c r="D214" s="1654"/>
      <c r="E214" s="1654"/>
      <c r="F214" s="1654"/>
      <c r="G214" s="1654"/>
      <c r="H214" s="1657"/>
      <c r="I214" s="1674"/>
      <c r="J214" s="339"/>
      <c r="K214" s="340"/>
      <c r="L214" s="1683"/>
      <c r="M214" s="1654"/>
      <c r="N214" s="1654"/>
      <c r="O214" s="1654"/>
      <c r="P214" s="1671"/>
      <c r="Q214" s="1672"/>
    </row>
    <row r="215" spans="2:17" ht="18.75" x14ac:dyDescent="0.3">
      <c r="B215" s="1649"/>
      <c r="C215" s="1652"/>
      <c r="D215" s="1655"/>
      <c r="E215" s="1655"/>
      <c r="F215" s="1655"/>
      <c r="G215" s="1655"/>
      <c r="H215" s="1658"/>
      <c r="I215" s="1675"/>
      <c r="J215" s="336"/>
      <c r="K215" s="341"/>
      <c r="L215" s="1684"/>
      <c r="M215" s="1655"/>
      <c r="N215" s="1655"/>
      <c r="O215" s="1655"/>
      <c r="P215" s="1671"/>
      <c r="Q215" s="1672"/>
    </row>
    <row r="216" spans="2:17" x14ac:dyDescent="0.25">
      <c r="B216" s="1687" t="s">
        <v>2541</v>
      </c>
      <c r="C216" s="1687" t="s">
        <v>141</v>
      </c>
      <c r="D216" s="1685" t="s">
        <v>2677</v>
      </c>
      <c r="E216" s="1685">
        <v>1072254910</v>
      </c>
      <c r="F216" s="1685" t="s">
        <v>258</v>
      </c>
      <c r="G216" s="1691" t="s">
        <v>2678</v>
      </c>
      <c r="H216" s="1697">
        <v>41397</v>
      </c>
      <c r="I216" s="1699"/>
      <c r="J216" s="1701" t="s">
        <v>2640</v>
      </c>
      <c r="K216" s="1703" t="s">
        <v>2679</v>
      </c>
      <c r="L216" s="1705"/>
      <c r="M216" s="1685" t="s">
        <v>19</v>
      </c>
      <c r="N216" s="1685" t="s">
        <v>19</v>
      </c>
      <c r="O216" s="1685" t="s">
        <v>19</v>
      </c>
      <c r="P216" s="1641"/>
      <c r="Q216" s="1642"/>
    </row>
    <row r="217" spans="2:17" x14ac:dyDescent="0.25">
      <c r="B217" s="1689"/>
      <c r="C217" s="1689"/>
      <c r="D217" s="1686"/>
      <c r="E217" s="1686"/>
      <c r="F217" s="1686"/>
      <c r="G217" s="1693"/>
      <c r="H217" s="1698"/>
      <c r="I217" s="1700"/>
      <c r="J217" s="1702"/>
      <c r="K217" s="1704"/>
      <c r="L217" s="1706"/>
      <c r="M217" s="1686"/>
      <c r="N217" s="1686"/>
      <c r="O217" s="1686"/>
      <c r="P217" s="1645"/>
      <c r="Q217" s="1646"/>
    </row>
    <row r="218" spans="2:17" x14ac:dyDescent="0.25">
      <c r="B218" s="1687" t="s">
        <v>2541</v>
      </c>
      <c r="C218" s="1687" t="s">
        <v>138</v>
      </c>
      <c r="D218" s="1685" t="s">
        <v>2680</v>
      </c>
      <c r="E218" s="1685">
        <v>1069474919</v>
      </c>
      <c r="F218" s="1685" t="s">
        <v>288</v>
      </c>
      <c r="G218" s="1691" t="s">
        <v>797</v>
      </c>
      <c r="H218" s="1694">
        <v>41620</v>
      </c>
      <c r="I218" s="1699"/>
      <c r="J218" s="1708" t="s">
        <v>2640</v>
      </c>
      <c r="K218" s="1703" t="s">
        <v>2681</v>
      </c>
      <c r="L218" s="1699"/>
      <c r="M218" s="1685" t="s">
        <v>19</v>
      </c>
      <c r="N218" s="1685" t="s">
        <v>19</v>
      </c>
      <c r="O218" s="1685" t="s">
        <v>19</v>
      </c>
      <c r="P218" s="1641"/>
      <c r="Q218" s="1642"/>
    </row>
    <row r="219" spans="2:17" x14ac:dyDescent="0.25">
      <c r="B219" s="1688"/>
      <c r="C219" s="1688"/>
      <c r="D219" s="1690"/>
      <c r="E219" s="1690"/>
      <c r="F219" s="1690"/>
      <c r="G219" s="1692"/>
      <c r="H219" s="1695"/>
      <c r="I219" s="1707"/>
      <c r="J219" s="1709"/>
      <c r="K219" s="1711"/>
      <c r="L219" s="1707"/>
      <c r="M219" s="1690"/>
      <c r="N219" s="1690"/>
      <c r="O219" s="1690"/>
      <c r="P219" s="1643"/>
      <c r="Q219" s="1644"/>
    </row>
    <row r="220" spans="2:17" x14ac:dyDescent="0.25">
      <c r="B220" s="1688"/>
      <c r="C220" s="1688"/>
      <c r="D220" s="1690"/>
      <c r="E220" s="1690"/>
      <c r="F220" s="1690"/>
      <c r="G220" s="1692"/>
      <c r="H220" s="1695"/>
      <c r="I220" s="1707"/>
      <c r="J220" s="1709"/>
      <c r="K220" s="1711"/>
      <c r="L220" s="1707"/>
      <c r="M220" s="1690"/>
      <c r="N220" s="1690"/>
      <c r="O220" s="1690"/>
      <c r="P220" s="1643"/>
      <c r="Q220" s="1644"/>
    </row>
    <row r="221" spans="2:17" x14ac:dyDescent="0.25">
      <c r="B221" s="1688"/>
      <c r="C221" s="1688"/>
      <c r="D221" s="1690"/>
      <c r="E221" s="1690"/>
      <c r="F221" s="1690"/>
      <c r="G221" s="1692"/>
      <c r="H221" s="1695"/>
      <c r="I221" s="1707"/>
      <c r="J221" s="1709"/>
      <c r="K221" s="1711"/>
      <c r="L221" s="1707"/>
      <c r="M221" s="1690"/>
      <c r="N221" s="1690"/>
      <c r="O221" s="1690"/>
      <c r="P221" s="1643"/>
      <c r="Q221" s="1644"/>
    </row>
    <row r="222" spans="2:17" x14ac:dyDescent="0.25">
      <c r="B222" s="1689"/>
      <c r="C222" s="1689"/>
      <c r="D222" s="1686"/>
      <c r="E222" s="1686"/>
      <c r="F222" s="1686"/>
      <c r="G222" s="1693"/>
      <c r="H222" s="1696"/>
      <c r="I222" s="1700"/>
      <c r="J222" s="1710"/>
      <c r="K222" s="1704"/>
      <c r="L222" s="1700"/>
      <c r="M222" s="1686"/>
      <c r="N222" s="1686"/>
      <c r="O222" s="1686"/>
      <c r="P222" s="1645"/>
      <c r="Q222" s="1646"/>
    </row>
    <row r="224" spans="2:17" ht="15.75" thickBot="1" x14ac:dyDescent="0.3"/>
    <row r="225" spans="1:26" ht="27" thickBot="1" x14ac:dyDescent="0.3">
      <c r="B225" s="1584" t="s">
        <v>158</v>
      </c>
      <c r="C225" s="1585"/>
      <c r="D225" s="1585"/>
      <c r="E225" s="1585"/>
      <c r="F225" s="1585"/>
      <c r="G225" s="1585"/>
      <c r="H225" s="1585"/>
      <c r="I225" s="1585"/>
      <c r="J225" s="1585"/>
      <c r="K225" s="1585"/>
      <c r="L225" s="1585"/>
      <c r="M225" s="1585"/>
      <c r="N225" s="1586"/>
    </row>
    <row r="228" spans="1:26" ht="30" x14ac:dyDescent="0.25">
      <c r="B228" s="114" t="s">
        <v>18</v>
      </c>
      <c r="C228" s="114" t="s">
        <v>159</v>
      </c>
      <c r="D228" s="1579" t="s">
        <v>81</v>
      </c>
      <c r="E228" s="1581"/>
    </row>
    <row r="229" spans="1:26" x14ac:dyDescent="0.25">
      <c r="B229" s="154" t="s">
        <v>160</v>
      </c>
      <c r="C229" s="51" t="s">
        <v>19</v>
      </c>
      <c r="D229" s="1613"/>
      <c r="E229" s="1613"/>
    </row>
    <row r="232" spans="1:26" ht="26.25" x14ac:dyDescent="0.25">
      <c r="B232" s="1562" t="s">
        <v>161</v>
      </c>
      <c r="C232" s="1563"/>
      <c r="D232" s="1563"/>
      <c r="E232" s="1563"/>
      <c r="F232" s="1563"/>
      <c r="G232" s="1563"/>
      <c r="H232" s="1563"/>
      <c r="I232" s="1563"/>
      <c r="J232" s="1563"/>
      <c r="K232" s="1563"/>
      <c r="L232" s="1563"/>
      <c r="M232" s="1563"/>
      <c r="N232" s="1563"/>
      <c r="O232" s="1563"/>
      <c r="P232" s="1563"/>
    </row>
    <row r="234" spans="1:26" ht="15.75" thickBot="1" x14ac:dyDescent="0.3"/>
    <row r="235" spans="1:26" ht="27" thickBot="1" x14ac:dyDescent="0.3">
      <c r="B235" s="1584" t="s">
        <v>162</v>
      </c>
      <c r="C235" s="1585"/>
      <c r="D235" s="1585"/>
      <c r="E235" s="1585"/>
      <c r="F235" s="1585"/>
      <c r="G235" s="1585"/>
      <c r="H235" s="1585"/>
      <c r="I235" s="1585"/>
      <c r="J235" s="1585"/>
      <c r="K235" s="1585"/>
      <c r="L235" s="1585"/>
      <c r="M235" s="1585"/>
      <c r="N235" s="1586"/>
    </row>
    <row r="237" spans="1:26" s="3" customFormat="1" ht="15.75" thickBot="1" x14ac:dyDescent="0.3">
      <c r="B237" s="1"/>
      <c r="C237" s="1"/>
      <c r="D237" s="1"/>
      <c r="E237" s="1"/>
      <c r="F237" s="1"/>
      <c r="G237" s="1"/>
      <c r="H237" s="1"/>
      <c r="I237" s="1"/>
      <c r="J237" s="1"/>
      <c r="K237" s="1"/>
      <c r="L237" s="1"/>
      <c r="M237" s="58"/>
      <c r="N237" s="58"/>
      <c r="O237" s="1"/>
      <c r="P237" s="1"/>
      <c r="Q237" s="1"/>
    </row>
    <row r="238" spans="1:26" s="76" customFormat="1" ht="60" x14ac:dyDescent="0.25">
      <c r="A238" s="62">
        <v>1</v>
      </c>
      <c r="B238" s="156" t="s">
        <v>34</v>
      </c>
      <c r="C238" s="156" t="s">
        <v>35</v>
      </c>
      <c r="D238" s="156" t="s">
        <v>36</v>
      </c>
      <c r="E238" s="156" t="s">
        <v>37</v>
      </c>
      <c r="F238" s="156" t="s">
        <v>38</v>
      </c>
      <c r="G238" s="156" t="s">
        <v>39</v>
      </c>
      <c r="H238" s="156" t="s">
        <v>40</v>
      </c>
      <c r="I238" s="156" t="s">
        <v>41</v>
      </c>
      <c r="J238" s="156" t="s">
        <v>42</v>
      </c>
      <c r="K238" s="156" t="s">
        <v>43</v>
      </c>
      <c r="L238" s="156" t="s">
        <v>44</v>
      </c>
      <c r="M238" s="158" t="s">
        <v>45</v>
      </c>
      <c r="N238" s="156" t="s">
        <v>46</v>
      </c>
      <c r="O238" s="156" t="s">
        <v>47</v>
      </c>
      <c r="P238" s="527" t="s">
        <v>48</v>
      </c>
      <c r="Q238" s="527" t="s">
        <v>49</v>
      </c>
      <c r="R238" s="75"/>
      <c r="S238" s="75"/>
      <c r="T238" s="75"/>
      <c r="U238" s="75"/>
      <c r="V238" s="75"/>
      <c r="W238" s="75"/>
      <c r="X238" s="75"/>
      <c r="Y238" s="75"/>
      <c r="Z238" s="75"/>
    </row>
    <row r="239" spans="1:26" s="76" customFormat="1" ht="105" customHeight="1" x14ac:dyDescent="0.25">
      <c r="A239" s="62">
        <f>+A238+1</f>
        <v>2</v>
      </c>
      <c r="B239" s="77" t="s">
        <v>2682</v>
      </c>
      <c r="C239" s="79" t="s">
        <v>2683</v>
      </c>
      <c r="D239" s="77" t="s">
        <v>50</v>
      </c>
      <c r="E239" s="78" t="s">
        <v>2684</v>
      </c>
      <c r="F239" s="79" t="s">
        <v>19</v>
      </c>
      <c r="G239" s="160">
        <v>1</v>
      </c>
      <c r="H239" s="80">
        <v>39829</v>
      </c>
      <c r="I239" s="80">
        <v>40178</v>
      </c>
      <c r="J239" s="82" t="s">
        <v>20</v>
      </c>
      <c r="K239" s="445">
        <v>2</v>
      </c>
      <c r="L239" s="62">
        <v>8.4600000000000009</v>
      </c>
      <c r="M239" s="88">
        <v>1248</v>
      </c>
      <c r="N239" s="84">
        <v>1248</v>
      </c>
      <c r="O239" s="597" t="s">
        <v>2685</v>
      </c>
      <c r="P239" s="85" t="s">
        <v>2686</v>
      </c>
      <c r="Q239" s="620" t="s">
        <v>2773</v>
      </c>
      <c r="R239" s="75"/>
      <c r="S239" s="75"/>
      <c r="T239" s="75"/>
      <c r="U239" s="75"/>
      <c r="V239" s="75"/>
      <c r="W239" s="75"/>
      <c r="X239" s="75"/>
      <c r="Y239" s="75"/>
      <c r="Z239" s="75"/>
    </row>
    <row r="240" spans="1:26" s="76" customFormat="1" ht="30" x14ac:dyDescent="0.25">
      <c r="A240" s="62">
        <f t="shared" ref="A240:A244" si="1">+A239+1</f>
        <v>3</v>
      </c>
      <c r="B240" s="77" t="s">
        <v>2682</v>
      </c>
      <c r="C240" s="79" t="s">
        <v>2683</v>
      </c>
      <c r="D240" s="77" t="s">
        <v>50</v>
      </c>
      <c r="E240" s="78" t="s">
        <v>2687</v>
      </c>
      <c r="F240" s="79" t="s">
        <v>19</v>
      </c>
      <c r="G240" s="160">
        <v>1</v>
      </c>
      <c r="H240" s="80">
        <v>40182</v>
      </c>
      <c r="I240" s="80">
        <v>40543</v>
      </c>
      <c r="J240" s="82" t="s">
        <v>20</v>
      </c>
      <c r="K240" s="161">
        <v>11.86</v>
      </c>
      <c r="L240" s="62">
        <v>0</v>
      </c>
      <c r="M240" s="76">
        <v>1300</v>
      </c>
      <c r="N240" s="84">
        <v>1300</v>
      </c>
      <c r="O240" s="597" t="s">
        <v>2688</v>
      </c>
      <c r="P240" s="85" t="s">
        <v>2689</v>
      </c>
      <c r="Q240" s="446"/>
      <c r="R240" s="75"/>
      <c r="S240" s="75"/>
      <c r="T240" s="75"/>
      <c r="U240" s="75"/>
      <c r="V240" s="75"/>
      <c r="W240" s="75"/>
      <c r="X240" s="75"/>
      <c r="Y240" s="75"/>
      <c r="Z240" s="75"/>
    </row>
    <row r="241" spans="1:26" s="76" customFormat="1" ht="83.25" customHeight="1" x14ac:dyDescent="0.25">
      <c r="A241" s="62">
        <f t="shared" si="1"/>
        <v>4</v>
      </c>
      <c r="B241" s="77" t="s">
        <v>2690</v>
      </c>
      <c r="C241" s="79" t="s">
        <v>2691</v>
      </c>
      <c r="D241" s="77" t="s">
        <v>50</v>
      </c>
      <c r="E241" s="78" t="s">
        <v>2692</v>
      </c>
      <c r="F241" s="79" t="s">
        <v>20</v>
      </c>
      <c r="G241" s="78">
        <v>0.25</v>
      </c>
      <c r="H241" s="80">
        <v>40009</v>
      </c>
      <c r="I241" s="80">
        <v>40172</v>
      </c>
      <c r="J241" s="82" t="s">
        <v>20</v>
      </c>
      <c r="K241" s="162">
        <v>0</v>
      </c>
      <c r="L241" s="62">
        <v>5.33</v>
      </c>
      <c r="M241" s="162">
        <v>4718</v>
      </c>
      <c r="N241" s="162">
        <v>1180</v>
      </c>
      <c r="O241" s="85" t="s">
        <v>2693</v>
      </c>
      <c r="P241" s="85" t="s">
        <v>2694</v>
      </c>
      <c r="Q241" s="74" t="str">
        <f>Q239</f>
        <v>LA CERTIFICACIÓN DEL 2009 SE CUENTA DESDE NOVIEMBRE, TODA VEZ QUE EL PLIEGO ESTIPULA QUE EN LOS ULITMOS CINCO AÑOS Y EL CIERRE SE REALIZA EN NOVIEMBRE. POR LO ANTERIOR SE TIENE EN CUENTA SOLO LA EXPERIENCIA DESDE NOVIEMBRE DEL 2009</v>
      </c>
      <c r="R241" s="75"/>
      <c r="S241" s="75"/>
      <c r="T241" s="75"/>
      <c r="U241" s="75"/>
      <c r="V241" s="75"/>
      <c r="W241" s="75"/>
      <c r="X241" s="75"/>
      <c r="Y241" s="75"/>
      <c r="Z241" s="75"/>
    </row>
    <row r="242" spans="1:26" s="76" customFormat="1" ht="30" x14ac:dyDescent="0.25">
      <c r="A242" s="62">
        <f t="shared" si="1"/>
        <v>5</v>
      </c>
      <c r="B242" s="77" t="s">
        <v>2690</v>
      </c>
      <c r="C242" s="79" t="s">
        <v>2691</v>
      </c>
      <c r="D242" s="77" t="s">
        <v>50</v>
      </c>
      <c r="E242" s="78" t="s">
        <v>641</v>
      </c>
      <c r="F242" s="79" t="s">
        <v>20</v>
      </c>
      <c r="G242" s="78">
        <v>0.25</v>
      </c>
      <c r="H242" s="80">
        <v>40205</v>
      </c>
      <c r="I242" s="82">
        <v>40386</v>
      </c>
      <c r="J242" s="82" t="s">
        <v>20</v>
      </c>
      <c r="K242" s="84">
        <v>0</v>
      </c>
      <c r="L242" s="84">
        <v>6</v>
      </c>
      <c r="M242" s="84">
        <v>4718</v>
      </c>
      <c r="N242" s="162">
        <v>1180</v>
      </c>
      <c r="O242" s="85" t="s">
        <v>642</v>
      </c>
      <c r="P242" s="85" t="s">
        <v>2695</v>
      </c>
      <c r="Q242" s="74"/>
      <c r="R242" s="75"/>
      <c r="S242" s="75"/>
      <c r="T242" s="75"/>
      <c r="U242" s="75"/>
      <c r="V242" s="75"/>
      <c r="W242" s="75"/>
      <c r="X242" s="75"/>
      <c r="Y242" s="75"/>
      <c r="Z242" s="75"/>
    </row>
    <row r="243" spans="1:26" s="76" customFormat="1" ht="30" x14ac:dyDescent="0.25">
      <c r="A243" s="62">
        <f t="shared" si="1"/>
        <v>6</v>
      </c>
      <c r="B243" s="77" t="s">
        <v>2696</v>
      </c>
      <c r="C243" s="79" t="s">
        <v>2683</v>
      </c>
      <c r="D243" s="77" t="s">
        <v>50</v>
      </c>
      <c r="E243" s="78" t="s">
        <v>2697</v>
      </c>
      <c r="F243" s="79" t="s">
        <v>19</v>
      </c>
      <c r="G243" s="78">
        <v>1</v>
      </c>
      <c r="H243" s="80">
        <v>39449</v>
      </c>
      <c r="I243" s="82">
        <v>39813</v>
      </c>
      <c r="J243" s="82" t="s">
        <v>20</v>
      </c>
      <c r="K243" s="82" t="s">
        <v>2698</v>
      </c>
      <c r="L243" s="84">
        <v>0</v>
      </c>
      <c r="M243" s="84">
        <v>1092</v>
      </c>
      <c r="N243" s="84">
        <v>1092</v>
      </c>
      <c r="O243" s="85" t="s">
        <v>2699</v>
      </c>
      <c r="P243" s="85" t="s">
        <v>2700</v>
      </c>
      <c r="Q243" s="74" t="s">
        <v>2701</v>
      </c>
      <c r="R243" s="75"/>
      <c r="S243" s="75"/>
      <c r="T243" s="75"/>
      <c r="U243" s="75"/>
      <c r="V243" s="75"/>
      <c r="W243" s="75"/>
      <c r="X243" s="75"/>
      <c r="Y243" s="75"/>
      <c r="Z243" s="75"/>
    </row>
    <row r="244" spans="1:26" s="76" customFormat="1" ht="45" x14ac:dyDescent="0.25">
      <c r="A244" s="62">
        <f t="shared" si="1"/>
        <v>7</v>
      </c>
      <c r="B244" s="77" t="s">
        <v>2696</v>
      </c>
      <c r="C244" s="79" t="s">
        <v>2683</v>
      </c>
      <c r="D244" s="77" t="s">
        <v>50</v>
      </c>
      <c r="E244" s="78" t="s">
        <v>2702</v>
      </c>
      <c r="F244" s="79" t="s">
        <v>19</v>
      </c>
      <c r="G244" s="78">
        <v>1</v>
      </c>
      <c r="H244" s="80">
        <v>39449</v>
      </c>
      <c r="I244" s="82">
        <v>39813</v>
      </c>
      <c r="J244" s="82" t="s">
        <v>20</v>
      </c>
      <c r="K244" s="84">
        <v>0</v>
      </c>
      <c r="L244" s="222">
        <v>11.9</v>
      </c>
      <c r="M244" s="161">
        <v>39</v>
      </c>
      <c r="N244" s="161">
        <v>39</v>
      </c>
      <c r="O244" s="85" t="s">
        <v>2703</v>
      </c>
      <c r="P244" s="85" t="s">
        <v>2704</v>
      </c>
      <c r="Q244" s="74" t="s">
        <v>2705</v>
      </c>
      <c r="R244" s="75"/>
      <c r="S244" s="75"/>
      <c r="T244" s="75"/>
      <c r="U244" s="75"/>
      <c r="V244" s="75"/>
      <c r="W244" s="75"/>
      <c r="X244" s="75"/>
      <c r="Y244" s="75"/>
      <c r="Z244" s="75"/>
    </row>
    <row r="245" spans="1:26" x14ac:dyDescent="0.25">
      <c r="B245" s="163" t="s">
        <v>29</v>
      </c>
      <c r="C245" s="79"/>
      <c r="D245" s="77"/>
      <c r="E245" s="164"/>
      <c r="F245" s="165"/>
      <c r="G245" s="165"/>
      <c r="H245" s="165"/>
      <c r="I245" s="167"/>
      <c r="J245" s="167"/>
      <c r="K245" s="169">
        <f>SUM(K239:K244)</f>
        <v>13.86</v>
      </c>
      <c r="L245" s="169" t="s">
        <v>865</v>
      </c>
      <c r="M245" s="168">
        <f>SUM(M239:M244)</f>
        <v>13115</v>
      </c>
      <c r="N245" s="169">
        <f>SUM(N239:N244)</f>
        <v>6039</v>
      </c>
      <c r="O245" s="351">
        <f>SUM(O239:O244)</f>
        <v>0</v>
      </c>
      <c r="P245" s="171"/>
      <c r="Q245" s="88"/>
    </row>
    <row r="246" spans="1:26" x14ac:dyDescent="0.25">
      <c r="B246" s="100"/>
      <c r="C246" s="100"/>
      <c r="D246" s="100"/>
      <c r="E246" s="102"/>
      <c r="F246" s="100"/>
      <c r="G246" s="100"/>
      <c r="H246" s="100"/>
      <c r="I246" s="100"/>
      <c r="J246" s="100"/>
      <c r="K246" s="100"/>
      <c r="L246" s="100"/>
      <c r="M246" s="100"/>
      <c r="N246" s="100"/>
      <c r="O246" s="100"/>
      <c r="P246" s="100"/>
    </row>
    <row r="247" spans="1:26" ht="18.75" x14ac:dyDescent="0.25">
      <c r="B247" s="106" t="s">
        <v>163</v>
      </c>
      <c r="C247" s="172">
        <f>+K245</f>
        <v>13.86</v>
      </c>
      <c r="H247" s="110"/>
      <c r="I247" s="110"/>
      <c r="J247" s="110"/>
      <c r="K247" s="110"/>
      <c r="L247" s="169"/>
      <c r="M247" s="110"/>
      <c r="N247" s="100"/>
      <c r="O247" s="100"/>
      <c r="P247" s="100"/>
    </row>
    <row r="248" spans="1:26" x14ac:dyDescent="0.25">
      <c r="L248" s="323"/>
    </row>
    <row r="249" spans="1:26" ht="15.75" thickBot="1" x14ac:dyDescent="0.3">
      <c r="B249" s="352"/>
      <c r="L249" s="323"/>
    </row>
    <row r="250" spans="1:26" ht="30.75" thickBot="1" x14ac:dyDescent="0.3">
      <c r="B250" s="237" t="s">
        <v>175</v>
      </c>
      <c r="C250" s="200" t="s">
        <v>176</v>
      </c>
      <c r="D250" s="237" t="s">
        <v>28</v>
      </c>
      <c r="E250" s="200" t="s">
        <v>402</v>
      </c>
      <c r="L250" s="323"/>
    </row>
    <row r="251" spans="1:26" x14ac:dyDescent="0.25">
      <c r="B251" s="239" t="s">
        <v>403</v>
      </c>
      <c r="C251" s="241">
        <v>20</v>
      </c>
      <c r="D251" s="241"/>
      <c r="E251" s="1610">
        <f>+D251+D252+D253</f>
        <v>0</v>
      </c>
      <c r="L251" s="323"/>
    </row>
    <row r="252" spans="1:26" x14ac:dyDescent="0.25">
      <c r="B252" s="239" t="s">
        <v>404</v>
      </c>
      <c r="C252" s="535">
        <v>30</v>
      </c>
      <c r="D252" s="524">
        <v>0</v>
      </c>
      <c r="E252" s="1602"/>
      <c r="L252" s="323"/>
    </row>
    <row r="253" spans="1:26" ht="15.75" thickBot="1" x14ac:dyDescent="0.3">
      <c r="B253" s="239" t="s">
        <v>405</v>
      </c>
      <c r="C253" s="243">
        <v>40</v>
      </c>
      <c r="D253" s="243">
        <v>0</v>
      </c>
      <c r="E253" s="1611"/>
      <c r="L253" s="323"/>
    </row>
    <row r="254" spans="1:26" x14ac:dyDescent="0.25">
      <c r="L254" s="323"/>
    </row>
    <row r="255" spans="1:26" ht="15.75" thickBot="1" x14ac:dyDescent="0.3"/>
    <row r="256" spans="1:26" ht="27" thickBot="1" x14ac:dyDescent="0.3">
      <c r="B256" s="1584" t="s">
        <v>164</v>
      </c>
      <c r="C256" s="1585"/>
      <c r="D256" s="1585"/>
      <c r="E256" s="1585"/>
      <c r="F256" s="1585"/>
      <c r="G256" s="1585"/>
      <c r="H256" s="1585"/>
      <c r="I256" s="1585"/>
      <c r="J256" s="1585"/>
      <c r="K256" s="1585"/>
      <c r="L256" s="1585"/>
      <c r="M256" s="1585"/>
      <c r="N256" s="1586"/>
    </row>
    <row r="258" spans="2:17" ht="75" x14ac:dyDescent="0.25">
      <c r="B258" s="536" t="s">
        <v>97</v>
      </c>
      <c r="C258" s="536" t="s">
        <v>98</v>
      </c>
      <c r="D258" s="536" t="s">
        <v>99</v>
      </c>
      <c r="E258" s="536" t="s">
        <v>100</v>
      </c>
      <c r="F258" s="536" t="s">
        <v>101</v>
      </c>
      <c r="G258" s="536" t="s">
        <v>102</v>
      </c>
      <c r="H258" s="536" t="s">
        <v>103</v>
      </c>
      <c r="I258" s="536" t="s">
        <v>104</v>
      </c>
      <c r="J258" s="1579" t="s">
        <v>105</v>
      </c>
      <c r="K258" s="1580"/>
      <c r="L258" s="1581"/>
      <c r="M258" s="536" t="s">
        <v>106</v>
      </c>
      <c r="N258" s="536" t="s">
        <v>107</v>
      </c>
      <c r="O258" s="536" t="s">
        <v>108</v>
      </c>
      <c r="P258" s="1579" t="s">
        <v>81</v>
      </c>
      <c r="Q258" s="1581"/>
    </row>
    <row r="259" spans="2:17" ht="30" x14ac:dyDescent="0.25">
      <c r="B259" s="1659" t="s">
        <v>2706</v>
      </c>
      <c r="C259" s="1722" t="s">
        <v>867</v>
      </c>
      <c r="D259" s="1719" t="s">
        <v>2707</v>
      </c>
      <c r="E259" s="1719">
        <v>50950268</v>
      </c>
      <c r="F259" s="1659" t="s">
        <v>258</v>
      </c>
      <c r="G259" s="1659" t="s">
        <v>2708</v>
      </c>
      <c r="H259" s="1712" t="s">
        <v>2709</v>
      </c>
      <c r="I259" s="1665"/>
      <c r="J259" s="191" t="s">
        <v>109</v>
      </c>
      <c r="K259" s="190" t="s">
        <v>2710</v>
      </c>
      <c r="L259" s="189" t="s">
        <v>2711</v>
      </c>
      <c r="M259" s="51"/>
      <c r="N259" s="51"/>
      <c r="O259" s="51"/>
      <c r="P259" s="1609"/>
      <c r="Q259" s="1609"/>
    </row>
    <row r="260" spans="2:17" ht="60" x14ac:dyDescent="0.25">
      <c r="B260" s="1661"/>
      <c r="C260" s="1723"/>
      <c r="D260" s="1721"/>
      <c r="E260" s="1721"/>
      <c r="F260" s="1661"/>
      <c r="G260" s="1661"/>
      <c r="H260" s="1713"/>
      <c r="I260" s="1667"/>
      <c r="J260" s="182" t="s">
        <v>2712</v>
      </c>
      <c r="K260" s="284" t="s">
        <v>2713</v>
      </c>
      <c r="L260" s="189"/>
      <c r="M260" s="524" t="s">
        <v>63</v>
      </c>
      <c r="N260" s="524" t="s">
        <v>63</v>
      </c>
      <c r="O260" s="583" t="s">
        <v>20</v>
      </c>
      <c r="P260" s="1714" t="s">
        <v>2714</v>
      </c>
      <c r="Q260" s="1715"/>
    </row>
    <row r="261" spans="2:17" x14ac:dyDescent="0.25">
      <c r="B261" s="1659" t="s">
        <v>2715</v>
      </c>
      <c r="C261" s="1716" t="s">
        <v>2716</v>
      </c>
      <c r="D261" s="1719" t="s">
        <v>2717</v>
      </c>
      <c r="E261" s="1719">
        <v>1069487741</v>
      </c>
      <c r="F261" s="1659" t="s">
        <v>702</v>
      </c>
      <c r="G261" s="1719" t="s">
        <v>1469</v>
      </c>
      <c r="H261" s="1712">
        <v>41390</v>
      </c>
      <c r="I261" s="1665"/>
      <c r="J261" s="1659" t="s">
        <v>2718</v>
      </c>
      <c r="K261" s="1662" t="s">
        <v>2719</v>
      </c>
      <c r="L261" s="1665"/>
      <c r="M261" s="1566" t="s">
        <v>63</v>
      </c>
      <c r="N261" s="1566" t="s">
        <v>63</v>
      </c>
      <c r="O261" s="1629" t="s">
        <v>63</v>
      </c>
      <c r="P261" s="1725"/>
      <c r="Q261" s="1726"/>
    </row>
    <row r="262" spans="2:17" x14ac:dyDescent="0.25">
      <c r="B262" s="1660"/>
      <c r="C262" s="1717"/>
      <c r="D262" s="1720"/>
      <c r="E262" s="1720"/>
      <c r="F262" s="1660"/>
      <c r="G262" s="1720"/>
      <c r="H262" s="1731"/>
      <c r="I262" s="1666"/>
      <c r="J262" s="1660"/>
      <c r="K262" s="1663"/>
      <c r="L262" s="1666"/>
      <c r="M262" s="1602"/>
      <c r="N262" s="1602"/>
      <c r="O262" s="1724"/>
      <c r="P262" s="1727"/>
      <c r="Q262" s="1728"/>
    </row>
    <row r="263" spans="2:17" x14ac:dyDescent="0.25">
      <c r="B263" s="1660"/>
      <c r="C263" s="1717"/>
      <c r="D263" s="1720"/>
      <c r="E263" s="1720"/>
      <c r="F263" s="1660"/>
      <c r="G263" s="1720"/>
      <c r="H263" s="1731"/>
      <c r="I263" s="1666"/>
      <c r="J263" s="1661"/>
      <c r="K263" s="1664"/>
      <c r="L263" s="1666"/>
      <c r="M263" s="1602"/>
      <c r="N263" s="1602"/>
      <c r="O263" s="1724"/>
      <c r="P263" s="1727"/>
      <c r="Q263" s="1728"/>
    </row>
    <row r="264" spans="2:17" x14ac:dyDescent="0.25">
      <c r="B264" s="1661"/>
      <c r="C264" s="1718"/>
      <c r="D264" s="1721"/>
      <c r="E264" s="1721"/>
      <c r="F264" s="1661"/>
      <c r="G264" s="1721"/>
      <c r="H264" s="1713"/>
      <c r="I264" s="1666"/>
      <c r="J264" s="1659" t="s">
        <v>2720</v>
      </c>
      <c r="K264" s="1662" t="s">
        <v>2721</v>
      </c>
      <c r="L264" s="1666"/>
      <c r="M264" s="1602"/>
      <c r="N264" s="1602"/>
      <c r="O264" s="1724"/>
      <c r="P264" s="1729"/>
      <c r="Q264" s="1730"/>
    </row>
    <row r="265" spans="2:17" x14ac:dyDescent="0.25">
      <c r="I265" s="1667"/>
      <c r="J265" s="1661"/>
      <c r="K265" s="1664"/>
      <c r="L265" s="1667"/>
      <c r="M265" s="587"/>
      <c r="N265" s="1567"/>
      <c r="O265" s="1631"/>
      <c r="P265" s="1714"/>
      <c r="Q265" s="1715"/>
    </row>
    <row r="266" spans="2:17" x14ac:dyDescent="0.25">
      <c r="P266" s="1714"/>
      <c r="Q266" s="1715"/>
    </row>
    <row r="267" spans="2:17" x14ac:dyDescent="0.25">
      <c r="H267" s="598"/>
      <c r="P267" s="1714"/>
      <c r="Q267" s="1715"/>
    </row>
    <row r="268" spans="2:17" x14ac:dyDescent="0.25">
      <c r="B268" s="1659" t="s">
        <v>2722</v>
      </c>
      <c r="C268" s="1659" t="s">
        <v>867</v>
      </c>
      <c r="D268" s="1719" t="s">
        <v>2723</v>
      </c>
      <c r="E268" s="1719">
        <v>1069462861</v>
      </c>
      <c r="F268" s="1659" t="s">
        <v>2724</v>
      </c>
      <c r="G268" s="1659" t="s">
        <v>797</v>
      </c>
      <c r="H268" s="1712">
        <v>41173</v>
      </c>
      <c r="I268" s="1566"/>
      <c r="J268" s="1599" t="s">
        <v>2725</v>
      </c>
      <c r="K268" s="1599" t="s">
        <v>2726</v>
      </c>
      <c r="L268" s="1566"/>
      <c r="M268" s="1566" t="s">
        <v>63</v>
      </c>
      <c r="N268" s="1566" t="s">
        <v>63</v>
      </c>
      <c r="O268" s="1629" t="s">
        <v>20</v>
      </c>
      <c r="P268" s="1725" t="s">
        <v>2714</v>
      </c>
      <c r="Q268" s="1726"/>
    </row>
    <row r="269" spans="2:17" x14ac:dyDescent="0.25">
      <c r="B269" s="1660"/>
      <c r="C269" s="1660"/>
      <c r="D269" s="1720"/>
      <c r="E269" s="1720"/>
      <c r="F269" s="1660"/>
      <c r="G269" s="1660"/>
      <c r="H269" s="1731"/>
      <c r="I269" s="1602"/>
      <c r="J269" s="1600"/>
      <c r="K269" s="1600"/>
      <c r="L269" s="1602"/>
      <c r="M269" s="1602"/>
      <c r="N269" s="1602"/>
      <c r="O269" s="1724"/>
      <c r="P269" s="1727"/>
      <c r="Q269" s="1728"/>
    </row>
    <row r="270" spans="2:17" x14ac:dyDescent="0.25">
      <c r="B270" s="1661"/>
      <c r="C270" s="1661"/>
      <c r="D270" s="1721"/>
      <c r="E270" s="1721"/>
      <c r="F270" s="1661"/>
      <c r="G270" s="1661"/>
      <c r="H270" s="1713"/>
      <c r="I270" s="1567"/>
      <c r="J270" s="1601"/>
      <c r="K270" s="1601"/>
      <c r="L270" s="1567"/>
      <c r="M270" s="1567"/>
      <c r="N270" s="1567"/>
      <c r="O270" s="1631"/>
      <c r="P270" s="1729"/>
      <c r="Q270" s="1730"/>
    </row>
    <row r="271" spans="2:17" ht="90" x14ac:dyDescent="0.25">
      <c r="B271" s="524" t="s">
        <v>2727</v>
      </c>
      <c r="C271" s="538" t="s">
        <v>867</v>
      </c>
      <c r="D271" s="539" t="s">
        <v>2728</v>
      </c>
      <c r="E271" s="539">
        <v>1069473154</v>
      </c>
      <c r="F271" s="538" t="s">
        <v>702</v>
      </c>
      <c r="G271" s="538" t="s">
        <v>2729</v>
      </c>
      <c r="H271" s="537">
        <v>40526</v>
      </c>
      <c r="I271" s="523"/>
      <c r="J271" s="525" t="s">
        <v>2730</v>
      </c>
      <c r="K271" s="525" t="s">
        <v>2731</v>
      </c>
      <c r="L271" s="523"/>
      <c r="M271" s="523" t="s">
        <v>63</v>
      </c>
      <c r="N271" s="523" t="s">
        <v>63</v>
      </c>
      <c r="O271" s="529" t="s">
        <v>63</v>
      </c>
      <c r="P271" s="1714"/>
      <c r="Q271" s="1715"/>
    </row>
    <row r="272" spans="2:17" ht="45" x14ac:dyDescent="0.25">
      <c r="B272" s="1566" t="s">
        <v>2732</v>
      </c>
      <c r="C272" s="1659" t="s">
        <v>867</v>
      </c>
      <c r="D272" s="1719" t="s">
        <v>2733</v>
      </c>
      <c r="E272" s="1719">
        <v>10887653</v>
      </c>
      <c r="F272" s="1659" t="s">
        <v>2734</v>
      </c>
      <c r="G272" s="1659" t="s">
        <v>1690</v>
      </c>
      <c r="H272" s="1712">
        <v>40523</v>
      </c>
      <c r="I272" s="1566"/>
      <c r="J272" s="525" t="s">
        <v>2735</v>
      </c>
      <c r="K272" s="525" t="s">
        <v>2736</v>
      </c>
      <c r="L272" s="1566"/>
      <c r="M272" s="1566" t="s">
        <v>19</v>
      </c>
      <c r="N272" s="1566" t="s">
        <v>19</v>
      </c>
      <c r="O272" s="1566" t="s">
        <v>19</v>
      </c>
      <c r="P272" s="1725"/>
      <c r="Q272" s="1726"/>
    </row>
    <row r="273" spans="2:17" x14ac:dyDescent="0.25">
      <c r="B273" s="1602"/>
      <c r="C273" s="1660"/>
      <c r="D273" s="1720"/>
      <c r="E273" s="1720"/>
      <c r="F273" s="1660"/>
      <c r="G273" s="1660"/>
      <c r="H273" s="1731"/>
      <c r="I273" s="1602"/>
      <c r="J273" s="525" t="s">
        <v>2737</v>
      </c>
      <c r="K273" s="525" t="s">
        <v>2738</v>
      </c>
      <c r="L273" s="1602"/>
      <c r="M273" s="1602"/>
      <c r="N273" s="1602"/>
      <c r="O273" s="1602"/>
      <c r="P273" s="1727"/>
      <c r="Q273" s="1728"/>
    </row>
    <row r="274" spans="2:17" ht="45" x14ac:dyDescent="0.25">
      <c r="B274" s="1567"/>
      <c r="C274" s="1661"/>
      <c r="D274" s="1721"/>
      <c r="E274" s="1721"/>
      <c r="F274" s="1661"/>
      <c r="G274" s="1661"/>
      <c r="H274" s="1713"/>
      <c r="I274" s="1567"/>
      <c r="J274" s="525" t="s">
        <v>2735</v>
      </c>
      <c r="K274" s="525" t="s">
        <v>2739</v>
      </c>
      <c r="L274" s="1567"/>
      <c r="M274" s="1567"/>
      <c r="N274" s="1567"/>
      <c r="O274" s="1567"/>
      <c r="P274" s="1729"/>
      <c r="Q274" s="1730"/>
    </row>
    <row r="275" spans="2:17" ht="30" x14ac:dyDescent="0.25">
      <c r="B275" s="524" t="s">
        <v>2740</v>
      </c>
      <c r="C275" s="599">
        <v>1132254</v>
      </c>
      <c r="D275" s="539" t="s">
        <v>2741</v>
      </c>
      <c r="E275" s="539">
        <v>92097974</v>
      </c>
      <c r="F275" s="538" t="s">
        <v>358</v>
      </c>
      <c r="G275" s="538" t="s">
        <v>2742</v>
      </c>
      <c r="H275" s="537">
        <v>36825</v>
      </c>
      <c r="I275" s="523"/>
      <c r="J275" s="525" t="s">
        <v>2743</v>
      </c>
      <c r="K275" s="525" t="s">
        <v>2744</v>
      </c>
      <c r="L275" s="523"/>
      <c r="M275" s="523" t="s">
        <v>19</v>
      </c>
      <c r="N275" s="523" t="s">
        <v>19</v>
      </c>
      <c r="O275" s="529" t="s">
        <v>19</v>
      </c>
      <c r="P275" s="532"/>
      <c r="Q275" s="533"/>
    </row>
    <row r="276" spans="2:17" x14ac:dyDescent="0.25">
      <c r="B276" s="1566" t="s">
        <v>2745</v>
      </c>
      <c r="C276" s="1566" t="s">
        <v>867</v>
      </c>
      <c r="D276" s="1566" t="s">
        <v>2746</v>
      </c>
      <c r="E276" s="1566">
        <v>1073820143</v>
      </c>
      <c r="F276" s="1599" t="s">
        <v>1465</v>
      </c>
      <c r="G276" s="1566" t="s">
        <v>136</v>
      </c>
      <c r="H276" s="1637">
        <v>41510</v>
      </c>
      <c r="I276" s="1566"/>
      <c r="J276" s="1599" t="s">
        <v>2640</v>
      </c>
      <c r="K276" s="1566" t="s">
        <v>2747</v>
      </c>
      <c r="L276" s="1566"/>
      <c r="M276" s="1566" t="s">
        <v>19</v>
      </c>
      <c r="N276" s="1566" t="s">
        <v>19</v>
      </c>
      <c r="O276" s="1566" t="s">
        <v>19</v>
      </c>
      <c r="P276" s="1725"/>
      <c r="Q276" s="1726"/>
    </row>
    <row r="277" spans="2:17" x14ac:dyDescent="0.25">
      <c r="B277" s="1602"/>
      <c r="C277" s="1602"/>
      <c r="D277" s="1602"/>
      <c r="E277" s="1602"/>
      <c r="F277" s="1600"/>
      <c r="G277" s="1602"/>
      <c r="H277" s="1732"/>
      <c r="I277" s="1602"/>
      <c r="J277" s="1600"/>
      <c r="K277" s="1602"/>
      <c r="L277" s="1602"/>
      <c r="M277" s="1602"/>
      <c r="N277" s="1602"/>
      <c r="O277" s="1602"/>
      <c r="P277" s="1727"/>
      <c r="Q277" s="1728"/>
    </row>
    <row r="278" spans="2:17" x14ac:dyDescent="0.25">
      <c r="B278" s="1602"/>
      <c r="C278" s="1602"/>
      <c r="D278" s="1602"/>
      <c r="E278" s="1602"/>
      <c r="F278" s="1600"/>
      <c r="G278" s="1602"/>
      <c r="H278" s="1732"/>
      <c r="I278" s="1602"/>
      <c r="J278" s="1600"/>
      <c r="K278" s="1602"/>
      <c r="L278" s="1602"/>
      <c r="M278" s="1602"/>
      <c r="N278" s="1602"/>
      <c r="O278" s="1602"/>
      <c r="P278" s="1727"/>
      <c r="Q278" s="1728"/>
    </row>
    <row r="279" spans="2:17" x14ac:dyDescent="0.25">
      <c r="B279" s="1567"/>
      <c r="C279" s="1567"/>
      <c r="D279" s="1567"/>
      <c r="E279" s="1567"/>
      <c r="F279" s="1601"/>
      <c r="G279" s="1567"/>
      <c r="H279" s="1638"/>
      <c r="I279" s="1567"/>
      <c r="J279" s="1601"/>
      <c r="K279" s="1567"/>
      <c r="L279" s="1567"/>
      <c r="M279" s="1567"/>
      <c r="N279" s="1567"/>
      <c r="O279" s="1567"/>
      <c r="P279" s="1729"/>
      <c r="Q279" s="1730"/>
    </row>
    <row r="280" spans="2:17" x14ac:dyDescent="0.25">
      <c r="B280" s="1566" t="s">
        <v>2748</v>
      </c>
      <c r="C280" s="1566" t="s">
        <v>867</v>
      </c>
      <c r="D280" s="1566" t="s">
        <v>2749</v>
      </c>
      <c r="E280" s="1566">
        <v>7380699</v>
      </c>
      <c r="F280" s="1599" t="s">
        <v>2750</v>
      </c>
      <c r="G280" s="1566" t="s">
        <v>2751</v>
      </c>
      <c r="H280" s="1637">
        <v>40745</v>
      </c>
      <c r="I280" s="1566"/>
      <c r="J280" s="1599" t="s">
        <v>2752</v>
      </c>
      <c r="K280" s="1599" t="s">
        <v>2753</v>
      </c>
      <c r="L280" s="1566"/>
      <c r="M280" s="1566" t="s">
        <v>19</v>
      </c>
      <c r="N280" s="1566" t="s">
        <v>20</v>
      </c>
      <c r="O280" s="1566" t="s">
        <v>20</v>
      </c>
      <c r="P280" s="1725" t="s">
        <v>2754</v>
      </c>
      <c r="Q280" s="1726"/>
    </row>
    <row r="281" spans="2:17" x14ac:dyDescent="0.25">
      <c r="B281" s="1602"/>
      <c r="C281" s="1602"/>
      <c r="D281" s="1602"/>
      <c r="E281" s="1602"/>
      <c r="F281" s="1600"/>
      <c r="G281" s="1602"/>
      <c r="H281" s="1732"/>
      <c r="I281" s="1602"/>
      <c r="J281" s="1600"/>
      <c r="K281" s="1600"/>
      <c r="L281" s="1602"/>
      <c r="M281" s="1602"/>
      <c r="N281" s="1602"/>
      <c r="O281" s="1602"/>
      <c r="P281" s="1727"/>
      <c r="Q281" s="1728"/>
    </row>
    <row r="282" spans="2:17" x14ac:dyDescent="0.25">
      <c r="B282" s="1567"/>
      <c r="C282" s="1567"/>
      <c r="D282" s="1567"/>
      <c r="E282" s="1567"/>
      <c r="F282" s="1601"/>
      <c r="G282" s="1567"/>
      <c r="H282" s="1638"/>
      <c r="I282" s="1567"/>
      <c r="J282" s="1601"/>
      <c r="K282" s="1601"/>
      <c r="L282" s="1567"/>
      <c r="M282" s="1567"/>
      <c r="N282" s="1567"/>
      <c r="O282" s="1567"/>
      <c r="P282" s="1729"/>
      <c r="Q282" s="1730"/>
    </row>
    <row r="283" spans="2:17" x14ac:dyDescent="0.25">
      <c r="B283" s="1566" t="s">
        <v>2755</v>
      </c>
      <c r="C283" s="1733">
        <v>1132254</v>
      </c>
      <c r="D283" s="1719" t="s">
        <v>2756</v>
      </c>
      <c r="E283" s="1719">
        <v>7368935</v>
      </c>
      <c r="F283" s="1659" t="s">
        <v>173</v>
      </c>
      <c r="G283" s="1659" t="s">
        <v>136</v>
      </c>
      <c r="H283" s="1712">
        <v>40010</v>
      </c>
      <c r="I283" s="1566"/>
      <c r="J283" s="1599" t="s">
        <v>2757</v>
      </c>
      <c r="K283" s="1599" t="s">
        <v>2758</v>
      </c>
      <c r="L283" s="1566"/>
      <c r="M283" s="1566" t="s">
        <v>19</v>
      </c>
      <c r="N283" s="1566" t="s">
        <v>19</v>
      </c>
      <c r="O283" s="1566" t="s">
        <v>19</v>
      </c>
      <c r="P283" s="1725"/>
      <c r="Q283" s="1726"/>
    </row>
    <row r="284" spans="2:17" x14ac:dyDescent="0.25">
      <c r="B284" s="1602"/>
      <c r="C284" s="1660"/>
      <c r="D284" s="1720"/>
      <c r="E284" s="1720"/>
      <c r="F284" s="1660"/>
      <c r="G284" s="1660"/>
      <c r="H284" s="1731"/>
      <c r="I284" s="1602"/>
      <c r="J284" s="1600"/>
      <c r="K284" s="1600"/>
      <c r="L284" s="1602"/>
      <c r="M284" s="1602"/>
      <c r="N284" s="1602"/>
      <c r="O284" s="1602"/>
      <c r="P284" s="1727"/>
      <c r="Q284" s="1728"/>
    </row>
    <row r="285" spans="2:17" x14ac:dyDescent="0.25">
      <c r="B285" s="1567"/>
      <c r="C285" s="1661"/>
      <c r="D285" s="1721"/>
      <c r="E285" s="1721"/>
      <c r="F285" s="1661"/>
      <c r="G285" s="1661"/>
      <c r="H285" s="1713"/>
      <c r="I285" s="1567"/>
      <c r="J285" s="1601"/>
      <c r="K285" s="1601"/>
      <c r="L285" s="1567"/>
      <c r="M285" s="1567"/>
      <c r="N285" s="1567"/>
      <c r="O285" s="1567"/>
      <c r="P285" s="1729"/>
      <c r="Q285" s="1730"/>
    </row>
    <row r="287" spans="2:17" ht="15.75" thickBot="1" x14ac:dyDescent="0.3"/>
    <row r="288" spans="2:17" ht="30" x14ac:dyDescent="0.25">
      <c r="B288" s="55" t="s">
        <v>18</v>
      </c>
      <c r="C288" s="55" t="s">
        <v>175</v>
      </c>
      <c r="D288" s="536" t="s">
        <v>176</v>
      </c>
      <c r="E288" s="55" t="s">
        <v>28</v>
      </c>
      <c r="F288" s="200" t="s">
        <v>177</v>
      </c>
      <c r="G288" s="201"/>
    </row>
    <row r="289" spans="2:9" ht="84" x14ac:dyDescent="0.2">
      <c r="B289" s="1734" t="s">
        <v>178</v>
      </c>
      <c r="C289" s="202" t="s">
        <v>179</v>
      </c>
      <c r="D289" s="524">
        <v>25</v>
      </c>
      <c r="E289" s="524"/>
      <c r="F289" s="1735">
        <f>+E289+E290+E291</f>
        <v>0</v>
      </c>
      <c r="G289" s="203"/>
      <c r="I289" s="1" t="e">
        <f>B263:H263+C286</f>
        <v>#VALUE!</v>
      </c>
    </row>
    <row r="290" spans="2:9" ht="48" x14ac:dyDescent="0.2">
      <c r="B290" s="1734"/>
      <c r="C290" s="202" t="s">
        <v>180</v>
      </c>
      <c r="D290" s="526">
        <v>25</v>
      </c>
      <c r="E290" s="524"/>
      <c r="F290" s="1736"/>
      <c r="G290" s="203"/>
    </row>
    <row r="291" spans="2:9" ht="48" x14ac:dyDescent="0.2">
      <c r="B291" s="1734"/>
      <c r="C291" s="202" t="s">
        <v>181</v>
      </c>
      <c r="D291" s="524">
        <v>10</v>
      </c>
      <c r="E291" s="524"/>
      <c r="F291" s="1737"/>
      <c r="G291" s="203"/>
    </row>
    <row r="292" spans="2:9" x14ac:dyDescent="0.25">
      <c r="C292"/>
    </row>
    <row r="295" spans="2:9" x14ac:dyDescent="0.25">
      <c r="B295" s="47" t="s">
        <v>182</v>
      </c>
    </row>
    <row r="298" spans="2:9" x14ac:dyDescent="0.25">
      <c r="B298" s="49" t="s">
        <v>18</v>
      </c>
      <c r="C298" s="49" t="s">
        <v>27</v>
      </c>
      <c r="D298" s="55" t="s">
        <v>28</v>
      </c>
      <c r="E298" s="55" t="s">
        <v>29</v>
      </c>
    </row>
    <row r="299" spans="2:9" ht="28.5" x14ac:dyDescent="0.25">
      <c r="B299" s="56" t="s">
        <v>183</v>
      </c>
      <c r="C299" s="257">
        <v>40</v>
      </c>
      <c r="D299" s="524">
        <f>+E251</f>
        <v>0</v>
      </c>
      <c r="E299" s="1566">
        <f>+D299+D300</f>
        <v>0</v>
      </c>
    </row>
    <row r="300" spans="2:9" ht="42.75" x14ac:dyDescent="0.25">
      <c r="B300" s="56" t="s">
        <v>184</v>
      </c>
      <c r="C300" s="257">
        <v>60</v>
      </c>
      <c r="D300" s="524">
        <f>+F289</f>
        <v>0</v>
      </c>
      <c r="E300" s="1567"/>
    </row>
  </sheetData>
  <sheetProtection sheet="1" formatCells="0" formatColumns="0" formatRows="0" insertColumns="0" insertRows="0" insertHyperlinks="0" deleteColumns="0" deleteRows="0" sort="0" autoFilter="0" pivotTables="0"/>
  <autoFilter ref="B163:Q182">
    <filterColumn colId="0">
      <customFilters>
        <customFilter operator="notEqual" val=" "/>
      </customFilters>
    </filterColumn>
    <filterColumn colId="8" showButton="0"/>
    <filterColumn colId="9" showButton="0"/>
    <filterColumn colId="14" showButton="0"/>
  </autoFilter>
  <mergeCells count="314">
    <mergeCell ref="B289:B291"/>
    <mergeCell ref="F289:F291"/>
    <mergeCell ref="E299:E300"/>
    <mergeCell ref="I283:I285"/>
    <mergeCell ref="C276:C279"/>
    <mergeCell ref="D276:D279"/>
    <mergeCell ref="E276:E279"/>
    <mergeCell ref="F276:F279"/>
    <mergeCell ref="M276:M279"/>
    <mergeCell ref="J283:J285"/>
    <mergeCell ref="K283:K285"/>
    <mergeCell ref="L283:L285"/>
    <mergeCell ref="M283:M285"/>
    <mergeCell ref="C280:C282"/>
    <mergeCell ref="D280:D282"/>
    <mergeCell ref="E280:E282"/>
    <mergeCell ref="F280:F282"/>
    <mergeCell ref="G280:G282"/>
    <mergeCell ref="O280:O282"/>
    <mergeCell ref="P280:Q282"/>
    <mergeCell ref="B283:B285"/>
    <mergeCell ref="C283:C285"/>
    <mergeCell ref="D283:D285"/>
    <mergeCell ref="E283:E285"/>
    <mergeCell ref="F283:F285"/>
    <mergeCell ref="G283:G285"/>
    <mergeCell ref="H283:H285"/>
    <mergeCell ref="H280:H282"/>
    <mergeCell ref="I280:I282"/>
    <mergeCell ref="J280:J282"/>
    <mergeCell ref="K280:K282"/>
    <mergeCell ref="L280:L282"/>
    <mergeCell ref="M280:M282"/>
    <mergeCell ref="O283:O285"/>
    <mergeCell ref="P283:Q285"/>
    <mergeCell ref="B280:B282"/>
    <mergeCell ref="N283:N285"/>
    <mergeCell ref="N280:N282"/>
    <mergeCell ref="N276:N279"/>
    <mergeCell ref="O276:O279"/>
    <mergeCell ref="P276:Q279"/>
    <mergeCell ref="J276:J279"/>
    <mergeCell ref="K276:K279"/>
    <mergeCell ref="L276:L279"/>
    <mergeCell ref="P271:Q271"/>
    <mergeCell ref="B272:B274"/>
    <mergeCell ref="C272:C274"/>
    <mergeCell ref="D272:D274"/>
    <mergeCell ref="E272:E274"/>
    <mergeCell ref="F272:F274"/>
    <mergeCell ref="G272:G274"/>
    <mergeCell ref="H272:H274"/>
    <mergeCell ref="I272:I274"/>
    <mergeCell ref="L272:L274"/>
    <mergeCell ref="M272:M274"/>
    <mergeCell ref="N272:N274"/>
    <mergeCell ref="O272:O274"/>
    <mergeCell ref="P272:Q274"/>
    <mergeCell ref="G276:G279"/>
    <mergeCell ref="H276:H279"/>
    <mergeCell ref="I276:I279"/>
    <mergeCell ref="B276:B279"/>
    <mergeCell ref="J261:J263"/>
    <mergeCell ref="K261:K263"/>
    <mergeCell ref="L261:L265"/>
    <mergeCell ref="M261:M264"/>
    <mergeCell ref="P266:Q266"/>
    <mergeCell ref="P267:Q267"/>
    <mergeCell ref="B268:B270"/>
    <mergeCell ref="C268:C270"/>
    <mergeCell ref="D268:D270"/>
    <mergeCell ref="E268:E270"/>
    <mergeCell ref="F268:F270"/>
    <mergeCell ref="G268:G270"/>
    <mergeCell ref="H268:H270"/>
    <mergeCell ref="I268:I270"/>
    <mergeCell ref="P268:Q270"/>
    <mergeCell ref="J268:J270"/>
    <mergeCell ref="K268:K270"/>
    <mergeCell ref="L268:L270"/>
    <mergeCell ref="M268:M270"/>
    <mergeCell ref="N268:N270"/>
    <mergeCell ref="O268:O270"/>
    <mergeCell ref="H259:H260"/>
    <mergeCell ref="I259:I260"/>
    <mergeCell ref="P259:Q259"/>
    <mergeCell ref="P260:Q260"/>
    <mergeCell ref="B261:B264"/>
    <mergeCell ref="C261:C264"/>
    <mergeCell ref="D261:D264"/>
    <mergeCell ref="E261:E264"/>
    <mergeCell ref="F261:F264"/>
    <mergeCell ref="G261:G264"/>
    <mergeCell ref="B259:B260"/>
    <mergeCell ref="C259:C260"/>
    <mergeCell ref="D259:D260"/>
    <mergeCell ref="E259:E260"/>
    <mergeCell ref="F259:F260"/>
    <mergeCell ref="G259:G260"/>
    <mergeCell ref="N261:N265"/>
    <mergeCell ref="O261:O265"/>
    <mergeCell ref="P261:Q264"/>
    <mergeCell ref="J264:J265"/>
    <mergeCell ref="K264:K265"/>
    <mergeCell ref="P265:Q265"/>
    <mergeCell ref="H261:H264"/>
    <mergeCell ref="I261:I265"/>
    <mergeCell ref="B235:N235"/>
    <mergeCell ref="E251:E253"/>
    <mergeCell ref="B256:N256"/>
    <mergeCell ref="J258:L258"/>
    <mergeCell ref="P258:Q258"/>
    <mergeCell ref="O218:O222"/>
    <mergeCell ref="P218:Q222"/>
    <mergeCell ref="B225:N225"/>
    <mergeCell ref="D228:E228"/>
    <mergeCell ref="D229:E229"/>
    <mergeCell ref="B232:P232"/>
    <mergeCell ref="I218:I222"/>
    <mergeCell ref="J218:J222"/>
    <mergeCell ref="K218:K222"/>
    <mergeCell ref="L218:L222"/>
    <mergeCell ref="M218:M222"/>
    <mergeCell ref="N218:N222"/>
    <mergeCell ref="N216:N217"/>
    <mergeCell ref="O216:O217"/>
    <mergeCell ref="P216:Q217"/>
    <mergeCell ref="B218:B222"/>
    <mergeCell ref="C218:C222"/>
    <mergeCell ref="D218:D222"/>
    <mergeCell ref="E218:E222"/>
    <mergeCell ref="F218:F222"/>
    <mergeCell ref="G218:G222"/>
    <mergeCell ref="H218:H222"/>
    <mergeCell ref="H216:H217"/>
    <mergeCell ref="I216:I217"/>
    <mergeCell ref="J216:J217"/>
    <mergeCell ref="K216:K217"/>
    <mergeCell ref="L216:L217"/>
    <mergeCell ref="M216:M217"/>
    <mergeCell ref="B216:B217"/>
    <mergeCell ref="C216:C217"/>
    <mergeCell ref="D216:D217"/>
    <mergeCell ref="E216:E217"/>
    <mergeCell ref="F216:F217"/>
    <mergeCell ref="G216:G217"/>
    <mergeCell ref="P212:Q212"/>
    <mergeCell ref="P213:Q213"/>
    <mergeCell ref="P214:Q214"/>
    <mergeCell ref="P215:Q215"/>
    <mergeCell ref="I207:I215"/>
    <mergeCell ref="J207:J211"/>
    <mergeCell ref="K207:K211"/>
    <mergeCell ref="L207:L215"/>
    <mergeCell ref="M207:M215"/>
    <mergeCell ref="N207:N215"/>
    <mergeCell ref="N201:N206"/>
    <mergeCell ref="O201:O206"/>
    <mergeCell ref="P201:Q206"/>
    <mergeCell ref="B207:B215"/>
    <mergeCell ref="C207:C215"/>
    <mergeCell ref="D207:D215"/>
    <mergeCell ref="E207:E215"/>
    <mergeCell ref="F207:F215"/>
    <mergeCell ref="G207:G215"/>
    <mergeCell ref="H207:H215"/>
    <mergeCell ref="H201:H206"/>
    <mergeCell ref="I201:I206"/>
    <mergeCell ref="J201:J206"/>
    <mergeCell ref="K201:K206"/>
    <mergeCell ref="L201:L206"/>
    <mergeCell ref="M201:M206"/>
    <mergeCell ref="B201:B206"/>
    <mergeCell ref="C201:C206"/>
    <mergeCell ref="D201:D206"/>
    <mergeCell ref="E201:E206"/>
    <mergeCell ref="F201:F206"/>
    <mergeCell ref="G201:G206"/>
    <mergeCell ref="O207:O215"/>
    <mergeCell ref="P207:Q211"/>
    <mergeCell ref="J196:L196"/>
    <mergeCell ref="P196:Q196"/>
    <mergeCell ref="P197:Q197"/>
    <mergeCell ref="P198:Q198"/>
    <mergeCell ref="P199:Q199"/>
    <mergeCell ref="P200:Q200"/>
    <mergeCell ref="O178:O179"/>
    <mergeCell ref="P178:Q179"/>
    <mergeCell ref="P180:Q180"/>
    <mergeCell ref="P181:Q181"/>
    <mergeCell ref="P182:Q182"/>
    <mergeCell ref="J185:L185"/>
    <mergeCell ref="P185:Q185"/>
    <mergeCell ref="G178:G179"/>
    <mergeCell ref="H178:H179"/>
    <mergeCell ref="I178:I179"/>
    <mergeCell ref="L178:L179"/>
    <mergeCell ref="M178:M179"/>
    <mergeCell ref="N178:N179"/>
    <mergeCell ref="M175:M176"/>
    <mergeCell ref="N175:N176"/>
    <mergeCell ref="O175:O176"/>
    <mergeCell ref="P175:Q176"/>
    <mergeCell ref="P177:Q177"/>
    <mergeCell ref="B178:B179"/>
    <mergeCell ref="C178:C179"/>
    <mergeCell ref="D178:D179"/>
    <mergeCell ref="E178:E179"/>
    <mergeCell ref="F178:F179"/>
    <mergeCell ref="P173:Q174"/>
    <mergeCell ref="B175:B176"/>
    <mergeCell ref="C175:C176"/>
    <mergeCell ref="D175:D176"/>
    <mergeCell ref="E175:E176"/>
    <mergeCell ref="F175:F176"/>
    <mergeCell ref="G175:G176"/>
    <mergeCell ref="H175:H176"/>
    <mergeCell ref="I175:I176"/>
    <mergeCell ref="L175:L176"/>
    <mergeCell ref="H173:H174"/>
    <mergeCell ref="I173:I174"/>
    <mergeCell ref="L173:L174"/>
    <mergeCell ref="M173:M174"/>
    <mergeCell ref="N173:N174"/>
    <mergeCell ref="O173:O174"/>
    <mergeCell ref="B173:B174"/>
    <mergeCell ref="C173:C174"/>
    <mergeCell ref="D173:D174"/>
    <mergeCell ref="E173:E174"/>
    <mergeCell ref="F173:F174"/>
    <mergeCell ref="G173:G174"/>
    <mergeCell ref="I168:I169"/>
    <mergeCell ref="B170:B171"/>
    <mergeCell ref="C170:C171"/>
    <mergeCell ref="D170:D171"/>
    <mergeCell ref="E170:E171"/>
    <mergeCell ref="F170:F171"/>
    <mergeCell ref="G170:G171"/>
    <mergeCell ref="H170:H171"/>
    <mergeCell ref="I170:I171"/>
    <mergeCell ref="J163:L163"/>
    <mergeCell ref="P163:Q163"/>
    <mergeCell ref="J164:L164"/>
    <mergeCell ref="B168:B169"/>
    <mergeCell ref="C168:C169"/>
    <mergeCell ref="D168:D169"/>
    <mergeCell ref="E168:E169"/>
    <mergeCell ref="F168:F169"/>
    <mergeCell ref="G168:G169"/>
    <mergeCell ref="H168:H169"/>
    <mergeCell ref="O140:P140"/>
    <mergeCell ref="O141:P141"/>
    <mergeCell ref="O142:P142"/>
    <mergeCell ref="O143:P143"/>
    <mergeCell ref="O144:P144"/>
    <mergeCell ref="O146:P146"/>
    <mergeCell ref="O129:P129"/>
    <mergeCell ref="O130:P130"/>
    <mergeCell ref="O131:P131"/>
    <mergeCell ref="O132:P132"/>
    <mergeCell ref="O134:P134"/>
    <mergeCell ref="O139:P139"/>
    <mergeCell ref="O123:P123"/>
    <mergeCell ref="O124:P124"/>
    <mergeCell ref="O125:P125"/>
    <mergeCell ref="O126:P126"/>
    <mergeCell ref="O127:P127"/>
    <mergeCell ref="O128:P128"/>
    <mergeCell ref="O117:P117"/>
    <mergeCell ref="O118:P118"/>
    <mergeCell ref="O119:P119"/>
    <mergeCell ref="O120:P120"/>
    <mergeCell ref="O121:P121"/>
    <mergeCell ref="O122:P122"/>
    <mergeCell ref="O111:P111"/>
    <mergeCell ref="O112:P112"/>
    <mergeCell ref="O113:P113"/>
    <mergeCell ref="O114:P114"/>
    <mergeCell ref="O115:P115"/>
    <mergeCell ref="O116:P116"/>
    <mergeCell ref="B101:B102"/>
    <mergeCell ref="C101:C102"/>
    <mergeCell ref="D101:E101"/>
    <mergeCell ref="C105:N105"/>
    <mergeCell ref="B107:N107"/>
    <mergeCell ref="O110:P110"/>
    <mergeCell ref="M72:N72"/>
    <mergeCell ref="B91:B92"/>
    <mergeCell ref="C91:C92"/>
    <mergeCell ref="D91:E91"/>
    <mergeCell ref="B96:B97"/>
    <mergeCell ref="C96:C97"/>
    <mergeCell ref="D96:E96"/>
    <mergeCell ref="C10:E10"/>
    <mergeCell ref="B14:C21"/>
    <mergeCell ref="B22:C22"/>
    <mergeCell ref="E56:E57"/>
    <mergeCell ref="E62:E63"/>
    <mergeCell ref="E68:E69"/>
    <mergeCell ref="G34:G35"/>
    <mergeCell ref="H34:H35"/>
    <mergeCell ref="I34:J34"/>
    <mergeCell ref="G39:G40"/>
    <mergeCell ref="H39:H40"/>
    <mergeCell ref="I39:J39"/>
    <mergeCell ref="B2:P2"/>
    <mergeCell ref="B4:P4"/>
    <mergeCell ref="C6:N6"/>
    <mergeCell ref="C7:N7"/>
    <mergeCell ref="C8:N8"/>
    <mergeCell ref="C9:N9"/>
    <mergeCell ref="G29:G30"/>
    <mergeCell ref="H29:H30"/>
    <mergeCell ref="I29:J29"/>
  </mergeCells>
  <dataValidations count="2">
    <dataValidation type="decimal" allowBlank="1" showInputMessage="1" showErrorMessage="1" sqref="WVH983215 WLL983215 C65712 IV65711 SR65711 ACN65711 AMJ65711 AWF65711 BGB65711 BPX65711 BZT65711 CJP65711 CTL65711 DDH65711 DND65711 DWZ65711 EGV65711 EQR65711 FAN65711 FKJ65711 FUF65711 GEB65711 GNX65711 GXT65711 HHP65711 HRL65711 IBH65711 ILD65711 IUZ65711 JEV65711 JOR65711 JYN65711 KIJ65711 KSF65711 LCB65711 LLX65711 LVT65711 MFP65711 MPL65711 MZH65711 NJD65711 NSZ65711 OCV65711 OMR65711 OWN65711 PGJ65711 PQF65711 QAB65711 QJX65711 QTT65711 RDP65711 RNL65711 RXH65711 SHD65711 SQZ65711 TAV65711 TKR65711 TUN65711 UEJ65711 UOF65711 UYB65711 VHX65711 VRT65711 WBP65711 WLL65711 WVH65711 C131248 IV131247 SR131247 ACN131247 AMJ131247 AWF131247 BGB131247 BPX131247 BZT131247 CJP131247 CTL131247 DDH131247 DND131247 DWZ131247 EGV131247 EQR131247 FAN131247 FKJ131247 FUF131247 GEB131247 GNX131247 GXT131247 HHP131247 HRL131247 IBH131247 ILD131247 IUZ131247 JEV131247 JOR131247 JYN131247 KIJ131247 KSF131247 LCB131247 LLX131247 LVT131247 MFP131247 MPL131247 MZH131247 NJD131247 NSZ131247 OCV131247 OMR131247 OWN131247 PGJ131247 PQF131247 QAB131247 QJX131247 QTT131247 RDP131247 RNL131247 RXH131247 SHD131247 SQZ131247 TAV131247 TKR131247 TUN131247 UEJ131247 UOF131247 UYB131247 VHX131247 VRT131247 WBP131247 WLL131247 WVH131247 C196784 IV196783 SR196783 ACN196783 AMJ196783 AWF196783 BGB196783 BPX196783 BZT196783 CJP196783 CTL196783 DDH196783 DND196783 DWZ196783 EGV196783 EQR196783 FAN196783 FKJ196783 FUF196783 GEB196783 GNX196783 GXT196783 HHP196783 HRL196783 IBH196783 ILD196783 IUZ196783 JEV196783 JOR196783 JYN196783 KIJ196783 KSF196783 LCB196783 LLX196783 LVT196783 MFP196783 MPL196783 MZH196783 NJD196783 NSZ196783 OCV196783 OMR196783 OWN196783 PGJ196783 PQF196783 QAB196783 QJX196783 QTT196783 RDP196783 RNL196783 RXH196783 SHD196783 SQZ196783 TAV196783 TKR196783 TUN196783 UEJ196783 UOF196783 UYB196783 VHX196783 VRT196783 WBP196783 WLL196783 WVH196783 C262320 IV262319 SR262319 ACN262319 AMJ262319 AWF262319 BGB262319 BPX262319 BZT262319 CJP262319 CTL262319 DDH262319 DND262319 DWZ262319 EGV262319 EQR262319 FAN262319 FKJ262319 FUF262319 GEB262319 GNX262319 GXT262319 HHP262319 HRL262319 IBH262319 ILD262319 IUZ262319 JEV262319 JOR262319 JYN262319 KIJ262319 KSF262319 LCB262319 LLX262319 LVT262319 MFP262319 MPL262319 MZH262319 NJD262319 NSZ262319 OCV262319 OMR262319 OWN262319 PGJ262319 PQF262319 QAB262319 QJX262319 QTT262319 RDP262319 RNL262319 RXH262319 SHD262319 SQZ262319 TAV262319 TKR262319 TUN262319 UEJ262319 UOF262319 UYB262319 VHX262319 VRT262319 WBP262319 WLL262319 WVH262319 C327856 IV327855 SR327855 ACN327855 AMJ327855 AWF327855 BGB327855 BPX327855 BZT327855 CJP327855 CTL327855 DDH327855 DND327855 DWZ327855 EGV327855 EQR327855 FAN327855 FKJ327855 FUF327855 GEB327855 GNX327855 GXT327855 HHP327855 HRL327855 IBH327855 ILD327855 IUZ327855 JEV327855 JOR327855 JYN327855 KIJ327855 KSF327855 LCB327855 LLX327855 LVT327855 MFP327855 MPL327855 MZH327855 NJD327855 NSZ327855 OCV327855 OMR327855 OWN327855 PGJ327855 PQF327855 QAB327855 QJX327855 QTT327855 RDP327855 RNL327855 RXH327855 SHD327855 SQZ327855 TAV327855 TKR327855 TUN327855 UEJ327855 UOF327855 UYB327855 VHX327855 VRT327855 WBP327855 WLL327855 WVH327855 C393392 IV393391 SR393391 ACN393391 AMJ393391 AWF393391 BGB393391 BPX393391 BZT393391 CJP393391 CTL393391 DDH393391 DND393391 DWZ393391 EGV393391 EQR393391 FAN393391 FKJ393391 FUF393391 GEB393391 GNX393391 GXT393391 HHP393391 HRL393391 IBH393391 ILD393391 IUZ393391 JEV393391 JOR393391 JYN393391 KIJ393391 KSF393391 LCB393391 LLX393391 LVT393391 MFP393391 MPL393391 MZH393391 NJD393391 NSZ393391 OCV393391 OMR393391 OWN393391 PGJ393391 PQF393391 QAB393391 QJX393391 QTT393391 RDP393391 RNL393391 RXH393391 SHD393391 SQZ393391 TAV393391 TKR393391 TUN393391 UEJ393391 UOF393391 UYB393391 VHX393391 VRT393391 WBP393391 WLL393391 WVH393391 C458928 IV458927 SR458927 ACN458927 AMJ458927 AWF458927 BGB458927 BPX458927 BZT458927 CJP458927 CTL458927 DDH458927 DND458927 DWZ458927 EGV458927 EQR458927 FAN458927 FKJ458927 FUF458927 GEB458927 GNX458927 GXT458927 HHP458927 HRL458927 IBH458927 ILD458927 IUZ458927 JEV458927 JOR458927 JYN458927 KIJ458927 KSF458927 LCB458927 LLX458927 LVT458927 MFP458927 MPL458927 MZH458927 NJD458927 NSZ458927 OCV458927 OMR458927 OWN458927 PGJ458927 PQF458927 QAB458927 QJX458927 QTT458927 RDP458927 RNL458927 RXH458927 SHD458927 SQZ458927 TAV458927 TKR458927 TUN458927 UEJ458927 UOF458927 UYB458927 VHX458927 VRT458927 WBP458927 WLL458927 WVH458927 C524464 IV524463 SR524463 ACN524463 AMJ524463 AWF524463 BGB524463 BPX524463 BZT524463 CJP524463 CTL524463 DDH524463 DND524463 DWZ524463 EGV524463 EQR524463 FAN524463 FKJ524463 FUF524463 GEB524463 GNX524463 GXT524463 HHP524463 HRL524463 IBH524463 ILD524463 IUZ524463 JEV524463 JOR524463 JYN524463 KIJ524463 KSF524463 LCB524463 LLX524463 LVT524463 MFP524463 MPL524463 MZH524463 NJD524463 NSZ524463 OCV524463 OMR524463 OWN524463 PGJ524463 PQF524463 QAB524463 QJX524463 QTT524463 RDP524463 RNL524463 RXH524463 SHD524463 SQZ524463 TAV524463 TKR524463 TUN524463 UEJ524463 UOF524463 UYB524463 VHX524463 VRT524463 WBP524463 WLL524463 WVH524463 C590000 IV589999 SR589999 ACN589999 AMJ589999 AWF589999 BGB589999 BPX589999 BZT589999 CJP589999 CTL589999 DDH589999 DND589999 DWZ589999 EGV589999 EQR589999 FAN589999 FKJ589999 FUF589999 GEB589999 GNX589999 GXT589999 HHP589999 HRL589999 IBH589999 ILD589999 IUZ589999 JEV589999 JOR589999 JYN589999 KIJ589999 KSF589999 LCB589999 LLX589999 LVT589999 MFP589999 MPL589999 MZH589999 NJD589999 NSZ589999 OCV589999 OMR589999 OWN589999 PGJ589999 PQF589999 QAB589999 QJX589999 QTT589999 RDP589999 RNL589999 RXH589999 SHD589999 SQZ589999 TAV589999 TKR589999 TUN589999 UEJ589999 UOF589999 UYB589999 VHX589999 VRT589999 WBP589999 WLL589999 WVH589999 C655536 IV655535 SR655535 ACN655535 AMJ655535 AWF655535 BGB655535 BPX655535 BZT655535 CJP655535 CTL655535 DDH655535 DND655535 DWZ655535 EGV655535 EQR655535 FAN655535 FKJ655535 FUF655535 GEB655535 GNX655535 GXT655535 HHP655535 HRL655535 IBH655535 ILD655535 IUZ655535 JEV655535 JOR655535 JYN655535 KIJ655535 KSF655535 LCB655535 LLX655535 LVT655535 MFP655535 MPL655535 MZH655535 NJD655535 NSZ655535 OCV655535 OMR655535 OWN655535 PGJ655535 PQF655535 QAB655535 QJX655535 QTT655535 RDP655535 RNL655535 RXH655535 SHD655535 SQZ655535 TAV655535 TKR655535 TUN655535 UEJ655535 UOF655535 UYB655535 VHX655535 VRT655535 WBP655535 WLL655535 WVH655535 C721072 IV721071 SR721071 ACN721071 AMJ721071 AWF721071 BGB721071 BPX721071 BZT721071 CJP721071 CTL721071 DDH721071 DND721071 DWZ721071 EGV721071 EQR721071 FAN721071 FKJ721071 FUF721071 GEB721071 GNX721071 GXT721071 HHP721071 HRL721071 IBH721071 ILD721071 IUZ721071 JEV721071 JOR721071 JYN721071 KIJ721071 KSF721071 LCB721071 LLX721071 LVT721071 MFP721071 MPL721071 MZH721071 NJD721071 NSZ721071 OCV721071 OMR721071 OWN721071 PGJ721071 PQF721071 QAB721071 QJX721071 QTT721071 RDP721071 RNL721071 RXH721071 SHD721071 SQZ721071 TAV721071 TKR721071 TUN721071 UEJ721071 UOF721071 UYB721071 VHX721071 VRT721071 WBP721071 WLL721071 WVH721071 C786608 IV786607 SR786607 ACN786607 AMJ786607 AWF786607 BGB786607 BPX786607 BZT786607 CJP786607 CTL786607 DDH786607 DND786607 DWZ786607 EGV786607 EQR786607 FAN786607 FKJ786607 FUF786607 GEB786607 GNX786607 GXT786607 HHP786607 HRL786607 IBH786607 ILD786607 IUZ786607 JEV786607 JOR786607 JYN786607 KIJ786607 KSF786607 LCB786607 LLX786607 LVT786607 MFP786607 MPL786607 MZH786607 NJD786607 NSZ786607 OCV786607 OMR786607 OWN786607 PGJ786607 PQF786607 QAB786607 QJX786607 QTT786607 RDP786607 RNL786607 RXH786607 SHD786607 SQZ786607 TAV786607 TKR786607 TUN786607 UEJ786607 UOF786607 UYB786607 VHX786607 VRT786607 WBP786607 WLL786607 WVH786607 C852144 IV852143 SR852143 ACN852143 AMJ852143 AWF852143 BGB852143 BPX852143 BZT852143 CJP852143 CTL852143 DDH852143 DND852143 DWZ852143 EGV852143 EQR852143 FAN852143 FKJ852143 FUF852143 GEB852143 GNX852143 GXT852143 HHP852143 HRL852143 IBH852143 ILD852143 IUZ852143 JEV852143 JOR852143 JYN852143 KIJ852143 KSF852143 LCB852143 LLX852143 LVT852143 MFP852143 MPL852143 MZH852143 NJD852143 NSZ852143 OCV852143 OMR852143 OWN852143 PGJ852143 PQF852143 QAB852143 QJX852143 QTT852143 RDP852143 RNL852143 RXH852143 SHD852143 SQZ852143 TAV852143 TKR852143 TUN852143 UEJ852143 UOF852143 UYB852143 VHX852143 VRT852143 WBP852143 WLL852143 WVH852143 C917680 IV917679 SR917679 ACN917679 AMJ917679 AWF917679 BGB917679 BPX917679 BZT917679 CJP917679 CTL917679 DDH917679 DND917679 DWZ917679 EGV917679 EQR917679 FAN917679 FKJ917679 FUF917679 GEB917679 GNX917679 GXT917679 HHP917679 HRL917679 IBH917679 ILD917679 IUZ917679 JEV917679 JOR917679 JYN917679 KIJ917679 KSF917679 LCB917679 LLX917679 LVT917679 MFP917679 MPL917679 MZH917679 NJD917679 NSZ917679 OCV917679 OMR917679 OWN917679 PGJ917679 PQF917679 QAB917679 QJX917679 QTT917679 RDP917679 RNL917679 RXH917679 SHD917679 SQZ917679 TAV917679 TKR917679 TUN917679 UEJ917679 UOF917679 UYB917679 VHX917679 VRT917679 WBP917679 WLL917679 WVH917679 C983216 IV983215 SR983215 ACN983215 AMJ983215 AWF983215 BGB983215 BPX983215 BZT983215 CJP983215 CTL983215 DDH983215 DND983215 DWZ983215 EGV983215 EQR983215 FAN983215 FKJ983215 FUF983215 GEB983215 GNX983215 GXT983215 HHP983215 HRL983215 IBH983215 ILD983215 IUZ983215 JEV983215 JOR983215 JYN983215 KIJ983215 KSF983215 LCB983215 LLX983215 LVT983215 MFP983215 MPL983215 MZH983215 NJD983215 NSZ983215 OCV983215 OMR983215 OWN983215 PGJ983215 PQF983215 QAB983215 QJX983215 QTT983215 RDP983215 RNL983215 RXH983215 SHD983215 SQZ983215 TAV983215 TKR983215 TUN983215 UEJ983215 UOF983215 UYB983215 VHX983215 VRT983215 WBP983215 WVH24:WVH71 WLL24:WLL71 WBP24:WBP71 VRT24:VRT71 VHX24:VHX71 UYB24:UYB71 UOF24:UOF71 UEJ24:UEJ71 TUN24:TUN71 TKR24:TKR71 TAV24:TAV71 SQZ24:SQZ71 SHD24:SHD71 RXH24:RXH71 RNL24:RNL71 RDP24:RDP71 QTT24:QTT71 QJX24:QJX71 QAB24:QAB71 PQF24:PQF71 PGJ24:PGJ71 OWN24:OWN71 OMR24:OMR71 OCV24:OCV71 NSZ24:NSZ71 NJD24:NJD71 MZH24:MZH71 MPL24:MPL71 MFP24:MFP71 LVT24:LVT71 LLX24:LLX71 LCB24:LCB71 KSF24:KSF71 KIJ24:KIJ71 JYN24:JYN71 JOR24:JOR71 JEV24:JEV71 IUZ24:IUZ71 ILD24:ILD71 IBH24:IBH71 HRL24:HRL71 HHP24:HHP71 GXT24:GXT71 GNX24:GNX71 GEB24:GEB71 FUF24:FUF71 FKJ24:FKJ71 FAN24:FAN71 EQR24:EQR71 EGV24:EGV71 DWZ24:DWZ71 DND24:DND71 DDH24:DDH71 CTL24:CTL71 CJP24:CJP71 BZT24:BZT71 BPX24:BPX71 BGB24:BGB71 AWF24:AWF71 AMJ24:AMJ71 ACN24:ACN71 SR24:SR71 IV24:IV71">
      <formula1>0</formula1>
      <formula2>1</formula2>
    </dataValidation>
    <dataValidation type="list" allowBlank="1" showInputMessage="1" showErrorMessage="1" sqref="WVE983215 A65711 IS65711 SO65711 ACK65711 AMG65711 AWC65711 BFY65711 BPU65711 BZQ65711 CJM65711 CTI65711 DDE65711 DNA65711 DWW65711 EGS65711 EQO65711 FAK65711 FKG65711 FUC65711 GDY65711 GNU65711 GXQ65711 HHM65711 HRI65711 IBE65711 ILA65711 IUW65711 JES65711 JOO65711 JYK65711 KIG65711 KSC65711 LBY65711 LLU65711 LVQ65711 MFM65711 MPI65711 MZE65711 NJA65711 NSW65711 OCS65711 OMO65711 OWK65711 PGG65711 PQC65711 PZY65711 QJU65711 QTQ65711 RDM65711 RNI65711 RXE65711 SHA65711 SQW65711 TAS65711 TKO65711 TUK65711 UEG65711 UOC65711 UXY65711 VHU65711 VRQ65711 WBM65711 WLI65711 WVE65711 A131247 IS131247 SO131247 ACK131247 AMG131247 AWC131247 BFY131247 BPU131247 BZQ131247 CJM131247 CTI131247 DDE131247 DNA131247 DWW131247 EGS131247 EQO131247 FAK131247 FKG131247 FUC131247 GDY131247 GNU131247 GXQ131247 HHM131247 HRI131247 IBE131247 ILA131247 IUW131247 JES131247 JOO131247 JYK131247 KIG131247 KSC131247 LBY131247 LLU131247 LVQ131247 MFM131247 MPI131247 MZE131247 NJA131247 NSW131247 OCS131247 OMO131247 OWK131247 PGG131247 PQC131247 PZY131247 QJU131247 QTQ131247 RDM131247 RNI131247 RXE131247 SHA131247 SQW131247 TAS131247 TKO131247 TUK131247 UEG131247 UOC131247 UXY131247 VHU131247 VRQ131247 WBM131247 WLI131247 WVE131247 A196783 IS196783 SO196783 ACK196783 AMG196783 AWC196783 BFY196783 BPU196783 BZQ196783 CJM196783 CTI196783 DDE196783 DNA196783 DWW196783 EGS196783 EQO196783 FAK196783 FKG196783 FUC196783 GDY196783 GNU196783 GXQ196783 HHM196783 HRI196783 IBE196783 ILA196783 IUW196783 JES196783 JOO196783 JYK196783 KIG196783 KSC196783 LBY196783 LLU196783 LVQ196783 MFM196783 MPI196783 MZE196783 NJA196783 NSW196783 OCS196783 OMO196783 OWK196783 PGG196783 PQC196783 PZY196783 QJU196783 QTQ196783 RDM196783 RNI196783 RXE196783 SHA196783 SQW196783 TAS196783 TKO196783 TUK196783 UEG196783 UOC196783 UXY196783 VHU196783 VRQ196783 WBM196783 WLI196783 WVE196783 A262319 IS262319 SO262319 ACK262319 AMG262319 AWC262319 BFY262319 BPU262319 BZQ262319 CJM262319 CTI262319 DDE262319 DNA262319 DWW262319 EGS262319 EQO262319 FAK262319 FKG262319 FUC262319 GDY262319 GNU262319 GXQ262319 HHM262319 HRI262319 IBE262319 ILA262319 IUW262319 JES262319 JOO262319 JYK262319 KIG262319 KSC262319 LBY262319 LLU262319 LVQ262319 MFM262319 MPI262319 MZE262319 NJA262319 NSW262319 OCS262319 OMO262319 OWK262319 PGG262319 PQC262319 PZY262319 QJU262319 QTQ262319 RDM262319 RNI262319 RXE262319 SHA262319 SQW262319 TAS262319 TKO262319 TUK262319 UEG262319 UOC262319 UXY262319 VHU262319 VRQ262319 WBM262319 WLI262319 WVE262319 A327855 IS327855 SO327855 ACK327855 AMG327855 AWC327855 BFY327855 BPU327855 BZQ327855 CJM327855 CTI327855 DDE327855 DNA327855 DWW327855 EGS327855 EQO327855 FAK327855 FKG327855 FUC327855 GDY327855 GNU327855 GXQ327855 HHM327855 HRI327855 IBE327855 ILA327855 IUW327855 JES327855 JOO327855 JYK327855 KIG327855 KSC327855 LBY327855 LLU327855 LVQ327855 MFM327855 MPI327855 MZE327855 NJA327855 NSW327855 OCS327855 OMO327855 OWK327855 PGG327855 PQC327855 PZY327855 QJU327855 QTQ327855 RDM327855 RNI327855 RXE327855 SHA327855 SQW327855 TAS327855 TKO327855 TUK327855 UEG327855 UOC327855 UXY327855 VHU327855 VRQ327855 WBM327855 WLI327855 WVE327855 A393391 IS393391 SO393391 ACK393391 AMG393391 AWC393391 BFY393391 BPU393391 BZQ393391 CJM393391 CTI393391 DDE393391 DNA393391 DWW393391 EGS393391 EQO393391 FAK393391 FKG393391 FUC393391 GDY393391 GNU393391 GXQ393391 HHM393391 HRI393391 IBE393391 ILA393391 IUW393391 JES393391 JOO393391 JYK393391 KIG393391 KSC393391 LBY393391 LLU393391 LVQ393391 MFM393391 MPI393391 MZE393391 NJA393391 NSW393391 OCS393391 OMO393391 OWK393391 PGG393391 PQC393391 PZY393391 QJU393391 QTQ393391 RDM393391 RNI393391 RXE393391 SHA393391 SQW393391 TAS393391 TKO393391 TUK393391 UEG393391 UOC393391 UXY393391 VHU393391 VRQ393391 WBM393391 WLI393391 WVE393391 A458927 IS458927 SO458927 ACK458927 AMG458927 AWC458927 BFY458927 BPU458927 BZQ458927 CJM458927 CTI458927 DDE458927 DNA458927 DWW458927 EGS458927 EQO458927 FAK458927 FKG458927 FUC458927 GDY458927 GNU458927 GXQ458927 HHM458927 HRI458927 IBE458927 ILA458927 IUW458927 JES458927 JOO458927 JYK458927 KIG458927 KSC458927 LBY458927 LLU458927 LVQ458927 MFM458927 MPI458927 MZE458927 NJA458927 NSW458927 OCS458927 OMO458927 OWK458927 PGG458927 PQC458927 PZY458927 QJU458927 QTQ458927 RDM458927 RNI458927 RXE458927 SHA458927 SQW458927 TAS458927 TKO458927 TUK458927 UEG458927 UOC458927 UXY458927 VHU458927 VRQ458927 WBM458927 WLI458927 WVE458927 A524463 IS524463 SO524463 ACK524463 AMG524463 AWC524463 BFY524463 BPU524463 BZQ524463 CJM524463 CTI524463 DDE524463 DNA524463 DWW524463 EGS524463 EQO524463 FAK524463 FKG524463 FUC524463 GDY524463 GNU524463 GXQ524463 HHM524463 HRI524463 IBE524463 ILA524463 IUW524463 JES524463 JOO524463 JYK524463 KIG524463 KSC524463 LBY524463 LLU524463 LVQ524463 MFM524463 MPI524463 MZE524463 NJA524463 NSW524463 OCS524463 OMO524463 OWK524463 PGG524463 PQC524463 PZY524463 QJU524463 QTQ524463 RDM524463 RNI524463 RXE524463 SHA524463 SQW524463 TAS524463 TKO524463 TUK524463 UEG524463 UOC524463 UXY524463 VHU524463 VRQ524463 WBM524463 WLI524463 WVE524463 A589999 IS589999 SO589999 ACK589999 AMG589999 AWC589999 BFY589999 BPU589999 BZQ589999 CJM589999 CTI589999 DDE589999 DNA589999 DWW589999 EGS589999 EQO589999 FAK589999 FKG589999 FUC589999 GDY589999 GNU589999 GXQ589999 HHM589999 HRI589999 IBE589999 ILA589999 IUW589999 JES589999 JOO589999 JYK589999 KIG589999 KSC589999 LBY589999 LLU589999 LVQ589999 MFM589999 MPI589999 MZE589999 NJA589999 NSW589999 OCS589999 OMO589999 OWK589999 PGG589999 PQC589999 PZY589999 QJU589999 QTQ589999 RDM589999 RNI589999 RXE589999 SHA589999 SQW589999 TAS589999 TKO589999 TUK589999 UEG589999 UOC589999 UXY589999 VHU589999 VRQ589999 WBM589999 WLI589999 WVE589999 A655535 IS655535 SO655535 ACK655535 AMG655535 AWC655535 BFY655535 BPU655535 BZQ655535 CJM655535 CTI655535 DDE655535 DNA655535 DWW655535 EGS655535 EQO655535 FAK655535 FKG655535 FUC655535 GDY655535 GNU655535 GXQ655535 HHM655535 HRI655535 IBE655535 ILA655535 IUW655535 JES655535 JOO655535 JYK655535 KIG655535 KSC655535 LBY655535 LLU655535 LVQ655535 MFM655535 MPI655535 MZE655535 NJA655535 NSW655535 OCS655535 OMO655535 OWK655535 PGG655535 PQC655535 PZY655535 QJU655535 QTQ655535 RDM655535 RNI655535 RXE655535 SHA655535 SQW655535 TAS655535 TKO655535 TUK655535 UEG655535 UOC655535 UXY655535 VHU655535 VRQ655535 WBM655535 WLI655535 WVE655535 A721071 IS721071 SO721071 ACK721071 AMG721071 AWC721071 BFY721071 BPU721071 BZQ721071 CJM721071 CTI721071 DDE721071 DNA721071 DWW721071 EGS721071 EQO721071 FAK721071 FKG721071 FUC721071 GDY721071 GNU721071 GXQ721071 HHM721071 HRI721071 IBE721071 ILA721071 IUW721071 JES721071 JOO721071 JYK721071 KIG721071 KSC721071 LBY721071 LLU721071 LVQ721071 MFM721071 MPI721071 MZE721071 NJA721071 NSW721071 OCS721071 OMO721071 OWK721071 PGG721071 PQC721071 PZY721071 QJU721071 QTQ721071 RDM721071 RNI721071 RXE721071 SHA721071 SQW721071 TAS721071 TKO721071 TUK721071 UEG721071 UOC721071 UXY721071 VHU721071 VRQ721071 WBM721071 WLI721071 WVE721071 A786607 IS786607 SO786607 ACK786607 AMG786607 AWC786607 BFY786607 BPU786607 BZQ786607 CJM786607 CTI786607 DDE786607 DNA786607 DWW786607 EGS786607 EQO786607 FAK786607 FKG786607 FUC786607 GDY786607 GNU786607 GXQ786607 HHM786607 HRI786607 IBE786607 ILA786607 IUW786607 JES786607 JOO786607 JYK786607 KIG786607 KSC786607 LBY786607 LLU786607 LVQ786607 MFM786607 MPI786607 MZE786607 NJA786607 NSW786607 OCS786607 OMO786607 OWK786607 PGG786607 PQC786607 PZY786607 QJU786607 QTQ786607 RDM786607 RNI786607 RXE786607 SHA786607 SQW786607 TAS786607 TKO786607 TUK786607 UEG786607 UOC786607 UXY786607 VHU786607 VRQ786607 WBM786607 WLI786607 WVE786607 A852143 IS852143 SO852143 ACK852143 AMG852143 AWC852143 BFY852143 BPU852143 BZQ852143 CJM852143 CTI852143 DDE852143 DNA852143 DWW852143 EGS852143 EQO852143 FAK852143 FKG852143 FUC852143 GDY852143 GNU852143 GXQ852143 HHM852143 HRI852143 IBE852143 ILA852143 IUW852143 JES852143 JOO852143 JYK852143 KIG852143 KSC852143 LBY852143 LLU852143 LVQ852143 MFM852143 MPI852143 MZE852143 NJA852143 NSW852143 OCS852143 OMO852143 OWK852143 PGG852143 PQC852143 PZY852143 QJU852143 QTQ852143 RDM852143 RNI852143 RXE852143 SHA852143 SQW852143 TAS852143 TKO852143 TUK852143 UEG852143 UOC852143 UXY852143 VHU852143 VRQ852143 WBM852143 WLI852143 WVE852143 A917679 IS917679 SO917679 ACK917679 AMG917679 AWC917679 BFY917679 BPU917679 BZQ917679 CJM917679 CTI917679 DDE917679 DNA917679 DWW917679 EGS917679 EQO917679 FAK917679 FKG917679 FUC917679 GDY917679 GNU917679 GXQ917679 HHM917679 HRI917679 IBE917679 ILA917679 IUW917679 JES917679 JOO917679 JYK917679 KIG917679 KSC917679 LBY917679 LLU917679 LVQ917679 MFM917679 MPI917679 MZE917679 NJA917679 NSW917679 OCS917679 OMO917679 OWK917679 PGG917679 PQC917679 PZY917679 QJU917679 QTQ917679 RDM917679 RNI917679 RXE917679 SHA917679 SQW917679 TAS917679 TKO917679 TUK917679 UEG917679 UOC917679 UXY917679 VHU917679 VRQ917679 WBM917679 WLI917679 WVE917679 A983215 IS983215 SO983215 ACK983215 AMG983215 AWC983215 BFY983215 BPU983215 BZQ983215 CJM983215 CTI983215 DDE983215 DNA983215 DWW983215 EGS983215 EQO983215 FAK983215 FKG983215 FUC983215 GDY983215 GNU983215 GXQ983215 HHM983215 HRI983215 IBE983215 ILA983215 IUW983215 JES983215 JOO983215 JYK983215 KIG983215 KSC983215 LBY983215 LLU983215 LVQ983215 MFM983215 MPI983215 MZE983215 NJA983215 NSW983215 OCS983215 OMO983215 OWK983215 PGG983215 PQC983215 PZY983215 QJU983215 QTQ983215 RDM983215 RNI983215 RXE983215 SHA983215 SQW983215 TAS983215 TKO983215 TUK983215 UEG983215 UOC983215 UXY983215 VHU983215 VRQ983215 WBM983215 WLI983215 WVE24:WVE71 WLI24:WLI71 WBM24:WBM71 VRQ24:VRQ71 VHU24:VHU71 UXY24:UXY71 UOC24:UOC71 UEG24:UEG71 TUK24:TUK71 TKO24:TKO71 TAS24:TAS71 SQW24:SQW71 SHA24:SHA71 RXE24:RXE71 RNI24:RNI71 RDM24:RDM71 QTQ24:QTQ71 QJU24:QJU71 PZY24:PZY71 PQC24:PQC71 PGG24:PGG71 OWK24:OWK71 OMO24:OMO71 OCS24:OCS71 NSW24:NSW71 NJA24:NJA71 MZE24:MZE71 MPI24:MPI71 MFM24:MFM71 LVQ24:LVQ71 LLU24:LLU71 LBY24:LBY71 KSC24:KSC71 KIG24:KIG71 JYK24:JYK71 JOO24:JOO71 JES24:JES71 IUW24:IUW71 ILA24:ILA71 IBE24:IBE71 HRI24:HRI71 HHM24:HHM71 GXQ24:GXQ71 GNU24:GNU71 GDY24:GDY71 FUC24:FUC71 FKG24:FKG71 FAK24:FAK71 EQO24:EQO71 EGS24:EGS71 DWW24:DWW71 DNA24:DNA71 DDE24:DDE71 CTI24:CTI71 CJM24:CJM71 BZQ24:BZQ71 BPU24:BPU71 BFY24:BFY71 AWC24:AWC71 AMG24:AMG71 ACK24:ACK71 SO24:SO71 IS24:IS71 A24:A71">
      <formula1>"1,2,3,4,5"</formula1>
    </dataValidation>
  </dataValidation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293"/>
  <sheetViews>
    <sheetView zoomScale="58" workbookViewId="0">
      <selection activeCell="F50" sqref="F50"/>
    </sheetView>
  </sheetViews>
  <sheetFormatPr baseColWidth="10" defaultRowHeight="15" x14ac:dyDescent="0.25"/>
  <cols>
    <col min="1" max="1" width="6.5703125" style="1" bestFit="1" customWidth="1"/>
    <col min="2" max="2" width="102.7109375" style="1" bestFit="1" customWidth="1"/>
    <col min="3" max="3" width="31.140625" style="2" customWidth="1"/>
    <col min="4" max="4" width="26.7109375" style="1" customWidth="1"/>
    <col min="5" max="5" width="25" style="1" customWidth="1"/>
    <col min="6" max="6" width="34" style="1" customWidth="1"/>
    <col min="7" max="7" width="29.7109375" style="1" customWidth="1"/>
    <col min="8" max="8" width="24.5703125" style="1" customWidth="1"/>
    <col min="9" max="9" width="24" style="1" customWidth="1"/>
    <col min="10" max="10" width="21.28515625" style="1" customWidth="1"/>
    <col min="11" max="11" width="15" style="3" customWidth="1"/>
    <col min="12" max="12" width="22.140625" style="1" customWidth="1"/>
    <col min="13" max="13" width="18.7109375" style="1" customWidth="1"/>
    <col min="14" max="14" width="15.5703125" style="1" customWidth="1"/>
    <col min="15" max="15" width="26.140625" style="1" customWidth="1"/>
    <col min="16" max="16" width="19.5703125" style="1" bestFit="1" customWidth="1"/>
    <col min="17" max="17" width="49.42578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562" t="s">
        <v>0</v>
      </c>
      <c r="C2" s="1563"/>
      <c r="D2" s="1563"/>
      <c r="E2" s="1563"/>
      <c r="F2" s="1563"/>
      <c r="G2" s="1563"/>
      <c r="H2" s="1563"/>
      <c r="I2" s="1563"/>
      <c r="J2" s="1563"/>
      <c r="K2" s="1563"/>
      <c r="L2" s="1563"/>
      <c r="M2" s="1563"/>
      <c r="N2" s="1563"/>
      <c r="O2" s="1563"/>
      <c r="P2" s="1563"/>
    </row>
    <row r="4" spans="2:16" ht="26.25" x14ac:dyDescent="0.25">
      <c r="B4" s="1562" t="s">
        <v>1</v>
      </c>
      <c r="C4" s="1563"/>
      <c r="D4" s="1563"/>
      <c r="E4" s="1563"/>
      <c r="F4" s="1563"/>
      <c r="G4" s="1563"/>
      <c r="H4" s="1563"/>
      <c r="I4" s="1563"/>
      <c r="J4" s="1563"/>
      <c r="K4" s="1563"/>
      <c r="L4" s="1563"/>
      <c r="M4" s="1563"/>
      <c r="N4" s="1563"/>
      <c r="O4" s="1563"/>
      <c r="P4" s="1563"/>
    </row>
    <row r="5" spans="2:16" ht="15.75" thickBot="1" x14ac:dyDescent="0.3"/>
    <row r="6" spans="2:16" ht="21.75" thickBot="1" x14ac:dyDescent="0.3">
      <c r="B6" s="4" t="s">
        <v>2</v>
      </c>
      <c r="C6" s="1564" t="s">
        <v>185</v>
      </c>
      <c r="D6" s="1564"/>
      <c r="E6" s="1564"/>
      <c r="F6" s="1564"/>
      <c r="G6" s="1564"/>
      <c r="H6" s="1564"/>
      <c r="I6" s="1564"/>
      <c r="J6" s="1564"/>
      <c r="K6" s="1564"/>
      <c r="L6" s="1564"/>
      <c r="M6" s="1564"/>
      <c r="N6" s="1565"/>
    </row>
    <row r="7" spans="2:16" ht="16.5" thickBot="1" x14ac:dyDescent="0.3">
      <c r="B7" s="5" t="s">
        <v>4</v>
      </c>
      <c r="C7" s="1564"/>
      <c r="D7" s="1564"/>
      <c r="E7" s="1564"/>
      <c r="F7" s="1564"/>
      <c r="G7" s="1564"/>
      <c r="H7" s="1564"/>
      <c r="I7" s="1564"/>
      <c r="J7" s="1564"/>
      <c r="K7" s="1564"/>
      <c r="L7" s="1564"/>
      <c r="M7" s="1564"/>
      <c r="N7" s="1565"/>
    </row>
    <row r="8" spans="2:16" ht="16.5" thickBot="1" x14ac:dyDescent="0.3">
      <c r="B8" s="5" t="s">
        <v>5</v>
      </c>
      <c r="C8" s="1564"/>
      <c r="D8" s="1564"/>
      <c r="E8" s="1564"/>
      <c r="F8" s="1564"/>
      <c r="G8" s="1564"/>
      <c r="H8" s="1564"/>
      <c r="I8" s="1564"/>
      <c r="J8" s="1564"/>
      <c r="K8" s="1564"/>
      <c r="L8" s="1564"/>
      <c r="M8" s="1564"/>
      <c r="N8" s="1565"/>
    </row>
    <row r="9" spans="2:16" ht="16.5" thickBot="1" x14ac:dyDescent="0.3">
      <c r="B9" s="5" t="s">
        <v>6</v>
      </c>
      <c r="C9" s="1564"/>
      <c r="D9" s="1564"/>
      <c r="E9" s="1564"/>
      <c r="F9" s="1564"/>
      <c r="G9" s="1564"/>
      <c r="H9" s="1564"/>
      <c r="I9" s="1564"/>
      <c r="J9" s="1564"/>
      <c r="K9" s="1564"/>
      <c r="L9" s="1564"/>
      <c r="M9" s="1564"/>
      <c r="N9" s="1565"/>
    </row>
    <row r="10" spans="2:16" ht="16.5" thickBot="1" x14ac:dyDescent="0.3">
      <c r="B10" s="5" t="s">
        <v>7</v>
      </c>
      <c r="C10" s="1572"/>
      <c r="D10" s="1572"/>
      <c r="E10" s="1573"/>
      <c r="F10" s="6"/>
      <c r="G10" s="6"/>
      <c r="H10" s="6"/>
      <c r="I10" s="6"/>
      <c r="J10" s="6"/>
      <c r="K10" s="7"/>
      <c r="L10" s="6"/>
      <c r="M10" s="6"/>
      <c r="N10" s="8"/>
    </row>
    <row r="11" spans="2:16" ht="16.5" thickBot="1" x14ac:dyDescent="0.3">
      <c r="B11" s="9" t="s">
        <v>8</v>
      </c>
      <c r="C11" s="10" t="s">
        <v>186</v>
      </c>
      <c r="D11" s="11"/>
      <c r="E11" s="11"/>
      <c r="F11" s="11"/>
      <c r="G11" s="11"/>
      <c r="H11" s="11"/>
      <c r="I11" s="11"/>
      <c r="J11" s="11"/>
      <c r="K11" s="12"/>
      <c r="L11" s="11"/>
      <c r="M11" s="11"/>
      <c r="N11" s="13"/>
    </row>
    <row r="12" spans="2:16" ht="15.75" x14ac:dyDescent="0.25">
      <c r="B12" s="14"/>
      <c r="C12" s="15"/>
      <c r="D12" s="16"/>
      <c r="E12" s="16"/>
      <c r="F12" s="16"/>
      <c r="G12" s="16"/>
      <c r="H12" s="16"/>
      <c r="I12" s="3"/>
      <c r="J12" s="3"/>
      <c r="L12" s="3"/>
      <c r="M12" s="3"/>
      <c r="N12" s="16"/>
    </row>
    <row r="13" spans="2:16" x14ac:dyDescent="0.25">
      <c r="I13" s="3"/>
      <c r="J13" s="3"/>
      <c r="L13" s="3"/>
      <c r="M13" s="3"/>
      <c r="N13" s="17"/>
    </row>
    <row r="14" spans="2:16" x14ac:dyDescent="0.25">
      <c r="B14" s="1574" t="s">
        <v>10</v>
      </c>
      <c r="C14" s="1574"/>
      <c r="D14" s="18" t="s">
        <v>11</v>
      </c>
      <c r="E14" s="18" t="s">
        <v>12</v>
      </c>
      <c r="F14" s="18" t="s">
        <v>13</v>
      </c>
      <c r="G14" s="19"/>
      <c r="I14" s="20"/>
      <c r="J14" s="20"/>
      <c r="K14" s="21"/>
      <c r="L14" s="20"/>
      <c r="M14" s="20"/>
      <c r="N14" s="17"/>
    </row>
    <row r="15" spans="2:16" x14ac:dyDescent="0.25">
      <c r="B15" s="1574"/>
      <c r="C15" s="1574"/>
      <c r="D15" s="18">
        <v>6</v>
      </c>
      <c r="E15" s="22">
        <v>1189144160</v>
      </c>
      <c r="F15" s="23">
        <v>544</v>
      </c>
      <c r="G15" s="24"/>
      <c r="I15" s="25"/>
      <c r="J15" s="25"/>
      <c r="K15" s="26"/>
      <c r="L15" s="25"/>
      <c r="M15" s="25"/>
      <c r="N15" s="17"/>
    </row>
    <row r="16" spans="2:16" x14ac:dyDescent="0.25">
      <c r="B16" s="1574"/>
      <c r="C16" s="1574"/>
      <c r="D16" s="18">
        <v>7</v>
      </c>
      <c r="E16" s="22">
        <v>318326346</v>
      </c>
      <c r="F16" s="23">
        <v>117</v>
      </c>
      <c r="G16" s="24"/>
      <c r="I16" s="25"/>
      <c r="J16" s="25"/>
      <c r="K16" s="26"/>
      <c r="L16" s="25"/>
      <c r="M16" s="25"/>
      <c r="N16" s="17"/>
    </row>
    <row r="17" spans="1:14" x14ac:dyDescent="0.25">
      <c r="B17" s="1574"/>
      <c r="C17" s="1574"/>
      <c r="D17" s="18">
        <v>25</v>
      </c>
      <c r="E17" s="22">
        <v>1293669540</v>
      </c>
      <c r="F17" s="23">
        <v>540</v>
      </c>
      <c r="G17" s="24"/>
      <c r="I17" s="25"/>
      <c r="J17" s="25"/>
      <c r="K17" s="26"/>
      <c r="L17" s="25"/>
      <c r="M17" s="25"/>
      <c r="N17" s="17"/>
    </row>
    <row r="18" spans="1:14" x14ac:dyDescent="0.25">
      <c r="B18" s="1574"/>
      <c r="C18" s="1574"/>
      <c r="D18" s="18">
        <v>26</v>
      </c>
      <c r="E18" s="27">
        <v>2214680732</v>
      </c>
      <c r="F18" s="23">
        <v>814</v>
      </c>
      <c r="G18" s="24"/>
      <c r="H18" s="28"/>
      <c r="I18" s="25"/>
      <c r="J18" s="25"/>
      <c r="K18" s="26"/>
      <c r="L18" s="25"/>
      <c r="M18" s="25"/>
      <c r="N18" s="29"/>
    </row>
    <row r="19" spans="1:14" x14ac:dyDescent="0.25">
      <c r="B19" s="1574"/>
      <c r="C19" s="1574"/>
      <c r="D19" s="18"/>
      <c r="E19" s="30"/>
      <c r="F19" s="31"/>
      <c r="G19" s="24"/>
      <c r="H19" s="28"/>
      <c r="I19" s="3"/>
      <c r="J19" s="3"/>
      <c r="L19" s="3"/>
      <c r="M19" s="3"/>
      <c r="N19" s="29"/>
    </row>
    <row r="20" spans="1:14" ht="15.75" thickBot="1" x14ac:dyDescent="0.3">
      <c r="B20" s="1575" t="s">
        <v>14</v>
      </c>
      <c r="C20" s="1576"/>
      <c r="D20" s="18"/>
      <c r="E20" s="31"/>
      <c r="F20" s="23">
        <f>SUM(F15:F19)</f>
        <v>2015</v>
      </c>
      <c r="G20" s="24"/>
      <c r="H20" s="28"/>
      <c r="I20" s="3"/>
      <c r="J20" s="3"/>
      <c r="L20" s="3"/>
      <c r="M20" s="3"/>
      <c r="N20" s="29"/>
    </row>
    <row r="21" spans="1:14" ht="45.75" thickBot="1" x14ac:dyDescent="0.3">
      <c r="A21" s="32"/>
      <c r="B21" s="33" t="s">
        <v>15</v>
      </c>
      <c r="C21" s="34" t="s">
        <v>16</v>
      </c>
      <c r="E21" s="20"/>
      <c r="F21" s="20"/>
      <c r="G21" s="20"/>
      <c r="H21" s="20"/>
      <c r="I21" s="35"/>
      <c r="J21" s="35"/>
      <c r="K21" s="36"/>
      <c r="L21" s="35"/>
      <c r="M21" s="35"/>
    </row>
    <row r="22" spans="1:14" ht="15.75" thickBot="1" x14ac:dyDescent="0.3">
      <c r="A22" s="37">
        <v>1</v>
      </c>
      <c r="C22" s="38">
        <f>+F20*80/100</f>
        <v>1612</v>
      </c>
      <c r="D22" s="39"/>
      <c r="E22" s="40">
        <f>E15+E16+E17+E18</f>
        <v>5015820778</v>
      </c>
      <c r="F22" s="41"/>
      <c r="G22" s="41"/>
      <c r="H22" s="41"/>
      <c r="I22" s="42"/>
      <c r="J22" s="42"/>
      <c r="K22" s="43"/>
      <c r="L22" s="42"/>
      <c r="M22" s="42"/>
    </row>
    <row r="23" spans="1:14" x14ac:dyDescent="0.25">
      <c r="A23" s="44"/>
      <c r="C23" s="45"/>
      <c r="D23" s="25"/>
      <c r="E23" s="46"/>
      <c r="F23" s="41"/>
      <c r="G23" s="41"/>
      <c r="H23" s="41"/>
      <c r="I23" s="42"/>
      <c r="J23" s="42"/>
      <c r="K23" s="43"/>
      <c r="L23" s="42"/>
      <c r="M23" s="42"/>
    </row>
    <row r="24" spans="1:14" x14ac:dyDescent="0.25">
      <c r="A24" s="44"/>
      <c r="C24" s="45"/>
      <c r="D24" s="25"/>
      <c r="E24" s="46"/>
      <c r="F24" s="41"/>
      <c r="G24" s="41"/>
      <c r="H24" s="41"/>
      <c r="I24" s="42"/>
      <c r="J24" s="42"/>
      <c r="K24" s="43"/>
      <c r="L24" s="42"/>
      <c r="M24" s="42"/>
    </row>
    <row r="25" spans="1:14" x14ac:dyDescent="0.25">
      <c r="A25" s="44"/>
      <c r="B25" s="47" t="s">
        <v>187</v>
      </c>
      <c r="C25" s="48"/>
      <c r="D25"/>
      <c r="E25"/>
      <c r="F25"/>
      <c r="G25"/>
      <c r="H25"/>
      <c r="I25" s="3"/>
      <c r="J25" s="3"/>
      <c r="L25" s="3"/>
      <c r="M25" s="3"/>
      <c r="N25" s="17"/>
    </row>
    <row r="26" spans="1:14" x14ac:dyDescent="0.25">
      <c r="A26" s="44"/>
      <c r="B26"/>
      <c r="C26" s="48"/>
      <c r="D26"/>
      <c r="E26"/>
      <c r="F26"/>
      <c r="G26"/>
      <c r="H26"/>
      <c r="I26" s="3"/>
      <c r="J26" s="3"/>
      <c r="L26" s="3"/>
      <c r="M26" s="3"/>
      <c r="N26" s="17"/>
    </row>
    <row r="27" spans="1:14" x14ac:dyDescent="0.25">
      <c r="A27" s="44"/>
      <c r="B27" s="49" t="s">
        <v>18</v>
      </c>
      <c r="C27" s="50" t="s">
        <v>19</v>
      </c>
      <c r="D27" s="49" t="s">
        <v>20</v>
      </c>
      <c r="E27"/>
      <c r="F27"/>
      <c r="G27"/>
      <c r="H27"/>
      <c r="I27" s="3"/>
      <c r="J27" s="3"/>
      <c r="L27" s="3"/>
      <c r="M27" s="3"/>
      <c r="N27" s="17"/>
    </row>
    <row r="28" spans="1:14" x14ac:dyDescent="0.25">
      <c r="A28" s="44"/>
      <c r="B28" s="51" t="s">
        <v>21</v>
      </c>
      <c r="C28" s="52" t="s">
        <v>22</v>
      </c>
      <c r="D28" s="53"/>
      <c r="E28"/>
      <c r="F28"/>
      <c r="G28"/>
      <c r="H28"/>
      <c r="I28" s="3"/>
      <c r="J28" s="3"/>
      <c r="L28" s="3"/>
      <c r="M28" s="3"/>
      <c r="N28" s="17"/>
    </row>
    <row r="29" spans="1:14" x14ac:dyDescent="0.25">
      <c r="A29" s="44"/>
      <c r="B29" s="51" t="s">
        <v>23</v>
      </c>
      <c r="C29" s="52" t="s">
        <v>22</v>
      </c>
      <c r="D29" s="53"/>
      <c r="E29"/>
      <c r="F29"/>
      <c r="G29"/>
      <c r="H29"/>
      <c r="I29" s="3"/>
      <c r="J29" s="3"/>
      <c r="L29" s="3"/>
      <c r="M29" s="3"/>
      <c r="N29" s="17"/>
    </row>
    <row r="30" spans="1:14" x14ac:dyDescent="0.25">
      <c r="A30" s="44"/>
      <c r="B30" s="51" t="s">
        <v>24</v>
      </c>
      <c r="C30" s="52"/>
      <c r="D30" s="53" t="s">
        <v>22</v>
      </c>
      <c r="E30"/>
      <c r="F30"/>
      <c r="G30"/>
      <c r="H30"/>
      <c r="I30" s="3"/>
      <c r="J30" s="3"/>
      <c r="L30" s="3"/>
      <c r="M30" s="3"/>
      <c r="N30" s="17"/>
    </row>
    <row r="31" spans="1:14" x14ac:dyDescent="0.25">
      <c r="A31" s="44"/>
      <c r="B31" s="51" t="s">
        <v>25</v>
      </c>
      <c r="C31" s="52"/>
      <c r="D31" s="53" t="s">
        <v>22</v>
      </c>
      <c r="E31"/>
      <c r="F31"/>
      <c r="G31"/>
      <c r="H31"/>
      <c r="I31" s="3"/>
      <c r="J31" s="3"/>
      <c r="L31" s="3"/>
      <c r="M31" s="3"/>
      <c r="N31" s="17"/>
    </row>
    <row r="32" spans="1:14" x14ac:dyDescent="0.25">
      <c r="A32" s="44"/>
      <c r="B32" s="35"/>
      <c r="C32" s="54"/>
      <c r="D32" s="36"/>
      <c r="E32"/>
      <c r="F32"/>
      <c r="G32"/>
      <c r="H32"/>
      <c r="I32" s="3"/>
      <c r="J32" s="3"/>
      <c r="L32" s="3"/>
      <c r="M32" s="3"/>
      <c r="N32" s="17"/>
    </row>
    <row r="33" spans="1:14" x14ac:dyDescent="0.25">
      <c r="A33" s="44"/>
      <c r="B33" s="47" t="s">
        <v>188</v>
      </c>
      <c r="C33" s="206"/>
      <c r="D33" s="207"/>
      <c r="E33"/>
      <c r="F33"/>
      <c r="G33"/>
      <c r="H33"/>
      <c r="I33" s="3"/>
      <c r="J33" s="3"/>
      <c r="L33" s="3"/>
      <c r="M33" s="3"/>
      <c r="N33" s="17"/>
    </row>
    <row r="34" spans="1:14" x14ac:dyDescent="0.25">
      <c r="A34" s="44"/>
      <c r="B34"/>
      <c r="C34" s="206"/>
      <c r="D34" s="207"/>
      <c r="E34"/>
      <c r="F34"/>
      <c r="G34"/>
      <c r="H34"/>
      <c r="I34" s="3"/>
      <c r="J34" s="3"/>
      <c r="L34" s="3"/>
      <c r="M34" s="3"/>
      <c r="N34" s="17"/>
    </row>
    <row r="35" spans="1:14" x14ac:dyDescent="0.25">
      <c r="A35" s="44"/>
      <c r="B35" s="49" t="s">
        <v>18</v>
      </c>
      <c r="C35" s="50" t="s">
        <v>19</v>
      </c>
      <c r="D35" s="49" t="s">
        <v>20</v>
      </c>
      <c r="E35"/>
      <c r="F35"/>
      <c r="G35"/>
      <c r="H35"/>
      <c r="I35" s="3"/>
      <c r="J35" s="3"/>
      <c r="L35" s="3"/>
      <c r="M35" s="3"/>
      <c r="N35" s="17"/>
    </row>
    <row r="36" spans="1:14" x14ac:dyDescent="0.25">
      <c r="A36" s="44"/>
      <c r="B36" s="51" t="s">
        <v>21</v>
      </c>
      <c r="C36" s="52"/>
      <c r="D36" s="53" t="s">
        <v>22</v>
      </c>
      <c r="E36"/>
      <c r="F36"/>
      <c r="G36"/>
      <c r="H36"/>
      <c r="I36" s="3"/>
      <c r="J36" s="3"/>
      <c r="L36" s="3"/>
      <c r="M36" s="3"/>
      <c r="N36" s="17"/>
    </row>
    <row r="37" spans="1:14" x14ac:dyDescent="0.25">
      <c r="A37" s="44"/>
      <c r="B37" s="51" t="s">
        <v>23</v>
      </c>
      <c r="C37" s="52" t="s">
        <v>22</v>
      </c>
      <c r="D37" s="53"/>
      <c r="E37"/>
      <c r="F37"/>
      <c r="G37"/>
      <c r="H37"/>
      <c r="I37" s="3"/>
      <c r="J37" s="3"/>
      <c r="L37" s="3"/>
      <c r="M37" s="3"/>
      <c r="N37" s="17"/>
    </row>
    <row r="38" spans="1:14" x14ac:dyDescent="0.25">
      <c r="A38" s="44"/>
      <c r="B38" s="51" t="s">
        <v>24</v>
      </c>
      <c r="C38" s="52"/>
      <c r="D38" s="53" t="s">
        <v>22</v>
      </c>
      <c r="E38"/>
      <c r="F38"/>
      <c r="G38"/>
      <c r="H38"/>
      <c r="I38" s="3"/>
      <c r="J38" s="3"/>
      <c r="L38" s="3"/>
      <c r="M38" s="3"/>
      <c r="N38" s="17"/>
    </row>
    <row r="39" spans="1:14" x14ac:dyDescent="0.25">
      <c r="A39" s="44"/>
      <c r="B39" s="51" t="s">
        <v>25</v>
      </c>
      <c r="C39" s="52"/>
      <c r="D39" s="53" t="s">
        <v>22</v>
      </c>
      <c r="E39"/>
      <c r="F39"/>
      <c r="G39"/>
      <c r="H39"/>
      <c r="I39" s="3"/>
      <c r="J39" s="3"/>
      <c r="L39" s="3"/>
      <c r="M39" s="3"/>
      <c r="N39" s="17"/>
    </row>
    <row r="40" spans="1:14" x14ac:dyDescent="0.25">
      <c r="A40" s="44"/>
      <c r="B40" s="47"/>
      <c r="C40" s="206"/>
      <c r="D40" s="207"/>
      <c r="E40"/>
      <c r="F40"/>
      <c r="G40"/>
      <c r="H40"/>
      <c r="I40" s="3"/>
      <c r="J40" s="3"/>
      <c r="L40" s="3"/>
      <c r="M40" s="3"/>
      <c r="N40" s="17"/>
    </row>
    <row r="41" spans="1:14" x14ac:dyDescent="0.25">
      <c r="A41" s="44"/>
      <c r="B41" s="47"/>
      <c r="C41" s="206"/>
      <c r="D41" s="207"/>
      <c r="E41"/>
      <c r="F41"/>
      <c r="G41"/>
      <c r="H41"/>
      <c r="I41" s="3"/>
      <c r="J41" s="3"/>
      <c r="L41" s="3"/>
      <c r="M41" s="3"/>
      <c r="N41" s="17"/>
    </row>
    <row r="42" spans="1:14" x14ac:dyDescent="0.25">
      <c r="A42" s="44"/>
      <c r="B42" s="47" t="s">
        <v>189</v>
      </c>
      <c r="C42" s="206"/>
      <c r="D42" s="207"/>
      <c r="E42"/>
      <c r="F42"/>
      <c r="G42"/>
      <c r="H42"/>
      <c r="I42" s="3"/>
      <c r="J42" s="3"/>
      <c r="L42" s="3"/>
      <c r="M42" s="3"/>
      <c r="N42" s="17"/>
    </row>
    <row r="43" spans="1:14" x14ac:dyDescent="0.25">
      <c r="A43" s="44"/>
      <c r="B43" s="49" t="s">
        <v>18</v>
      </c>
      <c r="C43" s="50" t="s">
        <v>19</v>
      </c>
      <c r="D43" s="49" t="s">
        <v>20</v>
      </c>
      <c r="E43"/>
      <c r="F43"/>
      <c r="G43"/>
      <c r="H43"/>
      <c r="I43" s="3"/>
      <c r="J43" s="3"/>
      <c r="L43" s="3"/>
      <c r="M43" s="3"/>
      <c r="N43" s="17"/>
    </row>
    <row r="44" spans="1:14" x14ac:dyDescent="0.25">
      <c r="A44" s="44"/>
      <c r="B44" s="51" t="s">
        <v>21</v>
      </c>
      <c r="C44" s="52"/>
      <c r="D44" s="53" t="s">
        <v>22</v>
      </c>
      <c r="E44"/>
      <c r="F44"/>
      <c r="G44"/>
      <c r="H44"/>
      <c r="I44" s="3"/>
      <c r="J44" s="3"/>
      <c r="L44" s="3"/>
      <c r="M44" s="3"/>
      <c r="N44" s="17"/>
    </row>
    <row r="45" spans="1:14" x14ac:dyDescent="0.25">
      <c r="A45" s="44"/>
      <c r="B45" s="51" t="s">
        <v>23</v>
      </c>
      <c r="C45" s="52" t="s">
        <v>22</v>
      </c>
      <c r="D45" s="53"/>
      <c r="E45"/>
      <c r="F45"/>
      <c r="G45"/>
      <c r="H45"/>
      <c r="I45" s="3"/>
      <c r="J45" s="3"/>
      <c r="L45" s="3"/>
      <c r="M45" s="3"/>
      <c r="N45" s="17"/>
    </row>
    <row r="46" spans="1:14" x14ac:dyDescent="0.25">
      <c r="A46" s="44"/>
      <c r="B46" s="51" t="s">
        <v>24</v>
      </c>
      <c r="C46" s="52"/>
      <c r="D46" s="53" t="s">
        <v>22</v>
      </c>
      <c r="E46"/>
      <c r="F46"/>
      <c r="G46"/>
      <c r="H46"/>
      <c r="I46" s="3"/>
      <c r="J46" s="3"/>
      <c r="L46" s="3"/>
      <c r="M46" s="3"/>
      <c r="N46" s="17"/>
    </row>
    <row r="47" spans="1:14" x14ac:dyDescent="0.25">
      <c r="A47" s="44"/>
      <c r="B47" s="51" t="s">
        <v>25</v>
      </c>
      <c r="C47" s="52"/>
      <c r="D47" s="53" t="s">
        <v>22</v>
      </c>
      <c r="E47"/>
      <c r="F47"/>
      <c r="G47"/>
      <c r="H47"/>
      <c r="I47" s="3"/>
      <c r="J47" s="3"/>
      <c r="L47" s="3"/>
      <c r="M47" s="3"/>
      <c r="N47" s="17"/>
    </row>
    <row r="48" spans="1:14" x14ac:dyDescent="0.25">
      <c r="A48" s="44"/>
      <c r="B48" s="35"/>
      <c r="C48" s="54"/>
      <c r="D48" s="36"/>
      <c r="E48"/>
      <c r="F48"/>
      <c r="G48"/>
      <c r="H48"/>
      <c r="I48" s="3"/>
      <c r="J48" s="3"/>
      <c r="L48" s="3"/>
      <c r="M48" s="3"/>
      <c r="N48" s="17"/>
    </row>
    <row r="49" spans="1:14" x14ac:dyDescent="0.25">
      <c r="A49" s="44"/>
      <c r="B49" s="47" t="s">
        <v>190</v>
      </c>
      <c r="C49" s="206"/>
      <c r="D49" s="207"/>
      <c r="E49"/>
      <c r="F49"/>
      <c r="G49"/>
      <c r="H49"/>
      <c r="I49" s="3"/>
      <c r="J49" s="3"/>
      <c r="L49" s="3"/>
      <c r="M49" s="3"/>
      <c r="N49" s="17"/>
    </row>
    <row r="50" spans="1:14" x14ac:dyDescent="0.25">
      <c r="A50" s="44"/>
      <c r="B50" s="49" t="s">
        <v>18</v>
      </c>
      <c r="C50" s="50" t="s">
        <v>19</v>
      </c>
      <c r="D50" s="49" t="s">
        <v>20</v>
      </c>
      <c r="E50"/>
      <c r="F50"/>
      <c r="G50"/>
      <c r="H50"/>
      <c r="I50" s="3"/>
      <c r="J50" s="3"/>
      <c r="L50" s="3"/>
      <c r="M50" s="3"/>
      <c r="N50" s="17"/>
    </row>
    <row r="51" spans="1:14" x14ac:dyDescent="0.25">
      <c r="A51" s="44"/>
      <c r="B51" s="51" t="s">
        <v>21</v>
      </c>
      <c r="C51" s="52"/>
      <c r="D51" s="53" t="s">
        <v>22</v>
      </c>
      <c r="E51"/>
      <c r="F51"/>
      <c r="G51"/>
      <c r="H51"/>
      <c r="I51" s="3"/>
      <c r="J51" s="3"/>
      <c r="L51" s="3"/>
      <c r="M51" s="3"/>
      <c r="N51" s="17"/>
    </row>
    <row r="52" spans="1:14" x14ac:dyDescent="0.25">
      <c r="A52" s="44"/>
      <c r="B52" s="51" t="s">
        <v>23</v>
      </c>
      <c r="C52" s="52" t="s">
        <v>22</v>
      </c>
      <c r="D52" s="53"/>
      <c r="E52"/>
      <c r="F52"/>
      <c r="G52"/>
      <c r="H52"/>
      <c r="I52" s="3"/>
      <c r="J52" s="3"/>
      <c r="L52" s="3"/>
      <c r="M52" s="3"/>
      <c r="N52" s="17"/>
    </row>
    <row r="53" spans="1:14" x14ac:dyDescent="0.25">
      <c r="A53" s="44"/>
      <c r="B53" s="51" t="s">
        <v>24</v>
      </c>
      <c r="C53" s="52"/>
      <c r="D53" s="53" t="s">
        <v>22</v>
      </c>
      <c r="E53"/>
      <c r="F53"/>
      <c r="G53"/>
      <c r="H53"/>
      <c r="I53" s="3"/>
      <c r="J53" s="3"/>
      <c r="L53" s="3"/>
      <c r="M53" s="3"/>
      <c r="N53" s="17"/>
    </row>
    <row r="54" spans="1:14" x14ac:dyDescent="0.25">
      <c r="A54" s="44"/>
      <c r="B54" s="51" t="s">
        <v>25</v>
      </c>
      <c r="C54" s="52"/>
      <c r="D54" s="53" t="s">
        <v>22</v>
      </c>
      <c r="E54"/>
      <c r="F54"/>
      <c r="G54"/>
      <c r="H54"/>
      <c r="I54" s="3"/>
      <c r="J54" s="3"/>
      <c r="L54" s="3"/>
      <c r="M54" s="3"/>
      <c r="N54" s="17"/>
    </row>
    <row r="55" spans="1:14" x14ac:dyDescent="0.25">
      <c r="A55" s="44"/>
      <c r="B55"/>
      <c r="C55" s="48"/>
      <c r="D55"/>
      <c r="E55"/>
      <c r="F55"/>
      <c r="G55"/>
      <c r="H55"/>
      <c r="I55" s="3"/>
      <c r="J55" s="3"/>
      <c r="L55" s="3"/>
      <c r="M55" s="3"/>
      <c r="N55" s="17"/>
    </row>
    <row r="56" spans="1:14" x14ac:dyDescent="0.25">
      <c r="A56" s="44"/>
      <c r="B56" s="47" t="s">
        <v>191</v>
      </c>
      <c r="C56" s="48"/>
      <c r="D56"/>
      <c r="E56"/>
      <c r="F56"/>
      <c r="G56"/>
      <c r="H56"/>
      <c r="I56" s="3"/>
      <c r="J56" s="3"/>
      <c r="L56" s="3"/>
      <c r="M56" s="3"/>
      <c r="N56" s="17"/>
    </row>
    <row r="57" spans="1:14" x14ac:dyDescent="0.25">
      <c r="A57" s="44"/>
      <c r="B57"/>
      <c r="C57" s="48"/>
      <c r="D57"/>
      <c r="E57"/>
      <c r="F57"/>
      <c r="G57"/>
      <c r="H57"/>
      <c r="I57" s="3"/>
      <c r="J57" s="3"/>
      <c r="L57" s="3"/>
      <c r="M57" s="3"/>
      <c r="N57" s="17"/>
    </row>
    <row r="58" spans="1:14" x14ac:dyDescent="0.25">
      <c r="A58" s="44"/>
      <c r="B58"/>
      <c r="C58" s="48"/>
      <c r="D58"/>
      <c r="E58"/>
      <c r="F58"/>
      <c r="G58"/>
      <c r="H58"/>
      <c r="I58" s="3"/>
      <c r="J58" s="3"/>
      <c r="L58" s="3"/>
      <c r="M58" s="3"/>
      <c r="N58" s="17"/>
    </row>
    <row r="59" spans="1:14" x14ac:dyDescent="0.25">
      <c r="A59" s="44"/>
      <c r="B59" s="49" t="s">
        <v>18</v>
      </c>
      <c r="C59" s="50" t="s">
        <v>27</v>
      </c>
      <c r="D59" s="55" t="s">
        <v>28</v>
      </c>
      <c r="E59" s="55" t="s">
        <v>29</v>
      </c>
      <c r="F59"/>
      <c r="G59"/>
      <c r="H59"/>
      <c r="I59" s="3"/>
      <c r="J59" s="3"/>
      <c r="L59" s="3"/>
      <c r="M59" s="3"/>
      <c r="N59" s="17"/>
    </row>
    <row r="60" spans="1:14" ht="28.5" x14ac:dyDescent="0.25">
      <c r="A60" s="44"/>
      <c r="B60" s="621" t="s">
        <v>30</v>
      </c>
      <c r="C60" s="622">
        <v>40</v>
      </c>
      <c r="D60" s="616">
        <f>E218</f>
        <v>30</v>
      </c>
      <c r="E60" s="1738">
        <f>+D60+D61</f>
        <v>90</v>
      </c>
      <c r="F60"/>
      <c r="G60"/>
      <c r="H60"/>
      <c r="I60" s="3"/>
      <c r="J60" s="3"/>
      <c r="L60" s="3"/>
      <c r="M60" s="3"/>
      <c r="N60" s="17"/>
    </row>
    <row r="61" spans="1:14" ht="42.75" x14ac:dyDescent="0.25">
      <c r="A61" s="44"/>
      <c r="B61" s="621" t="s">
        <v>31</v>
      </c>
      <c r="C61" s="622">
        <v>60</v>
      </c>
      <c r="D61" s="616">
        <v>60</v>
      </c>
      <c r="E61" s="1739"/>
      <c r="F61"/>
      <c r="G61"/>
      <c r="H61"/>
      <c r="I61" s="3"/>
      <c r="J61" s="3"/>
      <c r="L61" s="3"/>
      <c r="M61" s="3"/>
      <c r="N61" s="17"/>
    </row>
    <row r="62" spans="1:14" x14ac:dyDescent="0.25">
      <c r="A62" s="44"/>
      <c r="B62" s="208"/>
      <c r="C62" s="209"/>
      <c r="D62" s="36"/>
      <c r="E62" s="36"/>
      <c r="F62"/>
      <c r="G62"/>
      <c r="H62"/>
      <c r="I62" s="3"/>
      <c r="J62" s="3"/>
      <c r="L62" s="3"/>
      <c r="M62" s="3"/>
      <c r="N62" s="17"/>
    </row>
    <row r="63" spans="1:14" x14ac:dyDescent="0.25">
      <c r="A63" s="44"/>
      <c r="B63" s="208"/>
      <c r="C63" s="209"/>
      <c r="D63" s="36"/>
      <c r="E63" s="36"/>
      <c r="F63"/>
      <c r="G63"/>
      <c r="H63"/>
      <c r="I63" s="3"/>
      <c r="J63" s="3"/>
      <c r="L63" s="3"/>
      <c r="M63" s="3"/>
      <c r="N63" s="17"/>
    </row>
    <row r="64" spans="1:14" x14ac:dyDescent="0.25">
      <c r="A64" s="44"/>
      <c r="B64" s="47" t="s">
        <v>192</v>
      </c>
      <c r="C64" s="48"/>
      <c r="D64"/>
      <c r="E64"/>
      <c r="F64"/>
      <c r="G64"/>
      <c r="H64"/>
      <c r="I64" s="3"/>
      <c r="J64" s="3"/>
      <c r="L64" s="3"/>
      <c r="M64" s="3"/>
      <c r="N64" s="17"/>
    </row>
    <row r="65" spans="1:14" x14ac:dyDescent="0.25">
      <c r="A65" s="44"/>
      <c r="B65"/>
      <c r="C65" s="48"/>
      <c r="D65"/>
      <c r="E65"/>
      <c r="F65"/>
      <c r="G65"/>
      <c r="H65"/>
      <c r="I65" s="3"/>
      <c r="J65" s="3"/>
      <c r="L65" s="3"/>
      <c r="M65" s="3"/>
      <c r="N65" s="17"/>
    </row>
    <row r="66" spans="1:14" x14ac:dyDescent="0.25">
      <c r="A66" s="44"/>
      <c r="B66"/>
      <c r="C66" s="48"/>
      <c r="D66"/>
      <c r="E66"/>
      <c r="F66"/>
      <c r="G66"/>
      <c r="H66"/>
      <c r="I66" s="3"/>
      <c r="J66" s="3"/>
      <c r="L66" s="3"/>
      <c r="M66" s="3"/>
      <c r="N66" s="17"/>
    </row>
    <row r="67" spans="1:14" x14ac:dyDescent="0.25">
      <c r="A67" s="44"/>
      <c r="B67" s="49" t="s">
        <v>18</v>
      </c>
      <c r="C67" s="50" t="s">
        <v>27</v>
      </c>
      <c r="D67" s="55" t="s">
        <v>28</v>
      </c>
      <c r="E67" s="55" t="s">
        <v>29</v>
      </c>
      <c r="F67"/>
      <c r="G67"/>
      <c r="H67"/>
      <c r="I67" s="3"/>
      <c r="J67" s="3"/>
      <c r="L67" s="3"/>
      <c r="M67" s="3"/>
      <c r="N67" s="17"/>
    </row>
    <row r="68" spans="1:14" ht="28.5" x14ac:dyDescent="0.25">
      <c r="A68" s="44"/>
      <c r="B68" s="621" t="s">
        <v>30</v>
      </c>
      <c r="C68" s="622">
        <v>40</v>
      </c>
      <c r="D68" s="616">
        <f>E224</f>
        <v>0</v>
      </c>
      <c r="E68" s="1738">
        <f>+D68+D69</f>
        <v>60</v>
      </c>
      <c r="F68"/>
      <c r="G68"/>
      <c r="H68"/>
      <c r="I68" s="3"/>
      <c r="J68" s="3"/>
      <c r="L68" s="3"/>
      <c r="M68" s="3"/>
      <c r="N68" s="17"/>
    </row>
    <row r="69" spans="1:14" ht="42.75" x14ac:dyDescent="0.25">
      <c r="A69" s="44"/>
      <c r="B69" s="621" t="s">
        <v>31</v>
      </c>
      <c r="C69" s="622">
        <v>60</v>
      </c>
      <c r="D69" s="616">
        <v>60</v>
      </c>
      <c r="E69" s="1739"/>
      <c r="F69"/>
      <c r="G69"/>
      <c r="H69"/>
      <c r="I69" s="3"/>
      <c r="J69" s="3"/>
      <c r="L69" s="3"/>
      <c r="M69" s="3"/>
      <c r="N69" s="17"/>
    </row>
    <row r="70" spans="1:14" x14ac:dyDescent="0.25">
      <c r="A70" s="44"/>
      <c r="B70" s="208"/>
      <c r="C70" s="209"/>
      <c r="D70" s="36"/>
      <c r="E70" s="36"/>
      <c r="F70"/>
      <c r="G70"/>
      <c r="H70"/>
      <c r="I70" s="3"/>
      <c r="J70" s="3"/>
      <c r="L70" s="3"/>
      <c r="M70" s="3"/>
      <c r="N70" s="17"/>
    </row>
    <row r="71" spans="1:14" x14ac:dyDescent="0.25">
      <c r="A71" s="44"/>
      <c r="B71" s="208"/>
      <c r="C71" s="209"/>
      <c r="D71" s="36"/>
      <c r="E71" s="36"/>
      <c r="F71"/>
      <c r="G71"/>
      <c r="H71"/>
      <c r="I71" s="3"/>
      <c r="J71" s="3"/>
      <c r="L71" s="3"/>
      <c r="M71" s="3"/>
      <c r="N71" s="17"/>
    </row>
    <row r="72" spans="1:14" x14ac:dyDescent="0.25">
      <c r="A72" s="44"/>
      <c r="B72" s="47" t="s">
        <v>193</v>
      </c>
      <c r="C72" s="48"/>
      <c r="D72"/>
      <c r="E72"/>
      <c r="F72"/>
      <c r="G72"/>
      <c r="H72"/>
      <c r="I72" s="3"/>
      <c r="J72" s="3"/>
      <c r="L72" s="3"/>
      <c r="M72" s="3"/>
      <c r="N72" s="17"/>
    </row>
    <row r="73" spans="1:14" x14ac:dyDescent="0.25">
      <c r="A73" s="44"/>
      <c r="B73"/>
      <c r="C73" s="48"/>
      <c r="D73"/>
      <c r="E73"/>
      <c r="F73"/>
      <c r="G73"/>
      <c r="H73"/>
      <c r="I73" s="3"/>
      <c r="J73" s="3"/>
      <c r="L73" s="3"/>
      <c r="M73" s="3"/>
      <c r="N73" s="17"/>
    </row>
    <row r="74" spans="1:14" x14ac:dyDescent="0.25">
      <c r="A74" s="44"/>
      <c r="B74"/>
      <c r="C74" s="48"/>
      <c r="D74"/>
      <c r="E74"/>
      <c r="F74"/>
      <c r="G74"/>
      <c r="H74"/>
      <c r="I74" s="3"/>
      <c r="J74" s="3"/>
      <c r="L74" s="3"/>
      <c r="M74" s="3"/>
      <c r="N74" s="17"/>
    </row>
    <row r="75" spans="1:14" x14ac:dyDescent="0.25">
      <c r="A75" s="44"/>
      <c r="B75" s="49" t="s">
        <v>18</v>
      </c>
      <c r="C75" s="50" t="s">
        <v>27</v>
      </c>
      <c r="D75" s="55" t="s">
        <v>28</v>
      </c>
      <c r="E75" s="55" t="s">
        <v>29</v>
      </c>
      <c r="F75"/>
      <c r="G75"/>
      <c r="H75"/>
      <c r="I75" s="3"/>
      <c r="J75" s="3"/>
      <c r="L75" s="3"/>
      <c r="M75" s="3"/>
      <c r="N75" s="17"/>
    </row>
    <row r="76" spans="1:14" ht="28.5" x14ac:dyDescent="0.25">
      <c r="A76" s="44"/>
      <c r="B76" s="621" t="s">
        <v>30</v>
      </c>
      <c r="C76" s="622">
        <v>40</v>
      </c>
      <c r="D76" s="616">
        <f>E229</f>
        <v>40</v>
      </c>
      <c r="E76" s="1738">
        <f>+D76+D77</f>
        <v>100</v>
      </c>
      <c r="F76"/>
      <c r="G76"/>
      <c r="H76"/>
      <c r="I76" s="3"/>
      <c r="J76" s="3"/>
      <c r="L76" s="3"/>
      <c r="M76" s="3"/>
      <c r="N76" s="17"/>
    </row>
    <row r="77" spans="1:14" ht="42.75" x14ac:dyDescent="0.25">
      <c r="A77" s="44"/>
      <c r="B77" s="621" t="s">
        <v>31</v>
      </c>
      <c r="C77" s="622">
        <v>60</v>
      </c>
      <c r="D77" s="616">
        <v>60</v>
      </c>
      <c r="E77" s="1739"/>
      <c r="F77"/>
      <c r="G77"/>
      <c r="H77"/>
      <c r="I77" s="3"/>
      <c r="J77" s="3"/>
      <c r="L77" s="3"/>
      <c r="M77" s="3"/>
      <c r="N77" s="17"/>
    </row>
    <row r="78" spans="1:14" x14ac:dyDescent="0.25">
      <c r="A78" s="44"/>
      <c r="B78" s="208"/>
      <c r="C78" s="209"/>
      <c r="D78" s="36"/>
      <c r="E78" s="36"/>
      <c r="F78"/>
      <c r="G78"/>
      <c r="H78"/>
      <c r="I78" s="3"/>
      <c r="J78" s="3"/>
      <c r="L78" s="3"/>
      <c r="M78" s="3"/>
      <c r="N78" s="17"/>
    </row>
    <row r="79" spans="1:14" x14ac:dyDescent="0.25">
      <c r="A79" s="44"/>
      <c r="B79" s="47" t="s">
        <v>194</v>
      </c>
      <c r="C79" s="48"/>
      <c r="D79"/>
      <c r="E79"/>
      <c r="F79"/>
      <c r="G79"/>
      <c r="H79"/>
      <c r="I79" s="3"/>
      <c r="J79" s="3"/>
      <c r="L79" s="3"/>
      <c r="M79" s="3"/>
      <c r="N79" s="17"/>
    </row>
    <row r="80" spans="1:14" x14ac:dyDescent="0.25">
      <c r="A80" s="44"/>
      <c r="B80"/>
      <c r="C80" s="48"/>
      <c r="D80"/>
      <c r="E80"/>
      <c r="F80"/>
      <c r="G80"/>
      <c r="H80"/>
      <c r="I80" s="3"/>
      <c r="J80" s="3"/>
      <c r="L80" s="3"/>
      <c r="M80" s="3"/>
      <c r="N80" s="17"/>
    </row>
    <row r="81" spans="1:26" x14ac:dyDescent="0.25">
      <c r="A81" s="44"/>
      <c r="B81"/>
      <c r="C81" s="48"/>
      <c r="D81"/>
      <c r="E81"/>
      <c r="F81"/>
      <c r="G81"/>
      <c r="H81"/>
      <c r="I81" s="3"/>
      <c r="J81" s="3"/>
      <c r="L81" s="3"/>
      <c r="M81" s="3"/>
      <c r="N81" s="17"/>
    </row>
    <row r="82" spans="1:26" x14ac:dyDescent="0.25">
      <c r="A82" s="44"/>
      <c r="B82" s="49" t="s">
        <v>18</v>
      </c>
      <c r="C82" s="50" t="s">
        <v>27</v>
      </c>
      <c r="D82" s="55" t="s">
        <v>28</v>
      </c>
      <c r="E82" s="55" t="s">
        <v>29</v>
      </c>
      <c r="F82"/>
      <c r="G82"/>
      <c r="H82"/>
      <c r="I82" s="3"/>
      <c r="J82" s="3"/>
      <c r="L82" s="3"/>
      <c r="M82" s="3"/>
      <c r="N82" s="17"/>
    </row>
    <row r="83" spans="1:26" ht="28.5" x14ac:dyDescent="0.25">
      <c r="A83" s="44"/>
      <c r="B83" s="621" t="s">
        <v>30</v>
      </c>
      <c r="C83" s="622">
        <v>40</v>
      </c>
      <c r="D83" s="616">
        <f>E234</f>
        <v>20</v>
      </c>
      <c r="E83" s="1738">
        <f>+D83+D84</f>
        <v>70</v>
      </c>
      <c r="F83"/>
      <c r="G83"/>
      <c r="H83"/>
      <c r="I83" s="3"/>
      <c r="J83" s="3"/>
      <c r="L83" s="3"/>
      <c r="M83" s="3"/>
      <c r="N83" s="17"/>
    </row>
    <row r="84" spans="1:26" ht="42.75" x14ac:dyDescent="0.25">
      <c r="A84" s="44"/>
      <c r="B84" s="621" t="s">
        <v>31</v>
      </c>
      <c r="C84" s="622">
        <v>60</v>
      </c>
      <c r="D84" s="616">
        <v>50</v>
      </c>
      <c r="E84" s="1739"/>
      <c r="F84"/>
      <c r="G84"/>
      <c r="H84"/>
      <c r="I84" s="3"/>
      <c r="J84" s="3"/>
      <c r="L84" s="3"/>
      <c r="M84" s="3"/>
      <c r="N84" s="17"/>
    </row>
    <row r="85" spans="1:26" x14ac:dyDescent="0.25">
      <c r="A85" s="44"/>
      <c r="C85" s="45"/>
      <c r="D85" s="25"/>
      <c r="E85" s="46"/>
      <c r="F85" s="41"/>
      <c r="G85" s="41"/>
      <c r="H85" s="41"/>
      <c r="I85" s="42"/>
      <c r="J85" s="42"/>
      <c r="K85" s="43"/>
      <c r="L85" s="42"/>
      <c r="M85" s="42"/>
    </row>
    <row r="86" spans="1:26" ht="15.75" thickBot="1" x14ac:dyDescent="0.3">
      <c r="M86" s="1568" t="s">
        <v>32</v>
      </c>
      <c r="N86" s="1568"/>
    </row>
    <row r="87" spans="1:26" x14ac:dyDescent="0.25">
      <c r="B87" s="47" t="s">
        <v>33</v>
      </c>
      <c r="M87" s="58"/>
      <c r="N87" s="58"/>
    </row>
    <row r="88" spans="1:26" ht="15.75" thickBot="1" x14ac:dyDescent="0.3">
      <c r="M88" s="58"/>
      <c r="N88" s="58"/>
    </row>
    <row r="89" spans="1:26" s="3" customFormat="1" ht="60" x14ac:dyDescent="0.25">
      <c r="B89" s="156" t="s">
        <v>34</v>
      </c>
      <c r="C89" s="157" t="s">
        <v>35</v>
      </c>
      <c r="D89" s="156" t="s">
        <v>36</v>
      </c>
      <c r="E89" s="156" t="s">
        <v>37</v>
      </c>
      <c r="F89" s="156" t="s">
        <v>38</v>
      </c>
      <c r="G89" s="156" t="s">
        <v>39</v>
      </c>
      <c r="H89" s="156" t="s">
        <v>40</v>
      </c>
      <c r="I89" s="156" t="s">
        <v>41</v>
      </c>
      <c r="J89" s="156" t="s">
        <v>42</v>
      </c>
      <c r="K89" s="156" t="s">
        <v>43</v>
      </c>
      <c r="L89" s="156" t="s">
        <v>44</v>
      </c>
      <c r="M89" s="158" t="s">
        <v>45</v>
      </c>
      <c r="N89" s="156" t="s">
        <v>46</v>
      </c>
      <c r="O89" s="156" t="s">
        <v>47</v>
      </c>
      <c r="P89" s="159" t="s">
        <v>48</v>
      </c>
      <c r="Q89" s="159" t="s">
        <v>49</v>
      </c>
    </row>
    <row r="90" spans="1:26" s="76" customFormat="1" ht="60" x14ac:dyDescent="0.25">
      <c r="A90" s="62">
        <v>1</v>
      </c>
      <c r="B90" s="77" t="s">
        <v>195</v>
      </c>
      <c r="C90" s="77" t="s">
        <v>195</v>
      </c>
      <c r="D90" s="77" t="s">
        <v>50</v>
      </c>
      <c r="E90" s="78" t="s">
        <v>196</v>
      </c>
      <c r="F90" s="79" t="s">
        <v>19</v>
      </c>
      <c r="G90" s="160">
        <v>1</v>
      </c>
      <c r="H90" s="80">
        <v>40928</v>
      </c>
      <c r="I90" s="82">
        <v>41274</v>
      </c>
      <c r="J90" s="82" t="s">
        <v>20</v>
      </c>
      <c r="K90" s="83">
        <v>11.4</v>
      </c>
      <c r="L90" s="83"/>
      <c r="M90" s="84">
        <v>2657</v>
      </c>
      <c r="N90" s="84">
        <f>+M90*G90</f>
        <v>2657</v>
      </c>
      <c r="O90" s="85">
        <v>1748257818</v>
      </c>
      <c r="P90" s="87" t="s">
        <v>197</v>
      </c>
      <c r="Q90" s="74"/>
      <c r="R90" s="75"/>
      <c r="S90" s="75"/>
      <c r="T90" s="75"/>
      <c r="U90" s="75"/>
      <c r="V90" s="75"/>
      <c r="W90" s="75"/>
      <c r="X90" s="75"/>
      <c r="Y90" s="75"/>
      <c r="Z90" s="75"/>
    </row>
    <row r="91" spans="1:26" s="76" customFormat="1" ht="60" x14ac:dyDescent="0.25">
      <c r="A91" s="62">
        <f>+A90+1</f>
        <v>2</v>
      </c>
      <c r="B91" s="77" t="s">
        <v>195</v>
      </c>
      <c r="C91" s="77" t="s">
        <v>195</v>
      </c>
      <c r="D91" s="77" t="s">
        <v>50</v>
      </c>
      <c r="E91" s="78" t="s">
        <v>198</v>
      </c>
      <c r="F91" s="79" t="s">
        <v>19</v>
      </c>
      <c r="G91" s="160">
        <v>1</v>
      </c>
      <c r="H91" s="80">
        <v>41095</v>
      </c>
      <c r="I91" s="82">
        <v>41274</v>
      </c>
      <c r="J91" s="82" t="s">
        <v>20</v>
      </c>
      <c r="K91" s="83"/>
      <c r="L91" s="83">
        <v>5.8</v>
      </c>
      <c r="M91" s="84">
        <v>400</v>
      </c>
      <c r="N91" s="84">
        <f>+M91*G91</f>
        <v>400</v>
      </c>
      <c r="O91" s="85">
        <v>363730790</v>
      </c>
      <c r="P91" s="87" t="s">
        <v>199</v>
      </c>
      <c r="Q91" s="74" t="s">
        <v>200</v>
      </c>
      <c r="R91" s="75"/>
      <c r="S91" s="75"/>
      <c r="T91" s="75"/>
      <c r="U91" s="75"/>
      <c r="V91" s="75"/>
      <c r="W91" s="75"/>
      <c r="X91" s="75"/>
      <c r="Y91" s="75"/>
      <c r="Z91" s="75"/>
    </row>
    <row r="92" spans="1:26" s="76" customFormat="1" ht="60" x14ac:dyDescent="0.25">
      <c r="A92" s="62">
        <f>+A91+1</f>
        <v>3</v>
      </c>
      <c r="B92" s="77" t="s">
        <v>195</v>
      </c>
      <c r="C92" s="77" t="s">
        <v>195</v>
      </c>
      <c r="D92" s="77" t="s">
        <v>50</v>
      </c>
      <c r="E92" s="78" t="s">
        <v>201</v>
      </c>
      <c r="F92" s="79" t="s">
        <v>19</v>
      </c>
      <c r="G92" s="78">
        <v>1</v>
      </c>
      <c r="H92" s="80">
        <v>41261</v>
      </c>
      <c r="I92" s="82">
        <v>42004</v>
      </c>
      <c r="J92" s="82" t="s">
        <v>20</v>
      </c>
      <c r="K92" s="83">
        <v>21</v>
      </c>
      <c r="L92" s="83">
        <v>0.4</v>
      </c>
      <c r="M92" s="84">
        <v>400</v>
      </c>
      <c r="N92" s="84">
        <f>+M92*G92</f>
        <v>400</v>
      </c>
      <c r="O92" s="85">
        <v>1654403218</v>
      </c>
      <c r="P92" s="87" t="s">
        <v>202</v>
      </c>
      <c r="Q92" s="74"/>
      <c r="R92" s="75"/>
      <c r="S92" s="75"/>
      <c r="T92" s="75"/>
      <c r="U92" s="75"/>
      <c r="V92" s="75"/>
      <c r="W92" s="75"/>
      <c r="X92" s="75"/>
      <c r="Y92" s="75"/>
      <c r="Z92" s="75"/>
    </row>
    <row r="93" spans="1:26" s="76" customFormat="1" ht="60" x14ac:dyDescent="0.25">
      <c r="A93" s="62">
        <f>+A92+1</f>
        <v>4</v>
      </c>
      <c r="B93" s="77" t="s">
        <v>195</v>
      </c>
      <c r="C93" s="77" t="s">
        <v>195</v>
      </c>
      <c r="D93" s="77" t="s">
        <v>50</v>
      </c>
      <c r="E93" s="78" t="s">
        <v>203</v>
      </c>
      <c r="F93" s="79" t="s">
        <v>19</v>
      </c>
      <c r="G93" s="78">
        <v>1</v>
      </c>
      <c r="H93" s="80">
        <v>41661</v>
      </c>
      <c r="I93" s="82">
        <v>41973</v>
      </c>
      <c r="J93" s="82" t="s">
        <v>20</v>
      </c>
      <c r="K93" s="83"/>
      <c r="L93" s="83">
        <v>8.3000000000000007</v>
      </c>
      <c r="M93" s="84">
        <v>2453</v>
      </c>
      <c r="N93" s="84">
        <f>+M93*G93</f>
        <v>2453</v>
      </c>
      <c r="O93" s="85">
        <v>2305024807</v>
      </c>
      <c r="P93" s="87" t="s">
        <v>204</v>
      </c>
      <c r="Q93" s="74" t="s">
        <v>205</v>
      </c>
      <c r="R93" s="75"/>
      <c r="S93" s="75"/>
      <c r="T93" s="75"/>
      <c r="U93" s="75"/>
      <c r="V93" s="75"/>
      <c r="W93" s="75"/>
      <c r="X93" s="75"/>
      <c r="Y93" s="75"/>
      <c r="Z93" s="75"/>
    </row>
    <row r="94" spans="1:26" s="76" customFormat="1" x14ac:dyDescent="0.25">
      <c r="A94" s="62"/>
      <c r="B94" s="163" t="s">
        <v>29</v>
      </c>
      <c r="C94" s="77"/>
      <c r="D94" s="77"/>
      <c r="E94" s="78"/>
      <c r="F94" s="79"/>
      <c r="G94" s="79"/>
      <c r="H94" s="79"/>
      <c r="I94" s="82"/>
      <c r="J94" s="82"/>
      <c r="K94" s="89">
        <f>SUM(K90:K93)</f>
        <v>32.4</v>
      </c>
      <c r="L94" s="89">
        <f>SUM(L90:L93)</f>
        <v>14.5</v>
      </c>
      <c r="M94" s="96"/>
      <c r="N94" s="84"/>
      <c r="O94" s="85"/>
      <c r="P94" s="85"/>
      <c r="Q94" s="88"/>
    </row>
    <row r="95" spans="1:26" s="100" customFormat="1" x14ac:dyDescent="0.25">
      <c r="C95" s="101"/>
      <c r="E95" s="102"/>
      <c r="K95" s="103"/>
    </row>
    <row r="96" spans="1:26" s="100" customFormat="1" x14ac:dyDescent="0.25">
      <c r="B96" s="1569" t="s">
        <v>60</v>
      </c>
      <c r="C96" s="1740" t="s">
        <v>61</v>
      </c>
      <c r="D96" s="1571" t="s">
        <v>62</v>
      </c>
      <c r="E96" s="1571"/>
      <c r="K96" s="103"/>
    </row>
    <row r="97" spans="2:18" s="100" customFormat="1" x14ac:dyDescent="0.25">
      <c r="B97" s="1570"/>
      <c r="C97" s="1741"/>
      <c r="D97" s="104" t="s">
        <v>63</v>
      </c>
      <c r="E97" s="105" t="s">
        <v>64</v>
      </c>
      <c r="K97" s="103"/>
    </row>
    <row r="98" spans="2:18" s="100" customFormat="1" ht="18.75" x14ac:dyDescent="0.25">
      <c r="B98" s="106" t="s">
        <v>65</v>
      </c>
      <c r="C98" s="107">
        <f>+K94</f>
        <v>32.4</v>
      </c>
      <c r="D98" s="108" t="s">
        <v>22</v>
      </c>
      <c r="E98" s="109"/>
      <c r="F98" s="110"/>
      <c r="G98" s="110"/>
      <c r="H98" s="110"/>
      <c r="I98" s="110"/>
      <c r="J98" s="110"/>
      <c r="K98" s="111"/>
      <c r="L98" s="110"/>
      <c r="M98" s="110"/>
    </row>
    <row r="99" spans="2:18" s="100" customFormat="1" x14ac:dyDescent="0.25">
      <c r="B99" s="106" t="s">
        <v>66</v>
      </c>
      <c r="C99" s="107" t="s">
        <v>206</v>
      </c>
      <c r="D99" s="108" t="s">
        <v>22</v>
      </c>
      <c r="E99" s="109"/>
      <c r="K99" s="103"/>
    </row>
    <row r="100" spans="2:18" s="100" customFormat="1" x14ac:dyDescent="0.25">
      <c r="B100" s="112"/>
      <c r="C100" s="1582"/>
      <c r="D100" s="1582"/>
      <c r="E100" s="1582"/>
      <c r="F100" s="1582"/>
      <c r="G100" s="1582"/>
      <c r="H100" s="1582"/>
      <c r="I100" s="1582"/>
      <c r="J100" s="1582"/>
      <c r="K100" s="1582"/>
      <c r="L100" s="1582"/>
      <c r="M100" s="1582"/>
      <c r="N100" s="1582"/>
    </row>
    <row r="101" spans="2:18" ht="15.75" thickBot="1" x14ac:dyDescent="0.3"/>
    <row r="102" spans="2:18" ht="27" thickBot="1" x14ac:dyDescent="0.3">
      <c r="B102" s="1583" t="s">
        <v>67</v>
      </c>
      <c r="C102" s="1583"/>
      <c r="D102" s="1583"/>
      <c r="E102" s="1583"/>
      <c r="F102" s="1583"/>
      <c r="G102" s="1583"/>
      <c r="H102" s="1583"/>
      <c r="I102" s="1583"/>
      <c r="J102" s="1583"/>
      <c r="K102" s="1583"/>
      <c r="L102" s="1583"/>
      <c r="M102" s="1583"/>
      <c r="N102" s="1583"/>
    </row>
    <row r="105" spans="2:18" ht="120" x14ac:dyDescent="0.25">
      <c r="B105" s="59" t="s">
        <v>68</v>
      </c>
      <c r="C105" s="113" t="s">
        <v>69</v>
      </c>
      <c r="D105" s="114" t="s">
        <v>70</v>
      </c>
      <c r="E105" s="114" t="s">
        <v>71</v>
      </c>
      <c r="F105" s="114" t="s">
        <v>72</v>
      </c>
      <c r="G105" s="114" t="s">
        <v>73</v>
      </c>
      <c r="H105" s="114" t="s">
        <v>74</v>
      </c>
      <c r="I105" s="114" t="s">
        <v>75</v>
      </c>
      <c r="J105" s="114" t="s">
        <v>76</v>
      </c>
      <c r="K105" s="114" t="s">
        <v>77</v>
      </c>
      <c r="L105" s="114" t="s">
        <v>78</v>
      </c>
      <c r="M105" s="115" t="s">
        <v>79</v>
      </c>
      <c r="N105" s="115" t="s">
        <v>80</v>
      </c>
      <c r="O105" s="1579" t="s">
        <v>81</v>
      </c>
      <c r="P105" s="1581"/>
      <c r="Q105" s="114" t="s">
        <v>82</v>
      </c>
    </row>
    <row r="106" spans="2:18" s="116" customFormat="1" x14ac:dyDescent="0.25">
      <c r="B106" s="117" t="s">
        <v>207</v>
      </c>
      <c r="C106" s="118" t="s">
        <v>84</v>
      </c>
      <c r="D106" s="119" t="s">
        <v>208</v>
      </c>
      <c r="E106" s="119">
        <v>64</v>
      </c>
      <c r="F106" s="119" t="s">
        <v>86</v>
      </c>
      <c r="G106" s="119" t="s">
        <v>19</v>
      </c>
      <c r="H106" s="119" t="s">
        <v>86</v>
      </c>
      <c r="I106" s="119" t="s">
        <v>19</v>
      </c>
      <c r="J106" s="119" t="s">
        <v>19</v>
      </c>
      <c r="K106" s="119" t="s">
        <v>19</v>
      </c>
      <c r="L106" s="119" t="s">
        <v>19</v>
      </c>
      <c r="M106" s="120" t="s">
        <v>19</v>
      </c>
      <c r="N106" s="120" t="s">
        <v>19</v>
      </c>
      <c r="O106" s="1742" t="s">
        <v>209</v>
      </c>
      <c r="P106" s="1743"/>
      <c r="Q106" s="119" t="s">
        <v>20</v>
      </c>
      <c r="R106" s="121"/>
    </row>
    <row r="107" spans="2:18" s="116" customFormat="1" ht="30" x14ac:dyDescent="0.25">
      <c r="B107" s="117" t="s">
        <v>207</v>
      </c>
      <c r="C107" s="118" t="s">
        <v>84</v>
      </c>
      <c r="D107" s="119" t="s">
        <v>210</v>
      </c>
      <c r="E107" s="119">
        <v>80</v>
      </c>
      <c r="F107" s="119" t="s">
        <v>86</v>
      </c>
      <c r="G107" s="119" t="s">
        <v>19</v>
      </c>
      <c r="H107" s="119" t="s">
        <v>86</v>
      </c>
      <c r="I107" s="119" t="s">
        <v>19</v>
      </c>
      <c r="J107" s="119" t="s">
        <v>19</v>
      </c>
      <c r="K107" s="119" t="s">
        <v>19</v>
      </c>
      <c r="L107" s="119" t="s">
        <v>19</v>
      </c>
      <c r="M107" s="120" t="s">
        <v>19</v>
      </c>
      <c r="N107" s="120" t="s">
        <v>19</v>
      </c>
      <c r="O107" s="1742" t="s">
        <v>211</v>
      </c>
      <c r="P107" s="1743"/>
      <c r="Q107" s="119" t="s">
        <v>20</v>
      </c>
      <c r="R107" s="121"/>
    </row>
    <row r="108" spans="2:18" s="116" customFormat="1" x14ac:dyDescent="0.25">
      <c r="B108" s="117" t="s">
        <v>207</v>
      </c>
      <c r="C108" s="118" t="s">
        <v>84</v>
      </c>
      <c r="D108" s="119" t="s">
        <v>212</v>
      </c>
      <c r="E108" s="119">
        <v>60</v>
      </c>
      <c r="F108" s="119" t="s">
        <v>86</v>
      </c>
      <c r="G108" s="119" t="s">
        <v>19</v>
      </c>
      <c r="H108" s="119" t="s">
        <v>86</v>
      </c>
      <c r="I108" s="119" t="s">
        <v>19</v>
      </c>
      <c r="J108" s="119" t="s">
        <v>19</v>
      </c>
      <c r="K108" s="119" t="s">
        <v>19</v>
      </c>
      <c r="L108" s="119" t="s">
        <v>19</v>
      </c>
      <c r="M108" s="120" t="s">
        <v>19</v>
      </c>
      <c r="N108" s="120" t="s">
        <v>19</v>
      </c>
      <c r="O108" s="1742" t="s">
        <v>213</v>
      </c>
      <c r="P108" s="1743"/>
      <c r="Q108" s="119" t="s">
        <v>20</v>
      </c>
      <c r="R108" s="121"/>
    </row>
    <row r="109" spans="2:18" s="116" customFormat="1" ht="30" x14ac:dyDescent="0.25">
      <c r="B109" s="117" t="s">
        <v>207</v>
      </c>
      <c r="C109" s="118" t="s">
        <v>84</v>
      </c>
      <c r="D109" s="119" t="s">
        <v>214</v>
      </c>
      <c r="E109" s="119">
        <v>60</v>
      </c>
      <c r="F109" s="119" t="s">
        <v>86</v>
      </c>
      <c r="G109" s="119" t="s">
        <v>19</v>
      </c>
      <c r="H109" s="119" t="s">
        <v>86</v>
      </c>
      <c r="I109" s="119" t="s">
        <v>19</v>
      </c>
      <c r="J109" s="119" t="s">
        <v>19</v>
      </c>
      <c r="K109" s="119" t="s">
        <v>19</v>
      </c>
      <c r="L109" s="119" t="s">
        <v>19</v>
      </c>
      <c r="M109" s="120" t="s">
        <v>19</v>
      </c>
      <c r="N109" s="120" t="s">
        <v>19</v>
      </c>
      <c r="O109" s="1742" t="s">
        <v>211</v>
      </c>
      <c r="P109" s="1743"/>
      <c r="Q109" s="119" t="s">
        <v>20</v>
      </c>
      <c r="R109" s="121"/>
    </row>
    <row r="110" spans="2:18" s="116" customFormat="1" x14ac:dyDescent="0.25">
      <c r="B110" s="117" t="s">
        <v>215</v>
      </c>
      <c r="C110" s="118" t="s">
        <v>84</v>
      </c>
      <c r="D110" s="119" t="s">
        <v>216</v>
      </c>
      <c r="E110" s="119">
        <v>26</v>
      </c>
      <c r="F110" s="119" t="s">
        <v>86</v>
      </c>
      <c r="G110" s="119" t="s">
        <v>86</v>
      </c>
      <c r="H110" s="119" t="s">
        <v>19</v>
      </c>
      <c r="I110" s="119" t="s">
        <v>86</v>
      </c>
      <c r="J110" s="119"/>
      <c r="K110" s="119"/>
      <c r="L110" s="119"/>
      <c r="M110" s="120"/>
      <c r="N110" s="120"/>
      <c r="O110" s="1742" t="s">
        <v>217</v>
      </c>
      <c r="P110" s="1743"/>
      <c r="Q110" s="119" t="s">
        <v>20</v>
      </c>
      <c r="R110" s="121"/>
    </row>
    <row r="111" spans="2:18" s="116" customFormat="1" x14ac:dyDescent="0.25">
      <c r="B111" s="117" t="s">
        <v>215</v>
      </c>
      <c r="C111" s="118" t="s">
        <v>84</v>
      </c>
      <c r="D111" s="119" t="s">
        <v>218</v>
      </c>
      <c r="E111" s="119">
        <v>26</v>
      </c>
      <c r="F111" s="119" t="s">
        <v>86</v>
      </c>
      <c r="G111" s="119" t="s">
        <v>86</v>
      </c>
      <c r="H111" s="119" t="s">
        <v>19</v>
      </c>
      <c r="I111" s="119" t="s">
        <v>86</v>
      </c>
      <c r="J111" s="119"/>
      <c r="K111" s="119"/>
      <c r="L111" s="119"/>
      <c r="M111" s="120"/>
      <c r="N111" s="120"/>
      <c r="O111" s="1742" t="s">
        <v>217</v>
      </c>
      <c r="P111" s="1743"/>
      <c r="Q111" s="119" t="s">
        <v>20</v>
      </c>
      <c r="R111" s="121"/>
    </row>
    <row r="112" spans="2:18" s="116" customFormat="1" x14ac:dyDescent="0.25">
      <c r="B112" s="117" t="s">
        <v>215</v>
      </c>
      <c r="C112" s="118" t="s">
        <v>84</v>
      </c>
      <c r="D112" s="119" t="s">
        <v>219</v>
      </c>
      <c r="E112" s="119">
        <v>26</v>
      </c>
      <c r="F112" s="119" t="s">
        <v>86</v>
      </c>
      <c r="G112" s="119" t="s">
        <v>86</v>
      </c>
      <c r="H112" s="119" t="s">
        <v>19</v>
      </c>
      <c r="I112" s="119" t="s">
        <v>86</v>
      </c>
      <c r="J112" s="119"/>
      <c r="K112" s="119"/>
      <c r="L112" s="119"/>
      <c r="M112" s="120"/>
      <c r="N112" s="120"/>
      <c r="O112" s="1742" t="s">
        <v>217</v>
      </c>
      <c r="P112" s="1743"/>
      <c r="Q112" s="119" t="s">
        <v>20</v>
      </c>
      <c r="R112" s="121"/>
    </row>
    <row r="113" spans="2:18" s="116" customFormat="1" x14ac:dyDescent="0.25">
      <c r="B113" s="117" t="s">
        <v>215</v>
      </c>
      <c r="C113" s="118" t="s">
        <v>84</v>
      </c>
      <c r="D113" s="119" t="s">
        <v>220</v>
      </c>
      <c r="E113" s="119">
        <v>39</v>
      </c>
      <c r="F113" s="119" t="s">
        <v>86</v>
      </c>
      <c r="G113" s="119" t="s">
        <v>86</v>
      </c>
      <c r="H113" s="119" t="s">
        <v>19</v>
      </c>
      <c r="I113" s="119" t="s">
        <v>86</v>
      </c>
      <c r="J113" s="119"/>
      <c r="K113" s="119"/>
      <c r="L113" s="119"/>
      <c r="M113" s="120"/>
      <c r="N113" s="120"/>
      <c r="O113" s="1742" t="s">
        <v>217</v>
      </c>
      <c r="P113" s="1743"/>
      <c r="Q113" s="119" t="s">
        <v>20</v>
      </c>
      <c r="R113" s="121"/>
    </row>
    <row r="114" spans="2:18" s="116" customFormat="1" ht="30" x14ac:dyDescent="0.25">
      <c r="B114" s="117" t="s">
        <v>221</v>
      </c>
      <c r="C114" s="118" t="s">
        <v>84</v>
      </c>
      <c r="D114" s="119" t="s">
        <v>222</v>
      </c>
      <c r="E114" s="119">
        <v>130</v>
      </c>
      <c r="F114" s="119" t="s">
        <v>86</v>
      </c>
      <c r="G114" s="119" t="s">
        <v>86</v>
      </c>
      <c r="H114" s="119" t="s">
        <v>19</v>
      </c>
      <c r="I114" s="119" t="s">
        <v>86</v>
      </c>
      <c r="J114" s="119"/>
      <c r="K114" s="119"/>
      <c r="L114" s="119"/>
      <c r="M114" s="120"/>
      <c r="N114" s="120"/>
      <c r="O114" s="1742" t="s">
        <v>217</v>
      </c>
      <c r="P114" s="1743"/>
      <c r="Q114" s="119" t="s">
        <v>20</v>
      </c>
      <c r="R114" s="121"/>
    </row>
    <row r="115" spans="2:18" s="116" customFormat="1" x14ac:dyDescent="0.25">
      <c r="B115" s="117" t="s">
        <v>221</v>
      </c>
      <c r="C115" s="118" t="s">
        <v>84</v>
      </c>
      <c r="D115" s="119" t="s">
        <v>223</v>
      </c>
      <c r="E115" s="119">
        <v>104</v>
      </c>
      <c r="F115" s="119" t="s">
        <v>86</v>
      </c>
      <c r="G115" s="119" t="s">
        <v>86</v>
      </c>
      <c r="H115" s="119" t="s">
        <v>19</v>
      </c>
      <c r="I115" s="119" t="s">
        <v>86</v>
      </c>
      <c r="J115" s="119"/>
      <c r="K115" s="119"/>
      <c r="L115" s="119"/>
      <c r="M115" s="120"/>
      <c r="N115" s="120"/>
      <c r="O115" s="1742" t="s">
        <v>217</v>
      </c>
      <c r="P115" s="1743"/>
      <c r="Q115" s="119" t="s">
        <v>20</v>
      </c>
      <c r="R115" s="121"/>
    </row>
    <row r="116" spans="2:18" s="116" customFormat="1" x14ac:dyDescent="0.25">
      <c r="B116" s="117" t="s">
        <v>224</v>
      </c>
      <c r="C116" s="118" t="s">
        <v>84</v>
      </c>
      <c r="D116" s="119" t="s">
        <v>225</v>
      </c>
      <c r="E116" s="119">
        <v>107</v>
      </c>
      <c r="F116" s="119" t="s">
        <v>86</v>
      </c>
      <c r="G116" s="119" t="s">
        <v>86</v>
      </c>
      <c r="H116" s="119" t="s">
        <v>19</v>
      </c>
      <c r="I116" s="119" t="s">
        <v>86</v>
      </c>
      <c r="J116" s="119"/>
      <c r="K116" s="119"/>
      <c r="L116" s="119"/>
      <c r="M116" s="120"/>
      <c r="N116" s="120"/>
      <c r="O116" s="1742" t="s">
        <v>217</v>
      </c>
      <c r="P116" s="1743"/>
      <c r="Q116" s="119" t="s">
        <v>20</v>
      </c>
      <c r="R116" s="121"/>
    </row>
    <row r="117" spans="2:18" s="116" customFormat="1" ht="30" x14ac:dyDescent="0.25">
      <c r="B117" s="117" t="s">
        <v>221</v>
      </c>
      <c r="C117" s="118" t="s">
        <v>84</v>
      </c>
      <c r="D117" s="119" t="s">
        <v>226</v>
      </c>
      <c r="E117" s="119">
        <v>95</v>
      </c>
      <c r="F117" s="119" t="s">
        <v>86</v>
      </c>
      <c r="G117" s="119" t="s">
        <v>86</v>
      </c>
      <c r="H117" s="119" t="s">
        <v>19</v>
      </c>
      <c r="I117" s="119" t="s">
        <v>86</v>
      </c>
      <c r="J117" s="119"/>
      <c r="K117" s="119"/>
      <c r="L117" s="119"/>
      <c r="M117" s="120"/>
      <c r="N117" s="120"/>
      <c r="O117" s="1742" t="s">
        <v>217</v>
      </c>
      <c r="P117" s="1743"/>
      <c r="Q117" s="119" t="s">
        <v>20</v>
      </c>
      <c r="R117" s="121"/>
    </row>
    <row r="118" spans="2:18" s="116" customFormat="1" ht="30" x14ac:dyDescent="0.25">
      <c r="B118" s="117" t="s">
        <v>221</v>
      </c>
      <c r="C118" s="118" t="s">
        <v>84</v>
      </c>
      <c r="D118" s="119" t="s">
        <v>227</v>
      </c>
      <c r="E118" s="119">
        <v>143</v>
      </c>
      <c r="F118" s="119" t="s">
        <v>86</v>
      </c>
      <c r="G118" s="119" t="s">
        <v>86</v>
      </c>
      <c r="H118" s="119" t="s">
        <v>19</v>
      </c>
      <c r="I118" s="119" t="s">
        <v>86</v>
      </c>
      <c r="J118" s="119"/>
      <c r="K118" s="119"/>
      <c r="L118" s="119"/>
      <c r="M118" s="120"/>
      <c r="N118" s="120"/>
      <c r="O118" s="1742" t="s">
        <v>217</v>
      </c>
      <c r="P118" s="1743"/>
      <c r="Q118" s="119" t="s">
        <v>20</v>
      </c>
      <c r="R118" s="121"/>
    </row>
    <row r="119" spans="2:18" s="116" customFormat="1" x14ac:dyDescent="0.25">
      <c r="B119" s="117" t="s">
        <v>221</v>
      </c>
      <c r="C119" s="118" t="s">
        <v>84</v>
      </c>
      <c r="D119" s="119" t="s">
        <v>228</v>
      </c>
      <c r="E119" s="119">
        <v>40</v>
      </c>
      <c r="F119" s="119" t="s">
        <v>86</v>
      </c>
      <c r="G119" s="119" t="s">
        <v>86</v>
      </c>
      <c r="H119" s="119" t="s">
        <v>19</v>
      </c>
      <c r="I119" s="119" t="s">
        <v>86</v>
      </c>
      <c r="J119" s="119"/>
      <c r="K119" s="119"/>
      <c r="L119" s="119"/>
      <c r="M119" s="120"/>
      <c r="N119" s="120"/>
      <c r="O119" s="1742" t="s">
        <v>217</v>
      </c>
      <c r="P119" s="1743"/>
      <c r="Q119" s="119" t="s">
        <v>20</v>
      </c>
      <c r="R119" s="121"/>
    </row>
    <row r="120" spans="2:18" s="116" customFormat="1" x14ac:dyDescent="0.25">
      <c r="B120" s="117" t="s">
        <v>221</v>
      </c>
      <c r="C120" s="118" t="s">
        <v>84</v>
      </c>
      <c r="D120" s="119" t="s">
        <v>229</v>
      </c>
      <c r="E120" s="210">
        <v>185</v>
      </c>
      <c r="F120" s="210" t="s">
        <v>86</v>
      </c>
      <c r="G120" s="210" t="s">
        <v>86</v>
      </c>
      <c r="H120" s="210" t="s">
        <v>19</v>
      </c>
      <c r="I120" s="210" t="s">
        <v>86</v>
      </c>
      <c r="J120" s="210"/>
      <c r="K120" s="211"/>
      <c r="L120" s="211"/>
      <c r="M120" s="211"/>
      <c r="N120" s="211"/>
      <c r="O120" s="1742" t="s">
        <v>217</v>
      </c>
      <c r="P120" s="1743"/>
      <c r="Q120" s="212" t="s">
        <v>20</v>
      </c>
      <c r="R120" s="213"/>
    </row>
    <row r="121" spans="2:18" s="116" customFormat="1" ht="30" x14ac:dyDescent="0.25">
      <c r="B121" s="122" t="s">
        <v>230</v>
      </c>
      <c r="C121" s="118" t="s">
        <v>93</v>
      </c>
      <c r="D121" s="119" t="s">
        <v>231</v>
      </c>
      <c r="E121" s="210">
        <v>45</v>
      </c>
      <c r="F121" s="210" t="s">
        <v>86</v>
      </c>
      <c r="G121" s="210" t="s">
        <v>86</v>
      </c>
      <c r="H121" s="210" t="s">
        <v>19</v>
      </c>
      <c r="I121" s="210" t="s">
        <v>86</v>
      </c>
      <c r="J121" s="210"/>
      <c r="K121" s="211"/>
      <c r="L121" s="211"/>
      <c r="M121" s="211"/>
      <c r="N121" s="211"/>
      <c r="O121" s="1742" t="s">
        <v>217</v>
      </c>
      <c r="P121" s="1743"/>
      <c r="Q121" s="214" t="s">
        <v>20</v>
      </c>
      <c r="R121" s="121"/>
    </row>
    <row r="122" spans="2:18" s="116" customFormat="1" x14ac:dyDescent="0.25">
      <c r="B122" s="122" t="s">
        <v>230</v>
      </c>
      <c r="C122" s="123" t="s">
        <v>93</v>
      </c>
      <c r="D122" s="119" t="s">
        <v>232</v>
      </c>
      <c r="E122" s="210">
        <v>50</v>
      </c>
      <c r="F122" s="210" t="s">
        <v>86</v>
      </c>
      <c r="G122" s="210" t="s">
        <v>86</v>
      </c>
      <c r="H122" s="210" t="s">
        <v>19</v>
      </c>
      <c r="I122" s="210" t="s">
        <v>86</v>
      </c>
      <c r="J122" s="210"/>
      <c r="K122" s="211"/>
      <c r="L122" s="211"/>
      <c r="M122" s="211"/>
      <c r="N122" s="211"/>
      <c r="O122" s="1742" t="s">
        <v>217</v>
      </c>
      <c r="P122" s="1743"/>
      <c r="Q122" s="211" t="s">
        <v>20</v>
      </c>
      <c r="R122" s="121"/>
    </row>
    <row r="123" spans="2:18" s="116" customFormat="1" x14ac:dyDescent="0.25">
      <c r="B123" s="122" t="s">
        <v>230</v>
      </c>
      <c r="C123" s="123" t="s">
        <v>93</v>
      </c>
      <c r="D123" s="119" t="s">
        <v>233</v>
      </c>
      <c r="E123" s="210">
        <v>22</v>
      </c>
      <c r="F123" s="210" t="s">
        <v>86</v>
      </c>
      <c r="G123" s="210" t="s">
        <v>86</v>
      </c>
      <c r="H123" s="210" t="s">
        <v>19</v>
      </c>
      <c r="I123" s="210" t="s">
        <v>86</v>
      </c>
      <c r="J123" s="210"/>
      <c r="K123" s="211"/>
      <c r="L123" s="211"/>
      <c r="M123" s="211"/>
      <c r="N123" s="211"/>
      <c r="O123" s="1742" t="s">
        <v>217</v>
      </c>
      <c r="P123" s="1743"/>
      <c r="Q123" s="211" t="s">
        <v>20</v>
      </c>
      <c r="R123" s="121"/>
    </row>
    <row r="124" spans="2:18" s="127" customFormat="1" x14ac:dyDescent="0.25">
      <c r="B124" s="122" t="s">
        <v>230</v>
      </c>
      <c r="C124" s="123" t="s">
        <v>93</v>
      </c>
      <c r="D124" s="215" t="s">
        <v>234</v>
      </c>
      <c r="E124" s="216">
        <v>45</v>
      </c>
      <c r="F124" s="216" t="s">
        <v>86</v>
      </c>
      <c r="G124" s="216" t="s">
        <v>86</v>
      </c>
      <c r="H124" s="216" t="s">
        <v>19</v>
      </c>
      <c r="I124" s="216" t="s">
        <v>86</v>
      </c>
      <c r="J124" s="216"/>
      <c r="K124" s="125"/>
      <c r="L124" s="125"/>
      <c r="M124" s="125"/>
      <c r="N124" s="125"/>
      <c r="O124" s="1742" t="s">
        <v>217</v>
      </c>
      <c r="P124" s="1743"/>
      <c r="Q124" s="125" t="s">
        <v>20</v>
      </c>
      <c r="R124" s="126"/>
    </row>
    <row r="125" spans="2:18" s="127" customFormat="1" x14ac:dyDescent="0.25">
      <c r="B125" s="122" t="s">
        <v>230</v>
      </c>
      <c r="C125" s="123" t="s">
        <v>93</v>
      </c>
      <c r="D125" s="215" t="s">
        <v>235</v>
      </c>
      <c r="E125" s="216">
        <v>45</v>
      </c>
      <c r="F125" s="216" t="s">
        <v>86</v>
      </c>
      <c r="G125" s="216" t="s">
        <v>86</v>
      </c>
      <c r="H125" s="216" t="s">
        <v>19</v>
      </c>
      <c r="I125" s="216" t="s">
        <v>86</v>
      </c>
      <c r="J125" s="216"/>
      <c r="K125" s="125"/>
      <c r="L125" s="125"/>
      <c r="M125" s="125"/>
      <c r="N125" s="125"/>
      <c r="O125" s="1742" t="s">
        <v>217</v>
      </c>
      <c r="P125" s="1743"/>
      <c r="Q125" s="125" t="s">
        <v>20</v>
      </c>
      <c r="R125" s="126"/>
    </row>
    <row r="126" spans="2:18" s="127" customFormat="1" x14ac:dyDescent="0.25">
      <c r="B126" s="122" t="s">
        <v>230</v>
      </c>
      <c r="C126" s="123" t="s">
        <v>93</v>
      </c>
      <c r="D126" s="215" t="s">
        <v>236</v>
      </c>
      <c r="E126" s="216">
        <v>45</v>
      </c>
      <c r="F126" s="216" t="s">
        <v>86</v>
      </c>
      <c r="G126" s="216" t="s">
        <v>86</v>
      </c>
      <c r="H126" s="216" t="s">
        <v>19</v>
      </c>
      <c r="I126" s="216" t="s">
        <v>86</v>
      </c>
      <c r="J126" s="216"/>
      <c r="K126" s="125"/>
      <c r="L126" s="125"/>
      <c r="M126" s="125"/>
      <c r="N126" s="125"/>
      <c r="O126" s="1742" t="s">
        <v>217</v>
      </c>
      <c r="P126" s="1743"/>
      <c r="Q126" s="125" t="s">
        <v>20</v>
      </c>
      <c r="R126" s="126"/>
    </row>
    <row r="127" spans="2:18" s="127" customFormat="1" x14ac:dyDescent="0.25">
      <c r="B127" s="122" t="s">
        <v>230</v>
      </c>
      <c r="C127" s="123" t="s">
        <v>93</v>
      </c>
      <c r="D127" s="215" t="s">
        <v>237</v>
      </c>
      <c r="E127" s="216">
        <v>48</v>
      </c>
      <c r="F127" s="216" t="s">
        <v>86</v>
      </c>
      <c r="G127" s="216" t="s">
        <v>86</v>
      </c>
      <c r="H127" s="216" t="s">
        <v>19</v>
      </c>
      <c r="I127" s="216" t="s">
        <v>86</v>
      </c>
      <c r="J127" s="216"/>
      <c r="K127" s="125"/>
      <c r="L127" s="125"/>
      <c r="M127" s="125"/>
      <c r="N127" s="125"/>
      <c r="O127" s="1742" t="s">
        <v>217</v>
      </c>
      <c r="P127" s="1743"/>
      <c r="Q127" s="125" t="s">
        <v>20</v>
      </c>
      <c r="R127" s="126"/>
    </row>
    <row r="128" spans="2:18" s="127" customFormat="1" x14ac:dyDescent="0.25">
      <c r="B128" s="122" t="s">
        <v>230</v>
      </c>
      <c r="C128" s="123" t="s">
        <v>93</v>
      </c>
      <c r="D128" s="215" t="s">
        <v>238</v>
      </c>
      <c r="E128" s="216">
        <v>45</v>
      </c>
      <c r="F128" s="216" t="s">
        <v>86</v>
      </c>
      <c r="G128" s="216" t="s">
        <v>86</v>
      </c>
      <c r="H128" s="216" t="s">
        <v>19</v>
      </c>
      <c r="I128" s="216" t="s">
        <v>86</v>
      </c>
      <c r="J128" s="216"/>
      <c r="K128" s="125"/>
      <c r="L128" s="125"/>
      <c r="M128" s="125"/>
      <c r="N128" s="125"/>
      <c r="O128" s="1742" t="s">
        <v>217</v>
      </c>
      <c r="P128" s="1743"/>
      <c r="Q128" s="125" t="s">
        <v>20</v>
      </c>
      <c r="R128" s="126"/>
    </row>
    <row r="129" spans="2:18" s="127" customFormat="1" x14ac:dyDescent="0.25">
      <c r="B129" s="122" t="s">
        <v>230</v>
      </c>
      <c r="C129" s="123" t="s">
        <v>93</v>
      </c>
      <c r="D129" s="215" t="s">
        <v>239</v>
      </c>
      <c r="E129" s="216">
        <v>45</v>
      </c>
      <c r="F129" s="216" t="s">
        <v>86</v>
      </c>
      <c r="G129" s="216" t="s">
        <v>86</v>
      </c>
      <c r="H129" s="216" t="s">
        <v>19</v>
      </c>
      <c r="I129" s="216" t="s">
        <v>86</v>
      </c>
      <c r="J129" s="216"/>
      <c r="K129" s="125"/>
      <c r="L129" s="125"/>
      <c r="M129" s="125"/>
      <c r="N129" s="125"/>
      <c r="O129" s="1742" t="s">
        <v>217</v>
      </c>
      <c r="P129" s="1743"/>
      <c r="Q129" s="125" t="s">
        <v>20</v>
      </c>
      <c r="R129" s="126"/>
    </row>
    <row r="130" spans="2:18" s="127" customFormat="1" x14ac:dyDescent="0.25">
      <c r="B130" s="122" t="s">
        <v>230</v>
      </c>
      <c r="C130" s="123" t="s">
        <v>93</v>
      </c>
      <c r="D130" s="215" t="s">
        <v>240</v>
      </c>
      <c r="E130" s="216">
        <v>45</v>
      </c>
      <c r="F130" s="216" t="s">
        <v>86</v>
      </c>
      <c r="G130" s="216" t="s">
        <v>86</v>
      </c>
      <c r="H130" s="216" t="s">
        <v>19</v>
      </c>
      <c r="I130" s="216" t="s">
        <v>86</v>
      </c>
      <c r="J130" s="216"/>
      <c r="K130" s="125"/>
      <c r="L130" s="125"/>
      <c r="M130" s="125"/>
      <c r="N130" s="125"/>
      <c r="O130" s="1742" t="s">
        <v>217</v>
      </c>
      <c r="P130" s="1743"/>
      <c r="Q130" s="125" t="s">
        <v>20</v>
      </c>
      <c r="R130" s="126"/>
    </row>
    <row r="131" spans="2:18" s="127" customFormat="1" x14ac:dyDescent="0.25">
      <c r="B131" s="122" t="s">
        <v>230</v>
      </c>
      <c r="C131" s="123" t="s">
        <v>93</v>
      </c>
      <c r="D131" s="215" t="s">
        <v>241</v>
      </c>
      <c r="E131" s="216">
        <v>45</v>
      </c>
      <c r="F131" s="216" t="s">
        <v>86</v>
      </c>
      <c r="G131" s="216" t="s">
        <v>86</v>
      </c>
      <c r="H131" s="216" t="s">
        <v>19</v>
      </c>
      <c r="I131" s="216" t="s">
        <v>86</v>
      </c>
      <c r="J131" s="216"/>
      <c r="K131" s="125"/>
      <c r="L131" s="125"/>
      <c r="M131" s="125"/>
      <c r="N131" s="125"/>
      <c r="O131" s="1742" t="s">
        <v>217</v>
      </c>
      <c r="P131" s="1743"/>
      <c r="Q131" s="125" t="s">
        <v>20</v>
      </c>
      <c r="R131" s="126"/>
    </row>
    <row r="132" spans="2:18" s="127" customFormat="1" ht="30" x14ac:dyDescent="0.25">
      <c r="B132" s="122" t="s">
        <v>242</v>
      </c>
      <c r="C132" s="123" t="s">
        <v>93</v>
      </c>
      <c r="D132" s="215" t="s">
        <v>243</v>
      </c>
      <c r="E132" s="216">
        <v>40</v>
      </c>
      <c r="F132" s="216" t="s">
        <v>86</v>
      </c>
      <c r="G132" s="216" t="s">
        <v>86</v>
      </c>
      <c r="H132" s="216" t="s">
        <v>19</v>
      </c>
      <c r="I132" s="216" t="s">
        <v>86</v>
      </c>
      <c r="J132" s="216"/>
      <c r="K132" s="125"/>
      <c r="L132" s="125"/>
      <c r="M132" s="125"/>
      <c r="N132" s="125"/>
      <c r="O132" s="1742" t="s">
        <v>217</v>
      </c>
      <c r="P132" s="1743"/>
      <c r="Q132" s="125" t="s">
        <v>20</v>
      </c>
      <c r="R132" s="126"/>
    </row>
    <row r="133" spans="2:18" s="127" customFormat="1" ht="30" x14ac:dyDescent="0.25">
      <c r="B133" s="122" t="s">
        <v>242</v>
      </c>
      <c r="C133" s="123" t="s">
        <v>93</v>
      </c>
      <c r="D133" s="215" t="s">
        <v>222</v>
      </c>
      <c r="E133" s="216">
        <v>50</v>
      </c>
      <c r="F133" s="216" t="s">
        <v>86</v>
      </c>
      <c r="G133" s="216" t="s">
        <v>86</v>
      </c>
      <c r="H133" s="216" t="s">
        <v>19</v>
      </c>
      <c r="I133" s="216" t="s">
        <v>86</v>
      </c>
      <c r="J133" s="216"/>
      <c r="K133" s="125"/>
      <c r="L133" s="125"/>
      <c r="M133" s="125"/>
      <c r="N133" s="125"/>
      <c r="O133" s="1742" t="s">
        <v>217</v>
      </c>
      <c r="P133" s="1743"/>
      <c r="Q133" s="125" t="s">
        <v>20</v>
      </c>
      <c r="R133" s="126"/>
    </row>
    <row r="134" spans="2:18" s="127" customFormat="1" x14ac:dyDescent="0.25">
      <c r="B134" s="122" t="s">
        <v>242</v>
      </c>
      <c r="C134" s="123" t="s">
        <v>93</v>
      </c>
      <c r="D134" s="215" t="s">
        <v>244</v>
      </c>
      <c r="E134" s="216">
        <v>50</v>
      </c>
      <c r="F134" s="216" t="s">
        <v>86</v>
      </c>
      <c r="G134" s="216" t="s">
        <v>86</v>
      </c>
      <c r="H134" s="216" t="s">
        <v>19</v>
      </c>
      <c r="I134" s="216" t="s">
        <v>86</v>
      </c>
      <c r="J134" s="216"/>
      <c r="K134" s="125"/>
      <c r="L134" s="125"/>
      <c r="M134" s="125"/>
      <c r="N134" s="125"/>
      <c r="O134" s="1742" t="s">
        <v>217</v>
      </c>
      <c r="P134" s="1743"/>
      <c r="Q134" s="125" t="s">
        <v>20</v>
      </c>
      <c r="R134" s="126"/>
    </row>
    <row r="135" spans="2:18" s="127" customFormat="1" ht="30" x14ac:dyDescent="0.25">
      <c r="B135" s="122" t="s">
        <v>242</v>
      </c>
      <c r="C135" s="123" t="s">
        <v>93</v>
      </c>
      <c r="D135" s="215" t="s">
        <v>245</v>
      </c>
      <c r="E135" s="216">
        <v>50</v>
      </c>
      <c r="F135" s="216" t="s">
        <v>86</v>
      </c>
      <c r="G135" s="216" t="s">
        <v>86</v>
      </c>
      <c r="H135" s="216" t="s">
        <v>19</v>
      </c>
      <c r="I135" s="216" t="s">
        <v>86</v>
      </c>
      <c r="J135" s="216"/>
      <c r="K135" s="125"/>
      <c r="L135" s="125"/>
      <c r="M135" s="125"/>
      <c r="N135" s="125"/>
      <c r="O135" s="1742" t="s">
        <v>217</v>
      </c>
      <c r="P135" s="1743"/>
      <c r="Q135" s="125" t="s">
        <v>20</v>
      </c>
      <c r="R135" s="126"/>
    </row>
    <row r="136" spans="2:18" s="127" customFormat="1" x14ac:dyDescent="0.25">
      <c r="B136" s="122" t="s">
        <v>242</v>
      </c>
      <c r="C136" s="123" t="s">
        <v>93</v>
      </c>
      <c r="D136" s="215" t="s">
        <v>246</v>
      </c>
      <c r="E136" s="216">
        <v>50</v>
      </c>
      <c r="F136" s="216" t="s">
        <v>86</v>
      </c>
      <c r="G136" s="216" t="s">
        <v>86</v>
      </c>
      <c r="H136" s="216" t="s">
        <v>19</v>
      </c>
      <c r="I136" s="216" t="s">
        <v>86</v>
      </c>
      <c r="J136" s="216"/>
      <c r="K136" s="125"/>
      <c r="L136" s="125"/>
      <c r="M136" s="125"/>
      <c r="N136" s="125"/>
      <c r="O136" s="1742" t="s">
        <v>217</v>
      </c>
      <c r="P136" s="1743"/>
      <c r="Q136" s="125" t="s">
        <v>20</v>
      </c>
      <c r="R136" s="126"/>
    </row>
    <row r="137" spans="2:18" s="127" customFormat="1" x14ac:dyDescent="0.25">
      <c r="B137" s="122" t="s">
        <v>242</v>
      </c>
      <c r="C137" s="123" t="s">
        <v>93</v>
      </c>
      <c r="D137" s="215" t="s">
        <v>247</v>
      </c>
      <c r="E137" s="216">
        <v>50</v>
      </c>
      <c r="F137" s="216" t="s">
        <v>86</v>
      </c>
      <c r="G137" s="216" t="s">
        <v>86</v>
      </c>
      <c r="H137" s="216" t="s">
        <v>19</v>
      </c>
      <c r="I137" s="216" t="s">
        <v>86</v>
      </c>
      <c r="J137" s="216"/>
      <c r="K137" s="125"/>
      <c r="L137" s="125"/>
      <c r="M137" s="125"/>
      <c r="N137" s="125"/>
      <c r="O137" s="1742" t="s">
        <v>217</v>
      </c>
      <c r="P137" s="1743"/>
      <c r="Q137" s="125" t="s">
        <v>20</v>
      </c>
      <c r="R137" s="126"/>
    </row>
    <row r="138" spans="2:18" s="127" customFormat="1" ht="30" x14ac:dyDescent="0.25">
      <c r="B138" s="122" t="s">
        <v>242</v>
      </c>
      <c r="C138" s="123" t="s">
        <v>93</v>
      </c>
      <c r="D138" s="124" t="s">
        <v>248</v>
      </c>
      <c r="E138" s="125">
        <v>50</v>
      </c>
      <c r="F138" s="125" t="s">
        <v>86</v>
      </c>
      <c r="G138" s="125" t="s">
        <v>86</v>
      </c>
      <c r="H138" s="125" t="s">
        <v>19</v>
      </c>
      <c r="I138" s="125" t="s">
        <v>86</v>
      </c>
      <c r="J138" s="125"/>
      <c r="K138" s="125"/>
      <c r="L138" s="125"/>
      <c r="M138" s="125"/>
      <c r="N138" s="125"/>
      <c r="O138" s="1742" t="s">
        <v>217</v>
      </c>
      <c r="P138" s="1743"/>
      <c r="Q138" s="125" t="s">
        <v>20</v>
      </c>
      <c r="R138" s="126"/>
    </row>
    <row r="139" spans="2:18" x14ac:dyDescent="0.25">
      <c r="B139" s="1" t="s">
        <v>94</v>
      </c>
    </row>
    <row r="140" spans="2:18" x14ac:dyDescent="0.25">
      <c r="B140" s="1" t="s">
        <v>95</v>
      </c>
    </row>
    <row r="142" spans="2:18" ht="15.75" thickBot="1" x14ac:dyDescent="0.3"/>
    <row r="143" spans="2:18" ht="27" thickBot="1" x14ac:dyDescent="0.3">
      <c r="B143" s="1584" t="s">
        <v>96</v>
      </c>
      <c r="C143" s="1585"/>
      <c r="D143" s="1585"/>
      <c r="E143" s="1585"/>
      <c r="F143" s="1585"/>
      <c r="G143" s="1585"/>
      <c r="H143" s="1585"/>
      <c r="I143" s="1585"/>
      <c r="J143" s="1585"/>
      <c r="K143" s="1585"/>
      <c r="L143" s="1585"/>
      <c r="M143" s="1585"/>
      <c r="N143" s="1586"/>
    </row>
    <row r="146" spans="2:17" x14ac:dyDescent="0.25">
      <c r="B146" s="1577" t="s">
        <v>97</v>
      </c>
      <c r="C146" s="1754" t="s">
        <v>98</v>
      </c>
      <c r="D146" s="1577" t="s">
        <v>99</v>
      </c>
      <c r="E146" s="1577" t="s">
        <v>100</v>
      </c>
      <c r="F146" s="1577" t="s">
        <v>101</v>
      </c>
      <c r="G146" s="1577" t="s">
        <v>102</v>
      </c>
      <c r="H146" s="1577" t="s">
        <v>103</v>
      </c>
      <c r="I146" s="1577" t="s">
        <v>104</v>
      </c>
      <c r="J146" s="1579" t="s">
        <v>105</v>
      </c>
      <c r="K146" s="1580"/>
      <c r="L146" s="1581"/>
      <c r="M146" s="1577" t="s">
        <v>106</v>
      </c>
      <c r="N146" s="1577" t="s">
        <v>107</v>
      </c>
      <c r="O146" s="1577" t="s">
        <v>108</v>
      </c>
      <c r="P146" s="1744" t="s">
        <v>81</v>
      </c>
      <c r="Q146" s="1745"/>
    </row>
    <row r="147" spans="2:17" ht="45" x14ac:dyDescent="0.25">
      <c r="B147" s="1578"/>
      <c r="C147" s="1755"/>
      <c r="D147" s="1578"/>
      <c r="E147" s="1578"/>
      <c r="F147" s="1578"/>
      <c r="G147" s="1578"/>
      <c r="H147" s="1578"/>
      <c r="I147" s="1578"/>
      <c r="J147" s="128" t="s">
        <v>109</v>
      </c>
      <c r="K147" s="128" t="s">
        <v>110</v>
      </c>
      <c r="L147" s="128" t="s">
        <v>111</v>
      </c>
      <c r="M147" s="1578"/>
      <c r="N147" s="1578"/>
      <c r="O147" s="1578"/>
      <c r="P147" s="1746"/>
      <c r="Q147" s="1747"/>
    </row>
    <row r="148" spans="2:17" ht="60" x14ac:dyDescent="0.25">
      <c r="B148" s="144" t="s">
        <v>249</v>
      </c>
      <c r="C148" s="145" t="s">
        <v>250</v>
      </c>
      <c r="D148" s="129" t="s">
        <v>251</v>
      </c>
      <c r="E148" s="146">
        <v>26139506</v>
      </c>
      <c r="F148" s="129" t="s">
        <v>252</v>
      </c>
      <c r="G148" s="129" t="s">
        <v>253</v>
      </c>
      <c r="H148" s="147">
        <v>39799</v>
      </c>
      <c r="I148" s="130" t="s">
        <v>86</v>
      </c>
      <c r="J148" s="129" t="s">
        <v>254</v>
      </c>
      <c r="K148" s="130" t="s">
        <v>255</v>
      </c>
      <c r="L148" s="130" t="s">
        <v>1184</v>
      </c>
      <c r="M148" s="129" t="s">
        <v>19</v>
      </c>
      <c r="N148" s="129" t="s">
        <v>20</v>
      </c>
      <c r="O148" s="129" t="s">
        <v>19</v>
      </c>
      <c r="P148" s="1714" t="s">
        <v>2774</v>
      </c>
      <c r="Q148" s="1715"/>
    </row>
    <row r="149" spans="2:17" ht="30" x14ac:dyDescent="0.25">
      <c r="B149" s="144" t="s">
        <v>256</v>
      </c>
      <c r="C149" s="145" t="s">
        <v>250</v>
      </c>
      <c r="D149" s="129" t="s">
        <v>257</v>
      </c>
      <c r="E149" s="146">
        <v>31571015</v>
      </c>
      <c r="F149" s="129" t="s">
        <v>258</v>
      </c>
      <c r="G149" s="129" t="s">
        <v>259</v>
      </c>
      <c r="H149" s="147">
        <v>37746</v>
      </c>
      <c r="I149" s="136" t="s">
        <v>86</v>
      </c>
      <c r="J149" s="129" t="s">
        <v>260</v>
      </c>
      <c r="K149" s="130" t="s">
        <v>261</v>
      </c>
      <c r="L149" s="130" t="s">
        <v>1184</v>
      </c>
      <c r="M149" s="129" t="s">
        <v>19</v>
      </c>
      <c r="N149" s="129" t="s">
        <v>20</v>
      </c>
      <c r="O149" s="129" t="s">
        <v>19</v>
      </c>
      <c r="P149" s="1714" t="s">
        <v>2775</v>
      </c>
      <c r="Q149" s="1715"/>
    </row>
    <row r="150" spans="2:17" ht="60" x14ac:dyDescent="0.25">
      <c r="B150" s="1668" t="s">
        <v>249</v>
      </c>
      <c r="C150" s="1748" t="s">
        <v>133</v>
      </c>
      <c r="D150" s="1599" t="s">
        <v>262</v>
      </c>
      <c r="E150" s="1751">
        <v>50891489</v>
      </c>
      <c r="F150" s="1599" t="s">
        <v>263</v>
      </c>
      <c r="G150" s="1599" t="s">
        <v>264</v>
      </c>
      <c r="H150" s="1603">
        <v>41173</v>
      </c>
      <c r="I150" s="1756" t="s">
        <v>86</v>
      </c>
      <c r="J150" s="129" t="s">
        <v>265</v>
      </c>
      <c r="K150" s="130" t="s">
        <v>266</v>
      </c>
      <c r="L150" s="130" t="s">
        <v>1184</v>
      </c>
      <c r="M150" s="1599" t="s">
        <v>19</v>
      </c>
      <c r="N150" s="1599" t="s">
        <v>20</v>
      </c>
      <c r="O150" s="1599" t="s">
        <v>19</v>
      </c>
      <c r="P150" s="1725" t="s">
        <v>267</v>
      </c>
      <c r="Q150" s="1726"/>
    </row>
    <row r="151" spans="2:17" ht="30" x14ac:dyDescent="0.25">
      <c r="B151" s="1669"/>
      <c r="C151" s="1749"/>
      <c r="D151" s="1600"/>
      <c r="E151" s="1752"/>
      <c r="F151" s="1600"/>
      <c r="G151" s="1600"/>
      <c r="H151" s="1604"/>
      <c r="I151" s="1757"/>
      <c r="J151" s="129" t="s">
        <v>268</v>
      </c>
      <c r="K151" s="130"/>
      <c r="L151" s="130"/>
      <c r="M151" s="1600"/>
      <c r="N151" s="1600"/>
      <c r="O151" s="1600"/>
      <c r="P151" s="1727"/>
      <c r="Q151" s="1728"/>
    </row>
    <row r="152" spans="2:17" ht="30" x14ac:dyDescent="0.25">
      <c r="B152" s="1669"/>
      <c r="C152" s="1749"/>
      <c r="D152" s="1600"/>
      <c r="E152" s="1752"/>
      <c r="F152" s="1600"/>
      <c r="G152" s="1600"/>
      <c r="H152" s="1604"/>
      <c r="I152" s="1757"/>
      <c r="J152" s="129" t="s">
        <v>269</v>
      </c>
      <c r="K152" s="130" t="s">
        <v>270</v>
      </c>
      <c r="L152" s="130"/>
      <c r="M152" s="1600"/>
      <c r="N152" s="1600"/>
      <c r="O152" s="1600"/>
      <c r="P152" s="1727"/>
      <c r="Q152" s="1728"/>
    </row>
    <row r="153" spans="2:17" x14ac:dyDescent="0.25">
      <c r="B153" s="1670"/>
      <c r="C153" s="1750"/>
      <c r="D153" s="1601"/>
      <c r="E153" s="1753"/>
      <c r="F153" s="1601"/>
      <c r="G153" s="1601"/>
      <c r="H153" s="1605"/>
      <c r="I153" s="1758"/>
      <c r="J153" s="129" t="s">
        <v>271</v>
      </c>
      <c r="K153" s="130"/>
      <c r="L153" s="130"/>
      <c r="M153" s="1601"/>
      <c r="N153" s="1601"/>
      <c r="O153" s="1601"/>
      <c r="P153" s="1729"/>
      <c r="Q153" s="1730"/>
    </row>
    <row r="154" spans="2:17" ht="45" x14ac:dyDescent="0.25">
      <c r="B154" s="1668" t="s">
        <v>249</v>
      </c>
      <c r="C154" s="1748" t="s">
        <v>272</v>
      </c>
      <c r="D154" s="1599" t="s">
        <v>273</v>
      </c>
      <c r="E154" s="1751">
        <v>50892796</v>
      </c>
      <c r="F154" s="1599" t="s">
        <v>274</v>
      </c>
      <c r="G154" s="1599" t="s">
        <v>275</v>
      </c>
      <c r="H154" s="1603">
        <v>37961</v>
      </c>
      <c r="I154" s="1606" t="s">
        <v>86</v>
      </c>
      <c r="J154" s="129" t="s">
        <v>276</v>
      </c>
      <c r="K154" s="130" t="s">
        <v>277</v>
      </c>
      <c r="L154" s="130" t="s">
        <v>155</v>
      </c>
      <c r="M154" s="1599" t="s">
        <v>19</v>
      </c>
      <c r="N154" s="1599" t="s">
        <v>19</v>
      </c>
      <c r="O154" s="1599" t="s">
        <v>19</v>
      </c>
      <c r="P154" s="1725" t="s">
        <v>278</v>
      </c>
      <c r="Q154" s="1726"/>
    </row>
    <row r="155" spans="2:17" ht="30" x14ac:dyDescent="0.25">
      <c r="B155" s="1670"/>
      <c r="C155" s="1750"/>
      <c r="D155" s="1601"/>
      <c r="E155" s="1753"/>
      <c r="F155" s="1601"/>
      <c r="G155" s="1601"/>
      <c r="H155" s="1605"/>
      <c r="I155" s="1607"/>
      <c r="J155" s="129" t="s">
        <v>120</v>
      </c>
      <c r="K155" s="130" t="s">
        <v>279</v>
      </c>
      <c r="L155" s="130"/>
      <c r="M155" s="1601"/>
      <c r="N155" s="1601"/>
      <c r="O155" s="1601"/>
      <c r="P155" s="1729"/>
      <c r="Q155" s="1730"/>
    </row>
    <row r="156" spans="2:17" ht="60" x14ac:dyDescent="0.25">
      <c r="B156" s="1668" t="s">
        <v>280</v>
      </c>
      <c r="C156" s="1748" t="s">
        <v>272</v>
      </c>
      <c r="D156" s="1599" t="s">
        <v>281</v>
      </c>
      <c r="E156" s="1751">
        <v>50927995</v>
      </c>
      <c r="F156" s="1599" t="s">
        <v>258</v>
      </c>
      <c r="G156" s="1599" t="s">
        <v>282</v>
      </c>
      <c r="H156" s="1603">
        <v>39024</v>
      </c>
      <c r="I156" s="1606" t="s">
        <v>86</v>
      </c>
      <c r="J156" s="129" t="s">
        <v>254</v>
      </c>
      <c r="K156" s="130" t="s">
        <v>283</v>
      </c>
      <c r="L156" s="130" t="s">
        <v>155</v>
      </c>
      <c r="M156" s="1599" t="s">
        <v>19</v>
      </c>
      <c r="N156" s="1599" t="s">
        <v>19</v>
      </c>
      <c r="O156" s="1599" t="s">
        <v>19</v>
      </c>
      <c r="P156" s="1725"/>
      <c r="Q156" s="1726"/>
    </row>
    <row r="157" spans="2:17" ht="90" x14ac:dyDescent="0.25">
      <c r="B157" s="1669"/>
      <c r="C157" s="1749"/>
      <c r="D157" s="1600"/>
      <c r="E157" s="1752"/>
      <c r="F157" s="1600"/>
      <c r="G157" s="1600"/>
      <c r="H157" s="1604"/>
      <c r="I157" s="1608"/>
      <c r="J157" s="129" t="s">
        <v>284</v>
      </c>
      <c r="K157" s="130" t="s">
        <v>285</v>
      </c>
      <c r="L157" s="130" t="s">
        <v>155</v>
      </c>
      <c r="M157" s="1600"/>
      <c r="N157" s="1600"/>
      <c r="O157" s="1600"/>
      <c r="P157" s="1727"/>
      <c r="Q157" s="1728"/>
    </row>
    <row r="158" spans="2:17" ht="60" x14ac:dyDescent="0.25">
      <c r="B158" s="1670"/>
      <c r="C158" s="1750"/>
      <c r="D158" s="1601"/>
      <c r="E158" s="1753"/>
      <c r="F158" s="1601"/>
      <c r="G158" s="1601"/>
      <c r="H158" s="1605"/>
      <c r="I158" s="1607"/>
      <c r="J158" s="129" t="s">
        <v>254</v>
      </c>
      <c r="K158" s="130" t="s">
        <v>286</v>
      </c>
      <c r="L158" s="130" t="s">
        <v>155</v>
      </c>
      <c r="M158" s="1601"/>
      <c r="N158" s="1601"/>
      <c r="O158" s="1601"/>
      <c r="P158" s="1729"/>
      <c r="Q158" s="1730"/>
    </row>
    <row r="159" spans="2:17" s="181" customFormat="1" ht="51.75" customHeight="1" x14ac:dyDescent="0.25">
      <c r="B159" s="1668" t="s">
        <v>280</v>
      </c>
      <c r="C159" s="1748" t="s">
        <v>141</v>
      </c>
      <c r="D159" s="1599" t="s">
        <v>287</v>
      </c>
      <c r="E159" s="1751">
        <v>25913218</v>
      </c>
      <c r="F159" s="1599" t="s">
        <v>288</v>
      </c>
      <c r="G159" s="1599" t="s">
        <v>289</v>
      </c>
      <c r="H159" s="1603">
        <v>36335</v>
      </c>
      <c r="I159" s="1606" t="s">
        <v>86</v>
      </c>
      <c r="J159" s="129" t="s">
        <v>290</v>
      </c>
      <c r="K159" s="130" t="s">
        <v>291</v>
      </c>
      <c r="L159" s="130" t="s">
        <v>155</v>
      </c>
      <c r="M159" s="1599" t="s">
        <v>19</v>
      </c>
      <c r="N159" s="1599" t="s">
        <v>19</v>
      </c>
      <c r="O159" s="1599" t="s">
        <v>19</v>
      </c>
      <c r="P159" s="1725" t="s">
        <v>292</v>
      </c>
      <c r="Q159" s="1726"/>
    </row>
    <row r="160" spans="2:17" ht="30" x14ac:dyDescent="0.25">
      <c r="B160" s="1670"/>
      <c r="C160" s="1750"/>
      <c r="D160" s="1601"/>
      <c r="E160" s="1753"/>
      <c r="F160" s="1601"/>
      <c r="G160" s="1601"/>
      <c r="H160" s="1605"/>
      <c r="I160" s="1607"/>
      <c r="J160" s="129" t="s">
        <v>290</v>
      </c>
      <c r="K160" s="130" t="s">
        <v>293</v>
      </c>
      <c r="L160" s="130" t="s">
        <v>155</v>
      </c>
      <c r="M160" s="1601"/>
      <c r="N160" s="1601"/>
      <c r="O160" s="1601"/>
      <c r="P160" s="1729"/>
      <c r="Q160" s="1730"/>
    </row>
    <row r="161" spans="2:17" ht="78.75" customHeight="1" x14ac:dyDescent="0.25">
      <c r="B161" s="1668" t="s">
        <v>280</v>
      </c>
      <c r="C161" s="1748" t="s">
        <v>141</v>
      </c>
      <c r="D161" s="1599" t="s">
        <v>294</v>
      </c>
      <c r="E161" s="1751">
        <v>25799881</v>
      </c>
      <c r="F161" s="1599" t="s">
        <v>258</v>
      </c>
      <c r="G161" s="1599" t="s">
        <v>130</v>
      </c>
      <c r="H161" s="1603">
        <v>40388</v>
      </c>
      <c r="I161" s="1606" t="s">
        <v>86</v>
      </c>
      <c r="J161" s="129" t="s">
        <v>295</v>
      </c>
      <c r="K161" s="130" t="s">
        <v>296</v>
      </c>
      <c r="L161" s="130" t="s">
        <v>1184</v>
      </c>
      <c r="M161" s="1599" t="s">
        <v>19</v>
      </c>
      <c r="N161" s="1599" t="s">
        <v>20</v>
      </c>
      <c r="O161" s="1599" t="s">
        <v>19</v>
      </c>
      <c r="P161" s="1725" t="s">
        <v>2776</v>
      </c>
      <c r="Q161" s="1726"/>
    </row>
    <row r="162" spans="2:17" ht="30" x14ac:dyDescent="0.25">
      <c r="B162" s="1669"/>
      <c r="C162" s="1749"/>
      <c r="D162" s="1600"/>
      <c r="E162" s="1752"/>
      <c r="F162" s="1600"/>
      <c r="G162" s="1600"/>
      <c r="H162" s="1604"/>
      <c r="I162" s="1608"/>
      <c r="J162" s="129" t="s">
        <v>297</v>
      </c>
      <c r="K162" s="130"/>
      <c r="L162" s="130" t="s">
        <v>155</v>
      </c>
      <c r="M162" s="1600"/>
      <c r="N162" s="1600"/>
      <c r="O162" s="1600"/>
      <c r="P162" s="1727"/>
      <c r="Q162" s="1728"/>
    </row>
    <row r="163" spans="2:17" ht="30" x14ac:dyDescent="0.25">
      <c r="B163" s="1669"/>
      <c r="C163" s="1749"/>
      <c r="D163" s="1600"/>
      <c r="E163" s="1752"/>
      <c r="F163" s="1600"/>
      <c r="G163" s="1600"/>
      <c r="H163" s="1604"/>
      <c r="I163" s="1608"/>
      <c r="J163" s="129" t="s">
        <v>298</v>
      </c>
      <c r="K163" s="130" t="s">
        <v>299</v>
      </c>
      <c r="L163" s="130"/>
      <c r="M163" s="1600"/>
      <c r="N163" s="1600"/>
      <c r="O163" s="1600"/>
      <c r="P163" s="1727"/>
      <c r="Q163" s="1728"/>
    </row>
    <row r="164" spans="2:17" ht="30" x14ac:dyDescent="0.25">
      <c r="B164" s="1669"/>
      <c r="C164" s="1749"/>
      <c r="D164" s="1600"/>
      <c r="E164" s="1752"/>
      <c r="F164" s="1600"/>
      <c r="G164" s="1600"/>
      <c r="H164" s="1604"/>
      <c r="I164" s="1608"/>
      <c r="J164" s="129" t="s">
        <v>298</v>
      </c>
      <c r="K164" s="130" t="s">
        <v>300</v>
      </c>
      <c r="L164" s="130"/>
      <c r="M164" s="1600"/>
      <c r="N164" s="1600"/>
      <c r="O164" s="1600"/>
      <c r="P164" s="1727"/>
      <c r="Q164" s="1728"/>
    </row>
    <row r="165" spans="2:17" ht="30" x14ac:dyDescent="0.25">
      <c r="B165" s="1670"/>
      <c r="C165" s="1750"/>
      <c r="D165" s="1601"/>
      <c r="E165" s="1753"/>
      <c r="F165" s="1601"/>
      <c r="G165" s="1601"/>
      <c r="H165" s="1605"/>
      <c r="I165" s="1607"/>
      <c r="J165" s="129" t="s">
        <v>301</v>
      </c>
      <c r="K165" s="130" t="s">
        <v>302</v>
      </c>
      <c r="L165" s="130"/>
      <c r="M165" s="1601"/>
      <c r="N165" s="1601"/>
      <c r="O165" s="1601"/>
      <c r="P165" s="1729"/>
      <c r="Q165" s="1730"/>
    </row>
    <row r="166" spans="2:17" ht="60" x14ac:dyDescent="0.25">
      <c r="B166" s="1759" t="s">
        <v>280</v>
      </c>
      <c r="C166" s="1760"/>
      <c r="D166" s="1613" t="s">
        <v>303</v>
      </c>
      <c r="E166" s="1763">
        <v>50916154</v>
      </c>
      <c r="F166" s="1613" t="s">
        <v>129</v>
      </c>
      <c r="G166" s="1613" t="s">
        <v>275</v>
      </c>
      <c r="H166" s="1603">
        <v>40382</v>
      </c>
      <c r="I166" s="1606" t="s">
        <v>86</v>
      </c>
      <c r="J166" s="129" t="s">
        <v>304</v>
      </c>
      <c r="K166" s="218" t="s">
        <v>305</v>
      </c>
      <c r="L166" s="130" t="s">
        <v>155</v>
      </c>
      <c r="M166" s="1613" t="s">
        <v>19</v>
      </c>
      <c r="N166" s="1613" t="s">
        <v>19</v>
      </c>
      <c r="O166" s="1613" t="s">
        <v>19</v>
      </c>
      <c r="P166" s="1613"/>
      <c r="Q166" s="1613"/>
    </row>
    <row r="167" spans="2:17" ht="30" x14ac:dyDescent="0.25">
      <c r="B167" s="1669"/>
      <c r="C167" s="1761"/>
      <c r="D167" s="1600"/>
      <c r="E167" s="1752"/>
      <c r="F167" s="1600"/>
      <c r="G167" s="1600"/>
      <c r="H167" s="1604"/>
      <c r="I167" s="1608"/>
      <c r="J167" s="129" t="s">
        <v>306</v>
      </c>
      <c r="K167" s="218"/>
      <c r="L167" s="130" t="s">
        <v>155</v>
      </c>
      <c r="M167" s="1600"/>
      <c r="N167" s="1600"/>
      <c r="O167" s="1600"/>
      <c r="P167" s="1727"/>
      <c r="Q167" s="1728"/>
    </row>
    <row r="168" spans="2:17" ht="30" x14ac:dyDescent="0.25">
      <c r="B168" s="1669"/>
      <c r="C168" s="1761"/>
      <c r="D168" s="1600"/>
      <c r="E168" s="1752"/>
      <c r="F168" s="1600"/>
      <c r="G168" s="1600"/>
      <c r="H168" s="1604"/>
      <c r="I168" s="1608"/>
      <c r="J168" s="129" t="s">
        <v>307</v>
      </c>
      <c r="K168" s="130" t="s">
        <v>308</v>
      </c>
      <c r="L168" s="130" t="s">
        <v>155</v>
      </c>
      <c r="M168" s="1600"/>
      <c r="N168" s="1600"/>
      <c r="O168" s="1600"/>
      <c r="P168" s="1727"/>
      <c r="Q168" s="1728"/>
    </row>
    <row r="169" spans="2:17" ht="30" x14ac:dyDescent="0.25">
      <c r="B169" s="1670"/>
      <c r="C169" s="1762"/>
      <c r="D169" s="1601"/>
      <c r="E169" s="1753"/>
      <c r="F169" s="1601"/>
      <c r="G169" s="1601"/>
      <c r="H169" s="1605"/>
      <c r="I169" s="1607"/>
      <c r="J169" s="129" t="s">
        <v>307</v>
      </c>
      <c r="K169" s="130" t="s">
        <v>309</v>
      </c>
      <c r="L169" s="130" t="s">
        <v>155</v>
      </c>
      <c r="M169" s="1601"/>
      <c r="N169" s="1601"/>
      <c r="O169" s="1601"/>
      <c r="P169" s="1729"/>
      <c r="Q169" s="1730"/>
    </row>
    <row r="170" spans="2:17" ht="60" x14ac:dyDescent="0.25">
      <c r="B170" s="144" t="s">
        <v>310</v>
      </c>
      <c r="C170" s="145" t="s">
        <v>311</v>
      </c>
      <c r="D170" s="129" t="s">
        <v>251</v>
      </c>
      <c r="E170" s="146">
        <v>26139506</v>
      </c>
      <c r="F170" s="129" t="s">
        <v>252</v>
      </c>
      <c r="G170" s="129" t="s">
        <v>253</v>
      </c>
      <c r="H170" s="147">
        <v>39799</v>
      </c>
      <c r="I170" s="130" t="s">
        <v>86</v>
      </c>
      <c r="J170" s="129" t="s">
        <v>254</v>
      </c>
      <c r="K170" s="130" t="s">
        <v>255</v>
      </c>
      <c r="L170" s="130" t="s">
        <v>1184</v>
      </c>
      <c r="M170" s="129" t="s">
        <v>19</v>
      </c>
      <c r="N170" s="129" t="s">
        <v>20</v>
      </c>
      <c r="O170" s="129" t="s">
        <v>19</v>
      </c>
      <c r="P170" s="1714" t="s">
        <v>312</v>
      </c>
      <c r="Q170" s="1715"/>
    </row>
    <row r="171" spans="2:17" ht="30" x14ac:dyDescent="0.25">
      <c r="B171" s="219" t="s">
        <v>313</v>
      </c>
      <c r="C171" s="139" t="s">
        <v>311</v>
      </c>
      <c r="D171" s="140" t="s">
        <v>314</v>
      </c>
      <c r="E171" s="141">
        <v>26201172</v>
      </c>
      <c r="F171" s="140" t="s">
        <v>129</v>
      </c>
      <c r="G171" s="140" t="s">
        <v>130</v>
      </c>
      <c r="H171" s="220">
        <v>39562</v>
      </c>
      <c r="I171" s="142" t="s">
        <v>86</v>
      </c>
      <c r="J171" s="129" t="s">
        <v>147</v>
      </c>
      <c r="K171" s="130" t="s">
        <v>315</v>
      </c>
      <c r="L171" s="130" t="s">
        <v>155</v>
      </c>
      <c r="M171" s="129" t="s">
        <v>19</v>
      </c>
      <c r="N171" s="129" t="s">
        <v>19</v>
      </c>
      <c r="O171" s="129" t="s">
        <v>19</v>
      </c>
      <c r="P171" s="1714"/>
      <c r="Q171" s="1715"/>
    </row>
    <row r="172" spans="2:17" ht="45" x14ac:dyDescent="0.25">
      <c r="B172" s="144" t="s">
        <v>316</v>
      </c>
      <c r="C172" s="145" t="s">
        <v>113</v>
      </c>
      <c r="D172" s="129" t="s">
        <v>317</v>
      </c>
      <c r="E172" s="146">
        <v>50954791</v>
      </c>
      <c r="F172" s="129" t="s">
        <v>129</v>
      </c>
      <c r="G172" s="129" t="s">
        <v>318</v>
      </c>
      <c r="H172" s="147">
        <v>36875</v>
      </c>
      <c r="I172" s="130" t="s">
        <v>86</v>
      </c>
      <c r="J172" s="129" t="s">
        <v>318</v>
      </c>
      <c r="K172" s="130" t="s">
        <v>319</v>
      </c>
      <c r="L172" s="130" t="s">
        <v>155</v>
      </c>
      <c r="M172" s="129" t="s">
        <v>19</v>
      </c>
      <c r="N172" s="129" t="s">
        <v>19</v>
      </c>
      <c r="O172" s="129" t="s">
        <v>19</v>
      </c>
      <c r="P172" s="1714"/>
      <c r="Q172" s="1715"/>
    </row>
    <row r="173" spans="2:17" ht="60" x14ac:dyDescent="0.25">
      <c r="B173" s="144" t="s">
        <v>320</v>
      </c>
      <c r="C173" s="145" t="s">
        <v>113</v>
      </c>
      <c r="D173" s="129" t="s">
        <v>321</v>
      </c>
      <c r="E173" s="146">
        <v>1067403731</v>
      </c>
      <c r="F173" s="129" t="s">
        <v>129</v>
      </c>
      <c r="G173" s="129" t="s">
        <v>318</v>
      </c>
      <c r="H173" s="147">
        <v>41320</v>
      </c>
      <c r="I173" s="130" t="s">
        <v>86</v>
      </c>
      <c r="J173" s="129" t="s">
        <v>322</v>
      </c>
      <c r="K173" s="130" t="s">
        <v>323</v>
      </c>
      <c r="L173" s="130" t="s">
        <v>155</v>
      </c>
      <c r="M173" s="129" t="s">
        <v>19</v>
      </c>
      <c r="N173" s="129" t="s">
        <v>19</v>
      </c>
      <c r="O173" s="129" t="s">
        <v>19</v>
      </c>
      <c r="P173" s="1714"/>
      <c r="Q173" s="1715"/>
    </row>
    <row r="174" spans="2:17" ht="45" x14ac:dyDescent="0.25">
      <c r="B174" s="144" t="s">
        <v>316</v>
      </c>
      <c r="C174" s="145" t="s">
        <v>133</v>
      </c>
      <c r="D174" s="129" t="s">
        <v>324</v>
      </c>
      <c r="E174" s="146">
        <v>1067386608</v>
      </c>
      <c r="F174" s="129" t="s">
        <v>129</v>
      </c>
      <c r="G174" s="129" t="s">
        <v>282</v>
      </c>
      <c r="H174" s="147">
        <v>40130</v>
      </c>
      <c r="I174" s="130" t="s">
        <v>86</v>
      </c>
      <c r="J174" s="129" t="s">
        <v>276</v>
      </c>
      <c r="K174" s="130" t="s">
        <v>325</v>
      </c>
      <c r="L174" s="130" t="s">
        <v>155</v>
      </c>
      <c r="M174" s="129" t="s">
        <v>19</v>
      </c>
      <c r="N174" s="129" t="s">
        <v>19</v>
      </c>
      <c r="O174" s="129" t="s">
        <v>19</v>
      </c>
      <c r="P174" s="1714"/>
      <c r="Q174" s="1715"/>
    </row>
    <row r="175" spans="2:17" ht="90" x14ac:dyDescent="0.25">
      <c r="B175" s="144" t="s">
        <v>316</v>
      </c>
      <c r="C175" s="145" t="s">
        <v>326</v>
      </c>
      <c r="D175" s="129" t="s">
        <v>327</v>
      </c>
      <c r="E175" s="146">
        <v>10771602</v>
      </c>
      <c r="F175" s="129" t="s">
        <v>328</v>
      </c>
      <c r="G175" s="129" t="s">
        <v>136</v>
      </c>
      <c r="H175" s="147">
        <v>40009</v>
      </c>
      <c r="I175" s="130" t="s">
        <v>86</v>
      </c>
      <c r="J175" s="129" t="s">
        <v>329</v>
      </c>
      <c r="K175" s="130" t="s">
        <v>330</v>
      </c>
      <c r="L175" s="130" t="s">
        <v>155</v>
      </c>
      <c r="M175" s="129" t="s">
        <v>19</v>
      </c>
      <c r="N175" s="129" t="s">
        <v>19</v>
      </c>
      <c r="O175" s="129" t="s">
        <v>19</v>
      </c>
      <c r="P175" s="1714"/>
      <c r="Q175" s="1715"/>
    </row>
    <row r="176" spans="2:17" ht="120" x14ac:dyDescent="0.25">
      <c r="B176" s="144" t="s">
        <v>320</v>
      </c>
      <c r="C176" s="145" t="s">
        <v>141</v>
      </c>
      <c r="D176" s="129" t="s">
        <v>331</v>
      </c>
      <c r="E176" s="146">
        <v>1067843532</v>
      </c>
      <c r="F176" s="129" t="s">
        <v>129</v>
      </c>
      <c r="G176" s="129" t="s">
        <v>318</v>
      </c>
      <c r="H176" s="147">
        <v>39435</v>
      </c>
      <c r="I176" s="130" t="s">
        <v>86</v>
      </c>
      <c r="J176" s="129" t="s">
        <v>332</v>
      </c>
      <c r="K176" s="130" t="s">
        <v>333</v>
      </c>
      <c r="L176" s="130" t="s">
        <v>155</v>
      </c>
      <c r="M176" s="129" t="s">
        <v>19</v>
      </c>
      <c r="N176" s="129" t="s">
        <v>19</v>
      </c>
      <c r="O176" s="129" t="s">
        <v>19</v>
      </c>
      <c r="P176" s="1714"/>
      <c r="Q176" s="1715"/>
    </row>
    <row r="177" spans="2:17" ht="30" x14ac:dyDescent="0.25">
      <c r="B177" s="144" t="s">
        <v>320</v>
      </c>
      <c r="C177" s="145" t="s">
        <v>141</v>
      </c>
      <c r="D177" s="129" t="s">
        <v>334</v>
      </c>
      <c r="E177" s="146">
        <v>50938741</v>
      </c>
      <c r="F177" s="129" t="s">
        <v>129</v>
      </c>
      <c r="G177" s="129" t="s">
        <v>282</v>
      </c>
      <c r="H177" s="147">
        <v>38630</v>
      </c>
      <c r="I177" s="130" t="s">
        <v>86</v>
      </c>
      <c r="J177" s="129" t="s">
        <v>335</v>
      </c>
      <c r="K177" s="130" t="s">
        <v>336</v>
      </c>
      <c r="L177" s="130" t="s">
        <v>155</v>
      </c>
      <c r="M177" s="129" t="s">
        <v>19</v>
      </c>
      <c r="N177" s="129" t="s">
        <v>19</v>
      </c>
      <c r="O177" s="129" t="s">
        <v>19</v>
      </c>
      <c r="P177" s="1714"/>
      <c r="Q177" s="1715"/>
    </row>
    <row r="178" spans="2:17" ht="111" customHeight="1" x14ac:dyDescent="0.25">
      <c r="B178" s="144" t="s">
        <v>320</v>
      </c>
      <c r="C178" s="145" t="s">
        <v>326</v>
      </c>
      <c r="D178" s="129" t="s">
        <v>337</v>
      </c>
      <c r="E178" s="146">
        <v>25880015</v>
      </c>
      <c r="F178" s="129"/>
      <c r="G178" s="129"/>
      <c r="H178" s="129"/>
      <c r="I178" s="130" t="s">
        <v>86</v>
      </c>
      <c r="J178" s="129" t="s">
        <v>332</v>
      </c>
      <c r="K178" s="130" t="s">
        <v>338</v>
      </c>
      <c r="L178" s="130" t="s">
        <v>155</v>
      </c>
      <c r="M178" s="129" t="s">
        <v>19</v>
      </c>
      <c r="N178" s="129" t="s">
        <v>20</v>
      </c>
      <c r="O178" s="129" t="s">
        <v>19</v>
      </c>
      <c r="P178" s="1714" t="s">
        <v>339</v>
      </c>
      <c r="Q178" s="1715"/>
    </row>
    <row r="179" spans="2:17" ht="126.75" customHeight="1" x14ac:dyDescent="0.25">
      <c r="B179" s="144" t="s">
        <v>340</v>
      </c>
      <c r="C179" s="145" t="s">
        <v>113</v>
      </c>
      <c r="D179" s="129" t="s">
        <v>341</v>
      </c>
      <c r="E179" s="146">
        <v>50909704</v>
      </c>
      <c r="F179" s="129" t="s">
        <v>288</v>
      </c>
      <c r="G179" s="129" t="s">
        <v>130</v>
      </c>
      <c r="H179" s="147">
        <v>37889</v>
      </c>
      <c r="I179" s="130" t="s">
        <v>86</v>
      </c>
      <c r="J179" s="129" t="s">
        <v>342</v>
      </c>
      <c r="K179" s="130" t="s">
        <v>343</v>
      </c>
      <c r="L179" s="130" t="s">
        <v>155</v>
      </c>
      <c r="M179" s="129" t="s">
        <v>19</v>
      </c>
      <c r="N179" s="129" t="s">
        <v>19</v>
      </c>
      <c r="O179" s="129" t="s">
        <v>19</v>
      </c>
      <c r="P179" s="1714" t="s">
        <v>344</v>
      </c>
      <c r="Q179" s="1715"/>
    </row>
    <row r="180" spans="2:17" ht="30" x14ac:dyDescent="0.25">
      <c r="B180" s="144" t="s">
        <v>340</v>
      </c>
      <c r="C180" s="145" t="s">
        <v>113</v>
      </c>
      <c r="D180" s="129" t="s">
        <v>345</v>
      </c>
      <c r="E180" s="146">
        <v>1129579699</v>
      </c>
      <c r="F180" s="129" t="s">
        <v>346</v>
      </c>
      <c r="G180" s="129" t="s">
        <v>347</v>
      </c>
      <c r="H180" s="147">
        <v>40851</v>
      </c>
      <c r="I180" s="130" t="s">
        <v>86</v>
      </c>
      <c r="J180" s="129" t="s">
        <v>348</v>
      </c>
      <c r="K180" s="130" t="s">
        <v>349</v>
      </c>
      <c r="L180" s="130" t="s">
        <v>155</v>
      </c>
      <c r="M180" s="129" t="s">
        <v>19</v>
      </c>
      <c r="N180" s="129" t="s">
        <v>19</v>
      </c>
      <c r="O180" s="129" t="s">
        <v>19</v>
      </c>
      <c r="P180" s="1714"/>
      <c r="Q180" s="1715"/>
    </row>
    <row r="181" spans="2:17" ht="30" x14ac:dyDescent="0.25">
      <c r="B181" s="1668" t="s">
        <v>340</v>
      </c>
      <c r="C181" s="1748" t="s">
        <v>113</v>
      </c>
      <c r="D181" s="1599" t="s">
        <v>350</v>
      </c>
      <c r="E181" s="1751">
        <v>50917406</v>
      </c>
      <c r="F181" s="1599" t="s">
        <v>351</v>
      </c>
      <c r="G181" s="1599" t="s">
        <v>352</v>
      </c>
      <c r="H181" s="1603">
        <v>37974</v>
      </c>
      <c r="I181" s="1606" t="s">
        <v>86</v>
      </c>
      <c r="J181" s="129" t="s">
        <v>290</v>
      </c>
      <c r="K181" s="130" t="s">
        <v>353</v>
      </c>
      <c r="L181" s="130" t="s">
        <v>155</v>
      </c>
      <c r="M181" s="129" t="s">
        <v>19</v>
      </c>
      <c r="N181" s="129" t="s">
        <v>19</v>
      </c>
      <c r="O181" s="129" t="s">
        <v>19</v>
      </c>
      <c r="P181" s="1725" t="s">
        <v>354</v>
      </c>
      <c r="Q181" s="1726"/>
    </row>
    <row r="182" spans="2:17" ht="78" customHeight="1" x14ac:dyDescent="0.25">
      <c r="B182" s="1670"/>
      <c r="C182" s="1750"/>
      <c r="D182" s="1601"/>
      <c r="E182" s="1753"/>
      <c r="F182" s="1601"/>
      <c r="G182" s="1601"/>
      <c r="H182" s="1605"/>
      <c r="I182" s="1607"/>
      <c r="J182" s="129" t="s">
        <v>355</v>
      </c>
      <c r="K182" s="130" t="s">
        <v>356</v>
      </c>
      <c r="L182" s="130" t="s">
        <v>155</v>
      </c>
      <c r="M182" s="129" t="s">
        <v>19</v>
      </c>
      <c r="N182" s="129" t="s">
        <v>19</v>
      </c>
      <c r="O182" s="129" t="s">
        <v>19</v>
      </c>
      <c r="P182" s="1729"/>
      <c r="Q182" s="1730"/>
    </row>
    <row r="183" spans="2:17" ht="126" customHeight="1" x14ac:dyDescent="0.25">
      <c r="B183" s="138" t="s">
        <v>340</v>
      </c>
      <c r="C183" s="139" t="s">
        <v>113</v>
      </c>
      <c r="D183" s="140" t="s">
        <v>357</v>
      </c>
      <c r="E183" s="141">
        <v>78712649</v>
      </c>
      <c r="F183" s="140" t="s">
        <v>358</v>
      </c>
      <c r="G183" s="140" t="s">
        <v>275</v>
      </c>
      <c r="H183" s="140" t="s">
        <v>359</v>
      </c>
      <c r="I183" s="142" t="s">
        <v>86</v>
      </c>
      <c r="J183" s="129" t="s">
        <v>348</v>
      </c>
      <c r="K183" s="130" t="s">
        <v>360</v>
      </c>
      <c r="L183" s="130" t="s">
        <v>155</v>
      </c>
      <c r="M183" s="129" t="s">
        <v>19</v>
      </c>
      <c r="N183" s="129" t="s">
        <v>20</v>
      </c>
      <c r="O183" s="129" t="s">
        <v>19</v>
      </c>
      <c r="P183" s="1714" t="s">
        <v>361</v>
      </c>
      <c r="Q183" s="1715"/>
    </row>
    <row r="184" spans="2:17" ht="30" x14ac:dyDescent="0.25">
      <c r="B184" s="138" t="s">
        <v>340</v>
      </c>
      <c r="C184" s="145" t="s">
        <v>362</v>
      </c>
      <c r="D184" s="129" t="s">
        <v>363</v>
      </c>
      <c r="E184" s="146">
        <v>34994472</v>
      </c>
      <c r="F184" s="129" t="s">
        <v>364</v>
      </c>
      <c r="G184" s="129" t="s">
        <v>275</v>
      </c>
      <c r="H184" s="147">
        <v>41467</v>
      </c>
      <c r="I184" s="130" t="s">
        <v>86</v>
      </c>
      <c r="J184" s="129" t="s">
        <v>348</v>
      </c>
      <c r="K184" s="130" t="s">
        <v>365</v>
      </c>
      <c r="L184" s="130" t="s">
        <v>155</v>
      </c>
      <c r="M184" s="129" t="s">
        <v>19</v>
      </c>
      <c r="N184" s="129" t="s">
        <v>19</v>
      </c>
      <c r="O184" s="129" t="s">
        <v>19</v>
      </c>
      <c r="P184" s="1714"/>
      <c r="Q184" s="1715"/>
    </row>
    <row r="185" spans="2:17" ht="60" x14ac:dyDescent="0.25">
      <c r="B185" s="144" t="s">
        <v>366</v>
      </c>
      <c r="C185" s="145" t="s">
        <v>113</v>
      </c>
      <c r="D185" s="129" t="s">
        <v>367</v>
      </c>
      <c r="E185" s="146">
        <v>26039511</v>
      </c>
      <c r="F185" s="129" t="s">
        <v>368</v>
      </c>
      <c r="G185" s="129" t="s">
        <v>369</v>
      </c>
      <c r="H185" s="147">
        <v>38696</v>
      </c>
      <c r="I185" s="130" t="s">
        <v>86</v>
      </c>
      <c r="J185" s="129" t="s">
        <v>332</v>
      </c>
      <c r="K185" s="130" t="s">
        <v>370</v>
      </c>
      <c r="L185" s="130" t="s">
        <v>155</v>
      </c>
      <c r="M185" s="129" t="s">
        <v>19</v>
      </c>
      <c r="N185" s="129" t="s">
        <v>19</v>
      </c>
      <c r="O185" s="129" t="s">
        <v>19</v>
      </c>
      <c r="P185" s="1714"/>
      <c r="Q185" s="1715"/>
    </row>
    <row r="186" spans="2:17" ht="60" x14ac:dyDescent="0.25">
      <c r="B186" s="144" t="s">
        <v>366</v>
      </c>
      <c r="C186" s="145" t="s">
        <v>113</v>
      </c>
      <c r="D186" s="129" t="s">
        <v>371</v>
      </c>
      <c r="E186" s="146">
        <v>1064979641</v>
      </c>
      <c r="F186" s="129" t="s">
        <v>129</v>
      </c>
      <c r="G186" s="129" t="s">
        <v>318</v>
      </c>
      <c r="H186" s="147">
        <v>40123</v>
      </c>
      <c r="I186" s="130" t="s">
        <v>86</v>
      </c>
      <c r="J186" s="129" t="s">
        <v>372</v>
      </c>
      <c r="K186" s="130" t="s">
        <v>373</v>
      </c>
      <c r="L186" s="130" t="s">
        <v>155</v>
      </c>
      <c r="M186" s="129" t="s">
        <v>19</v>
      </c>
      <c r="N186" s="129" t="s">
        <v>19</v>
      </c>
      <c r="O186" s="129" t="s">
        <v>19</v>
      </c>
      <c r="P186" s="1714"/>
      <c r="Q186" s="1715"/>
    </row>
    <row r="187" spans="2:17" ht="125.25" customHeight="1" x14ac:dyDescent="0.25">
      <c r="B187" s="144" t="s">
        <v>366</v>
      </c>
      <c r="C187" s="145" t="s">
        <v>113</v>
      </c>
      <c r="D187" s="129" t="s">
        <v>374</v>
      </c>
      <c r="E187" s="146">
        <v>1038102211</v>
      </c>
      <c r="F187" s="129" t="s">
        <v>375</v>
      </c>
      <c r="G187" s="129" t="s">
        <v>318</v>
      </c>
      <c r="H187" s="147">
        <v>41950</v>
      </c>
      <c r="I187" s="130" t="s">
        <v>86</v>
      </c>
      <c r="J187" s="129" t="s">
        <v>332</v>
      </c>
      <c r="K187" s="130" t="s">
        <v>376</v>
      </c>
      <c r="L187" s="130" t="s">
        <v>377</v>
      </c>
      <c r="M187" s="129" t="s">
        <v>19</v>
      </c>
      <c r="N187" s="129" t="s">
        <v>20</v>
      </c>
      <c r="O187" s="129" t="s">
        <v>19</v>
      </c>
      <c r="P187" s="1714" t="s">
        <v>378</v>
      </c>
      <c r="Q187" s="1715"/>
    </row>
    <row r="188" spans="2:17" ht="30" x14ac:dyDescent="0.25">
      <c r="B188" s="144" t="s">
        <v>366</v>
      </c>
      <c r="C188" s="145" t="s">
        <v>113</v>
      </c>
      <c r="D188" s="129" t="s">
        <v>379</v>
      </c>
      <c r="E188" s="129">
        <v>26202575</v>
      </c>
      <c r="F188" s="129" t="s">
        <v>129</v>
      </c>
      <c r="G188" s="129" t="s">
        <v>130</v>
      </c>
      <c r="H188" s="147">
        <v>39687</v>
      </c>
      <c r="I188" s="130" t="s">
        <v>86</v>
      </c>
      <c r="J188" s="147" t="s">
        <v>380</v>
      </c>
      <c r="K188" s="147" t="s">
        <v>381</v>
      </c>
      <c r="L188" s="130" t="s">
        <v>155</v>
      </c>
      <c r="M188" s="129" t="s">
        <v>19</v>
      </c>
      <c r="N188" s="129" t="s">
        <v>19</v>
      </c>
      <c r="O188" s="129" t="s">
        <v>19</v>
      </c>
      <c r="P188" s="1714"/>
      <c r="Q188" s="1715"/>
    </row>
    <row r="189" spans="2:17" ht="124.5" customHeight="1" x14ac:dyDescent="0.25">
      <c r="B189" s="144" t="s">
        <v>366</v>
      </c>
      <c r="C189" s="145" t="s">
        <v>362</v>
      </c>
      <c r="D189" s="129" t="s">
        <v>382</v>
      </c>
      <c r="E189" s="129">
        <v>1067847980</v>
      </c>
      <c r="F189" s="129" t="s">
        <v>129</v>
      </c>
      <c r="G189" s="129" t="s">
        <v>282</v>
      </c>
      <c r="H189" s="147">
        <v>40319</v>
      </c>
      <c r="I189" s="130" t="s">
        <v>86</v>
      </c>
      <c r="J189" s="129"/>
      <c r="K189" s="130"/>
      <c r="L189" s="130"/>
      <c r="M189" s="129" t="s">
        <v>19</v>
      </c>
      <c r="N189" s="129" t="s">
        <v>20</v>
      </c>
      <c r="O189" s="129" t="s">
        <v>19</v>
      </c>
      <c r="P189" s="1714" t="s">
        <v>383</v>
      </c>
      <c r="Q189" s="1715"/>
    </row>
    <row r="190" spans="2:17" ht="15.75" thickBot="1" x14ac:dyDescent="0.3"/>
    <row r="191" spans="2:17" ht="27" thickBot="1" x14ac:dyDescent="0.3">
      <c r="B191" s="1584" t="s">
        <v>158</v>
      </c>
      <c r="C191" s="1585"/>
      <c r="D191" s="1585"/>
      <c r="E191" s="1585"/>
      <c r="F191" s="1585"/>
      <c r="G191" s="1585"/>
      <c r="H191" s="1585"/>
      <c r="I191" s="1585"/>
      <c r="J191" s="1585"/>
      <c r="K191" s="1585"/>
      <c r="L191" s="1585"/>
      <c r="M191" s="1585"/>
      <c r="N191" s="1586"/>
    </row>
    <row r="194" spans="1:26" ht="30" x14ac:dyDescent="0.25">
      <c r="B194" s="114" t="s">
        <v>18</v>
      </c>
      <c r="C194" s="113" t="s">
        <v>159</v>
      </c>
      <c r="D194" s="1579" t="s">
        <v>81</v>
      </c>
      <c r="E194" s="1581"/>
    </row>
    <row r="195" spans="1:26" x14ac:dyDescent="0.25">
      <c r="B195" s="154" t="s">
        <v>160</v>
      </c>
      <c r="C195" s="52" t="s">
        <v>19</v>
      </c>
      <c r="D195" s="1609"/>
      <c r="E195" s="1609"/>
    </row>
    <row r="198" spans="1:26" ht="26.25" x14ac:dyDescent="0.25">
      <c r="B198" s="1764" t="s">
        <v>161</v>
      </c>
      <c r="C198" s="1764"/>
      <c r="D198" s="1764"/>
      <c r="E198" s="1764"/>
      <c r="F198" s="1764"/>
      <c r="G198" s="1764"/>
      <c r="H198" s="1764"/>
      <c r="I198" s="1764"/>
      <c r="J198" s="1764"/>
      <c r="K198" s="1764"/>
      <c r="L198" s="1764"/>
      <c r="M198" s="1764"/>
      <c r="N198" s="1764"/>
      <c r="O198" s="1764"/>
      <c r="P198" s="1764"/>
    </row>
    <row r="200" spans="1:26" ht="15.75" thickBot="1" x14ac:dyDescent="0.3"/>
    <row r="201" spans="1:26" ht="27" thickBot="1" x14ac:dyDescent="0.3">
      <c r="B201" s="1584" t="s">
        <v>162</v>
      </c>
      <c r="C201" s="1585"/>
      <c r="D201" s="1585"/>
      <c r="E201" s="1585"/>
      <c r="F201" s="1585"/>
      <c r="G201" s="1585"/>
      <c r="H201" s="1585"/>
      <c r="I201" s="1585"/>
      <c r="J201" s="1585"/>
      <c r="K201" s="1585"/>
      <c r="L201" s="1585"/>
      <c r="M201" s="1585"/>
      <c r="N201" s="1586"/>
    </row>
    <row r="203" spans="1:26" ht="15.75" thickBot="1" x14ac:dyDescent="0.3">
      <c r="M203" s="58"/>
      <c r="N203" s="58"/>
    </row>
    <row r="204" spans="1:26" s="3" customFormat="1" ht="60" x14ac:dyDescent="0.25">
      <c r="B204" s="156" t="s">
        <v>34</v>
      </c>
      <c r="C204" s="157" t="s">
        <v>35</v>
      </c>
      <c r="D204" s="156" t="s">
        <v>36</v>
      </c>
      <c r="E204" s="156" t="s">
        <v>37</v>
      </c>
      <c r="F204" s="156" t="s">
        <v>38</v>
      </c>
      <c r="G204" s="156" t="s">
        <v>39</v>
      </c>
      <c r="H204" s="156" t="s">
        <v>40</v>
      </c>
      <c r="I204" s="156" t="s">
        <v>41</v>
      </c>
      <c r="J204" s="156" t="s">
        <v>42</v>
      </c>
      <c r="K204" s="156" t="s">
        <v>43</v>
      </c>
      <c r="L204" s="156" t="s">
        <v>44</v>
      </c>
      <c r="M204" s="158" t="s">
        <v>45</v>
      </c>
      <c r="N204" s="156" t="s">
        <v>46</v>
      </c>
      <c r="O204" s="156" t="s">
        <v>47</v>
      </c>
      <c r="P204" s="159" t="s">
        <v>48</v>
      </c>
      <c r="Q204" s="159" t="s">
        <v>49</v>
      </c>
    </row>
    <row r="205" spans="1:26" s="76" customFormat="1" ht="60" x14ac:dyDescent="0.25">
      <c r="A205" s="62">
        <v>1</v>
      </c>
      <c r="B205" s="625" t="s">
        <v>384</v>
      </c>
      <c r="C205" s="77" t="s">
        <v>195</v>
      </c>
      <c r="D205" s="77" t="s">
        <v>50</v>
      </c>
      <c r="E205" s="78" t="s">
        <v>385</v>
      </c>
      <c r="F205" s="80" t="s">
        <v>19</v>
      </c>
      <c r="G205" s="160">
        <v>1</v>
      </c>
      <c r="H205" s="221">
        <v>41558</v>
      </c>
      <c r="I205" s="221">
        <v>41988</v>
      </c>
      <c r="J205" s="82" t="s">
        <v>20</v>
      </c>
      <c r="K205" s="626">
        <v>0</v>
      </c>
      <c r="L205" s="222">
        <v>11.6</v>
      </c>
      <c r="M205" s="162">
        <v>742</v>
      </c>
      <c r="N205" s="161">
        <f>+M205*G205</f>
        <v>742</v>
      </c>
      <c r="O205" s="85">
        <f>1556300116+513076988</f>
        <v>2069377104</v>
      </c>
      <c r="P205" s="85" t="s">
        <v>386</v>
      </c>
      <c r="Q205" s="74" t="s">
        <v>2778</v>
      </c>
      <c r="R205" s="75"/>
      <c r="S205" s="75"/>
      <c r="T205" s="75"/>
      <c r="U205" s="75"/>
      <c r="V205" s="75"/>
      <c r="W205" s="75"/>
      <c r="X205" s="75"/>
      <c r="Y205" s="75"/>
      <c r="Z205" s="75"/>
    </row>
    <row r="206" spans="1:26" s="76" customFormat="1" ht="60" x14ac:dyDescent="0.25">
      <c r="A206" s="62">
        <f>+A205+1</f>
        <v>2</v>
      </c>
      <c r="B206" s="625" t="s">
        <v>384</v>
      </c>
      <c r="C206" s="77" t="s">
        <v>195</v>
      </c>
      <c r="D206" s="77" t="s">
        <v>50</v>
      </c>
      <c r="E206" s="78" t="s">
        <v>387</v>
      </c>
      <c r="F206" s="79" t="s">
        <v>19</v>
      </c>
      <c r="G206" s="160">
        <v>1</v>
      </c>
      <c r="H206" s="623">
        <v>40182</v>
      </c>
      <c r="I206" s="623">
        <v>40543</v>
      </c>
      <c r="J206" s="82" t="s">
        <v>20</v>
      </c>
      <c r="K206" s="626">
        <v>11.86</v>
      </c>
      <c r="L206" s="222"/>
      <c r="M206" s="162">
        <v>1553</v>
      </c>
      <c r="N206" s="161">
        <f t="shared" ref="N206:N211" si="0">+M206*G206</f>
        <v>1553</v>
      </c>
      <c r="O206" s="85">
        <f>735638534-2177280</f>
        <v>733461254</v>
      </c>
      <c r="P206" s="85" t="s">
        <v>388</v>
      </c>
      <c r="Q206" s="74"/>
      <c r="R206" s="75"/>
      <c r="S206" s="75"/>
      <c r="T206" s="75"/>
      <c r="U206" s="75"/>
      <c r="V206" s="75"/>
      <c r="W206" s="75"/>
      <c r="X206" s="75"/>
      <c r="Y206" s="75"/>
      <c r="Z206" s="75"/>
    </row>
    <row r="207" spans="1:26" s="76" customFormat="1" ht="60" x14ac:dyDescent="0.25">
      <c r="A207" s="62">
        <f>+A206+1</f>
        <v>3</v>
      </c>
      <c r="B207" s="627" t="s">
        <v>389</v>
      </c>
      <c r="C207" s="77" t="s">
        <v>195</v>
      </c>
      <c r="D207" s="77" t="s">
        <v>50</v>
      </c>
      <c r="E207" s="78" t="s">
        <v>390</v>
      </c>
      <c r="F207" s="79" t="s">
        <v>19</v>
      </c>
      <c r="G207" s="160">
        <v>1</v>
      </c>
      <c r="H207" s="221">
        <v>41297</v>
      </c>
      <c r="I207" s="221">
        <v>41639</v>
      </c>
      <c r="J207" s="82" t="s">
        <v>20</v>
      </c>
      <c r="K207" s="628">
        <v>0</v>
      </c>
      <c r="L207" s="222">
        <v>11.2</v>
      </c>
      <c r="M207" s="162">
        <v>2762</v>
      </c>
      <c r="N207" s="161">
        <f t="shared" si="0"/>
        <v>2762</v>
      </c>
      <c r="O207" s="85">
        <v>2635680650</v>
      </c>
      <c r="P207" s="85" t="s">
        <v>391</v>
      </c>
      <c r="Q207" s="74" t="s">
        <v>2778</v>
      </c>
      <c r="R207" s="75"/>
      <c r="S207" s="75"/>
      <c r="T207" s="75"/>
      <c r="U207" s="75"/>
      <c r="V207" s="75"/>
      <c r="W207" s="75"/>
      <c r="X207" s="75"/>
      <c r="Y207" s="75"/>
      <c r="Z207" s="75"/>
    </row>
    <row r="208" spans="1:26" s="76" customFormat="1" ht="99" customHeight="1" x14ac:dyDescent="0.25">
      <c r="A208" s="62">
        <f>+A207+1</f>
        <v>4</v>
      </c>
      <c r="B208" s="627" t="s">
        <v>389</v>
      </c>
      <c r="C208" s="77" t="s">
        <v>195</v>
      </c>
      <c r="D208" s="77" t="s">
        <v>50</v>
      </c>
      <c r="E208" s="78" t="s">
        <v>392</v>
      </c>
      <c r="F208" s="79" t="s">
        <v>19</v>
      </c>
      <c r="G208" s="160">
        <v>1</v>
      </c>
      <c r="H208" s="623">
        <v>39815</v>
      </c>
      <c r="I208" s="623">
        <v>40178</v>
      </c>
      <c r="J208" s="82" t="s">
        <v>20</v>
      </c>
      <c r="K208" s="628">
        <v>2</v>
      </c>
      <c r="L208" s="222">
        <f>9.93</f>
        <v>9.93</v>
      </c>
      <c r="M208" s="162">
        <f>1287+240</f>
        <v>1527</v>
      </c>
      <c r="N208" s="161">
        <f t="shared" si="0"/>
        <v>1527</v>
      </c>
      <c r="O208" s="85">
        <v>795379531</v>
      </c>
      <c r="P208" s="85" t="s">
        <v>393</v>
      </c>
      <c r="Q208" s="74" t="s">
        <v>2777</v>
      </c>
      <c r="R208" s="75"/>
      <c r="S208" s="75"/>
      <c r="T208" s="75"/>
      <c r="U208" s="75"/>
      <c r="V208" s="75"/>
      <c r="W208" s="75"/>
      <c r="X208" s="75"/>
      <c r="Y208" s="75"/>
      <c r="Z208" s="75"/>
    </row>
    <row r="209" spans="1:26" s="76" customFormat="1" ht="60" x14ac:dyDescent="0.25">
      <c r="A209" s="62">
        <f>+A208+1</f>
        <v>5</v>
      </c>
      <c r="B209" s="629" t="s">
        <v>394</v>
      </c>
      <c r="C209" s="77" t="s">
        <v>195</v>
      </c>
      <c r="D209" s="77" t="s">
        <v>50</v>
      </c>
      <c r="E209" s="78" t="s">
        <v>395</v>
      </c>
      <c r="F209" s="79" t="s">
        <v>19</v>
      </c>
      <c r="G209" s="160">
        <v>1</v>
      </c>
      <c r="H209" s="221">
        <v>41261</v>
      </c>
      <c r="I209" s="221">
        <v>41988</v>
      </c>
      <c r="J209" s="82" t="s">
        <v>20</v>
      </c>
      <c r="K209" s="630">
        <v>21.4</v>
      </c>
      <c r="L209" s="222"/>
      <c r="M209" s="162">
        <v>416</v>
      </c>
      <c r="N209" s="161">
        <f t="shared" si="0"/>
        <v>416</v>
      </c>
      <c r="O209" s="85">
        <v>2193222096</v>
      </c>
      <c r="P209" s="85" t="s">
        <v>396</v>
      </c>
      <c r="Q209" s="74"/>
      <c r="R209" s="75"/>
      <c r="S209" s="75"/>
      <c r="T209" s="75"/>
      <c r="U209" s="75"/>
      <c r="V209" s="75"/>
      <c r="W209" s="75"/>
      <c r="X209" s="75"/>
      <c r="Y209" s="75"/>
      <c r="Z209" s="75"/>
    </row>
    <row r="210" spans="1:26" s="76" customFormat="1" ht="60" x14ac:dyDescent="0.25">
      <c r="A210" s="62"/>
      <c r="B210" s="629" t="s">
        <v>394</v>
      </c>
      <c r="C210" s="77" t="s">
        <v>195</v>
      </c>
      <c r="D210" s="77" t="s">
        <v>50</v>
      </c>
      <c r="E210" s="78" t="s">
        <v>397</v>
      </c>
      <c r="F210" s="79"/>
      <c r="G210" s="160"/>
      <c r="H210" s="81"/>
      <c r="I210" s="81"/>
      <c r="J210" s="82"/>
      <c r="K210" s="161"/>
      <c r="L210" s="222"/>
      <c r="M210" s="162"/>
      <c r="N210" s="161"/>
      <c r="O210" s="85"/>
      <c r="P210" s="85"/>
      <c r="Q210" s="74" t="s">
        <v>52</v>
      </c>
      <c r="R210" s="75"/>
      <c r="S210" s="75"/>
      <c r="T210" s="75"/>
      <c r="U210" s="75"/>
      <c r="V210" s="75"/>
      <c r="W210" s="75"/>
      <c r="X210" s="75"/>
      <c r="Y210" s="75"/>
      <c r="Z210" s="75"/>
    </row>
    <row r="211" spans="1:26" s="76" customFormat="1" ht="60" x14ac:dyDescent="0.25">
      <c r="A211" s="62" t="e">
        <f>+#REF!+1</f>
        <v>#REF!</v>
      </c>
      <c r="B211" s="631" t="s">
        <v>398</v>
      </c>
      <c r="C211" s="77" t="s">
        <v>195</v>
      </c>
      <c r="D211" s="77" t="s">
        <v>50</v>
      </c>
      <c r="E211" s="78" t="s">
        <v>399</v>
      </c>
      <c r="F211" s="79" t="s">
        <v>19</v>
      </c>
      <c r="G211" s="78">
        <v>1</v>
      </c>
      <c r="H211" s="81">
        <v>40569</v>
      </c>
      <c r="I211" s="81">
        <v>40908</v>
      </c>
      <c r="J211" s="82" t="s">
        <v>20</v>
      </c>
      <c r="K211" s="632">
        <v>11.13</v>
      </c>
      <c r="L211" s="222"/>
      <c r="M211" s="162">
        <v>1383</v>
      </c>
      <c r="N211" s="161">
        <f t="shared" si="0"/>
        <v>1383</v>
      </c>
      <c r="O211" s="85">
        <v>769095946</v>
      </c>
      <c r="P211" s="85" t="s">
        <v>400</v>
      </c>
      <c r="Q211" s="74"/>
      <c r="R211" s="75"/>
      <c r="S211" s="75"/>
      <c r="T211" s="75"/>
      <c r="U211" s="75"/>
      <c r="V211" s="75"/>
      <c r="W211" s="75"/>
      <c r="X211" s="75"/>
      <c r="Y211" s="75"/>
      <c r="Z211" s="75"/>
    </row>
    <row r="212" spans="1:26" s="236" customFormat="1" ht="15.75" x14ac:dyDescent="0.25">
      <c r="A212" s="223"/>
      <c r="B212" s="224" t="s">
        <v>29</v>
      </c>
      <c r="C212" s="225"/>
      <c r="D212" s="225"/>
      <c r="E212" s="226"/>
      <c r="F212" s="227"/>
      <c r="G212" s="227"/>
      <c r="H212" s="228"/>
      <c r="I212" s="228"/>
      <c r="J212" s="229"/>
      <c r="K212" s="624">
        <f>SUM(K205:K211)</f>
        <v>46.39</v>
      </c>
      <c r="L212" s="231">
        <f>SUM(L205:L211)</f>
        <v>32.729999999999997</v>
      </c>
      <c r="M212" s="232">
        <f>SUM(M205:M211)</f>
        <v>8383</v>
      </c>
      <c r="N212" s="233">
        <f>SUM(N205:N211)</f>
        <v>8383</v>
      </c>
      <c r="O212" s="234"/>
      <c r="P212" s="234"/>
      <c r="Q212" s="235"/>
    </row>
    <row r="213" spans="1:26" x14ac:dyDescent="0.25">
      <c r="B213" s="100"/>
      <c r="C213" s="101"/>
      <c r="D213" s="100"/>
      <c r="E213" s="102"/>
      <c r="F213" s="100"/>
      <c r="G213" s="100"/>
      <c r="H213" s="100"/>
      <c r="I213" s="100"/>
      <c r="J213" s="100"/>
      <c r="K213" s="103"/>
      <c r="L213" s="100"/>
      <c r="M213" s="100"/>
      <c r="N213" s="100"/>
      <c r="O213" s="100"/>
      <c r="P213" s="100"/>
    </row>
    <row r="214" spans="1:26" ht="18.75" x14ac:dyDescent="0.25">
      <c r="B214" s="106" t="s">
        <v>163</v>
      </c>
      <c r="C214" s="172">
        <f>+K212</f>
        <v>46.39</v>
      </c>
      <c r="F214" s="2"/>
      <c r="H214" s="110"/>
      <c r="I214" s="110"/>
      <c r="J214" s="110"/>
      <c r="K214" s="111"/>
      <c r="L214" s="110"/>
      <c r="M214" s="110"/>
      <c r="N214" s="100"/>
      <c r="O214" s="100"/>
      <c r="P214" s="100"/>
    </row>
    <row r="215" spans="1:26" x14ac:dyDescent="0.25">
      <c r="G215" s="2"/>
    </row>
    <row r="216" spans="1:26" ht="15.75" thickBot="1" x14ac:dyDescent="0.3">
      <c r="B216" s="47" t="s">
        <v>401</v>
      </c>
    </row>
    <row r="217" spans="1:26" ht="30.75" thickBot="1" x14ac:dyDescent="0.3">
      <c r="B217" s="237" t="s">
        <v>175</v>
      </c>
      <c r="C217" s="238" t="s">
        <v>176</v>
      </c>
      <c r="D217" s="237" t="s">
        <v>28</v>
      </c>
      <c r="E217" s="200" t="s">
        <v>402</v>
      </c>
    </row>
    <row r="218" spans="1:26" x14ac:dyDescent="0.25">
      <c r="B218" s="239" t="s">
        <v>403</v>
      </c>
      <c r="C218" s="240">
        <v>20</v>
      </c>
      <c r="D218" s="241">
        <v>0</v>
      </c>
      <c r="E218" s="1610">
        <f>+D218+D219+D220</f>
        <v>30</v>
      </c>
    </row>
    <row r="219" spans="1:26" x14ac:dyDescent="0.25">
      <c r="B219" s="239" t="s">
        <v>404</v>
      </c>
      <c r="C219" s="107">
        <v>30</v>
      </c>
      <c r="D219" s="53">
        <v>30</v>
      </c>
      <c r="E219" s="1602"/>
    </row>
    <row r="220" spans="1:26" ht="15.75" thickBot="1" x14ac:dyDescent="0.3">
      <c r="B220" s="239" t="s">
        <v>405</v>
      </c>
      <c r="C220" s="242">
        <v>40</v>
      </c>
      <c r="D220" s="243">
        <v>0</v>
      </c>
      <c r="E220" s="1611"/>
    </row>
    <row r="221" spans="1:26" x14ac:dyDescent="0.25">
      <c r="B221" s="173"/>
      <c r="C221" s="54"/>
      <c r="D221" s="36"/>
      <c r="E221" s="36"/>
    </row>
    <row r="222" spans="1:26" ht="15.75" thickBot="1" x14ac:dyDescent="0.3">
      <c r="B222" s="244" t="s">
        <v>406</v>
      </c>
      <c r="C222" s="54"/>
      <c r="D222" s="36"/>
      <c r="E222" s="36"/>
    </row>
    <row r="223" spans="1:26" ht="30.75" thickBot="1" x14ac:dyDescent="0.3">
      <c r="B223" s="237" t="s">
        <v>175</v>
      </c>
      <c r="C223" s="238" t="s">
        <v>176</v>
      </c>
      <c r="D223" s="237" t="s">
        <v>28</v>
      </c>
      <c r="E223" s="200" t="s">
        <v>402</v>
      </c>
    </row>
    <row r="224" spans="1:26" x14ac:dyDescent="0.25">
      <c r="B224" s="239" t="s">
        <v>403</v>
      </c>
      <c r="C224" s="240">
        <v>20</v>
      </c>
      <c r="D224" s="241">
        <v>0</v>
      </c>
      <c r="E224" s="1610">
        <f>+D224+D225+D226</f>
        <v>0</v>
      </c>
    </row>
    <row r="225" spans="2:14" x14ac:dyDescent="0.25">
      <c r="B225" s="239" t="s">
        <v>404</v>
      </c>
      <c r="C225" s="107">
        <v>30</v>
      </c>
      <c r="D225" s="53">
        <v>0</v>
      </c>
      <c r="E225" s="1602"/>
    </row>
    <row r="226" spans="2:14" ht="15.75" thickBot="1" x14ac:dyDescent="0.3">
      <c r="B226" s="239" t="s">
        <v>405</v>
      </c>
      <c r="C226" s="242">
        <v>40</v>
      </c>
      <c r="D226" s="243">
        <v>0</v>
      </c>
      <c r="E226" s="1611"/>
    </row>
    <row r="227" spans="2:14" ht="15.75" thickBot="1" x14ac:dyDescent="0.3">
      <c r="B227" s="47" t="s">
        <v>407</v>
      </c>
    </row>
    <row r="228" spans="2:14" ht="30.75" thickBot="1" x14ac:dyDescent="0.3">
      <c r="B228" s="237" t="s">
        <v>175</v>
      </c>
      <c r="C228" s="238" t="s">
        <v>176</v>
      </c>
      <c r="D228" s="237" t="s">
        <v>28</v>
      </c>
      <c r="E228" s="200" t="s">
        <v>402</v>
      </c>
    </row>
    <row r="229" spans="2:14" x14ac:dyDescent="0.25">
      <c r="B229" s="239" t="s">
        <v>403</v>
      </c>
      <c r="C229" s="240">
        <v>20</v>
      </c>
      <c r="D229" s="241">
        <v>0</v>
      </c>
      <c r="E229" s="1610">
        <f>+D229+D230+D231</f>
        <v>40</v>
      </c>
    </row>
    <row r="230" spans="2:14" x14ac:dyDescent="0.25">
      <c r="B230" s="239" t="s">
        <v>404</v>
      </c>
      <c r="C230" s="107">
        <v>30</v>
      </c>
      <c r="D230" s="53">
        <v>0</v>
      </c>
      <c r="E230" s="1602"/>
    </row>
    <row r="231" spans="2:14" ht="15.75" thickBot="1" x14ac:dyDescent="0.3">
      <c r="B231" s="239" t="s">
        <v>405</v>
      </c>
      <c r="C231" s="242">
        <v>40</v>
      </c>
      <c r="D231" s="243">
        <v>40</v>
      </c>
      <c r="E231" s="1611"/>
    </row>
    <row r="232" spans="2:14" s="137" customFormat="1" ht="15.75" thickBot="1" x14ac:dyDescent="0.3">
      <c r="B232" s="244" t="s">
        <v>408</v>
      </c>
      <c r="C232" s="174"/>
      <c r="D232" s="175"/>
      <c r="E232" s="175"/>
      <c r="K232" s="176"/>
    </row>
    <row r="233" spans="2:14" ht="30.75" thickBot="1" x14ac:dyDescent="0.3">
      <c r="B233" s="237" t="s">
        <v>175</v>
      </c>
      <c r="C233" s="238" t="s">
        <v>176</v>
      </c>
      <c r="D233" s="237" t="s">
        <v>28</v>
      </c>
      <c r="E233" s="200" t="s">
        <v>402</v>
      </c>
    </row>
    <row r="234" spans="2:14" x14ac:dyDescent="0.25">
      <c r="B234" s="239" t="s">
        <v>403</v>
      </c>
      <c r="C234" s="240">
        <v>20</v>
      </c>
      <c r="D234" s="241">
        <v>20</v>
      </c>
      <c r="E234" s="1610">
        <f>+D234+D235+D236</f>
        <v>20</v>
      </c>
    </row>
    <row r="235" spans="2:14" x14ac:dyDescent="0.25">
      <c r="B235" s="239" t="s">
        <v>404</v>
      </c>
      <c r="C235" s="107">
        <v>30</v>
      </c>
      <c r="D235" s="53">
        <v>0</v>
      </c>
      <c r="E235" s="1602"/>
    </row>
    <row r="236" spans="2:14" ht="15.75" thickBot="1" x14ac:dyDescent="0.3">
      <c r="B236" s="239" t="s">
        <v>405</v>
      </c>
      <c r="C236" s="242">
        <v>40</v>
      </c>
      <c r="D236" s="243">
        <v>0</v>
      </c>
      <c r="E236" s="1611"/>
    </row>
    <row r="237" spans="2:14" s="137" customFormat="1" x14ac:dyDescent="0.25">
      <c r="B237" s="173"/>
      <c r="C237" s="174"/>
      <c r="D237" s="175"/>
      <c r="E237" s="175"/>
      <c r="K237" s="176"/>
    </row>
    <row r="238" spans="2:14" s="137" customFormat="1" ht="15.75" thickBot="1" x14ac:dyDescent="0.3">
      <c r="B238" s="173"/>
      <c r="C238" s="174"/>
      <c r="D238" s="175"/>
      <c r="E238" s="175"/>
      <c r="K238" s="176"/>
    </row>
    <row r="239" spans="2:14" ht="27" thickBot="1" x14ac:dyDescent="0.3">
      <c r="B239" s="1584" t="s">
        <v>164</v>
      </c>
      <c r="C239" s="1585"/>
      <c r="D239" s="1585"/>
      <c r="E239" s="1585"/>
      <c r="F239" s="1585"/>
      <c r="G239" s="1585"/>
      <c r="H239" s="1585"/>
      <c r="I239" s="1585"/>
      <c r="J239" s="1585"/>
      <c r="K239" s="1585"/>
      <c r="L239" s="1585"/>
      <c r="M239" s="1585"/>
      <c r="N239" s="1586"/>
    </row>
    <row r="241" spans="2:17" ht="75" x14ac:dyDescent="0.25">
      <c r="B241" s="1577" t="s">
        <v>97</v>
      </c>
      <c r="C241" s="1754" t="s">
        <v>98</v>
      </c>
      <c r="D241" s="1577" t="s">
        <v>99</v>
      </c>
      <c r="E241" s="1577" t="s">
        <v>100</v>
      </c>
      <c r="F241" s="1577" t="s">
        <v>101</v>
      </c>
      <c r="G241" s="1577" t="s">
        <v>102</v>
      </c>
      <c r="H241" s="1577" t="s">
        <v>103</v>
      </c>
      <c r="I241" s="1577" t="s">
        <v>104</v>
      </c>
      <c r="J241" s="1579" t="s">
        <v>105</v>
      </c>
      <c r="K241" s="1580"/>
      <c r="L241" s="1581"/>
      <c r="M241" s="59" t="s">
        <v>106</v>
      </c>
      <c r="N241" s="59" t="s">
        <v>107</v>
      </c>
      <c r="O241" s="59" t="s">
        <v>108</v>
      </c>
      <c r="P241" s="1579" t="s">
        <v>81</v>
      </c>
      <c r="Q241" s="1581"/>
    </row>
    <row r="242" spans="2:17" ht="45" x14ac:dyDescent="0.25">
      <c r="B242" s="1578"/>
      <c r="C242" s="1755"/>
      <c r="D242" s="1578"/>
      <c r="E242" s="1578"/>
      <c r="F242" s="1578"/>
      <c r="G242" s="1578"/>
      <c r="H242" s="1578"/>
      <c r="I242" s="1578"/>
      <c r="J242" s="177" t="s">
        <v>109</v>
      </c>
      <c r="K242" s="178" t="s">
        <v>110</v>
      </c>
      <c r="L242" s="177" t="s">
        <v>111</v>
      </c>
      <c r="M242" s="59"/>
      <c r="N242" s="59"/>
      <c r="O242" s="59"/>
      <c r="P242" s="179"/>
      <c r="Q242" s="180"/>
    </row>
    <row r="243" spans="2:17" ht="45" x14ac:dyDescent="0.25">
      <c r="B243" s="182" t="s">
        <v>165</v>
      </c>
      <c r="C243" s="183" t="s">
        <v>409</v>
      </c>
      <c r="D243" s="184" t="s">
        <v>410</v>
      </c>
      <c r="E243" s="185">
        <v>39288157</v>
      </c>
      <c r="F243" s="186" t="s">
        <v>411</v>
      </c>
      <c r="G243" s="129" t="s">
        <v>264</v>
      </c>
      <c r="H243" s="188">
        <v>38804</v>
      </c>
      <c r="I243" s="189" t="s">
        <v>86</v>
      </c>
      <c r="J243" s="184" t="s">
        <v>348</v>
      </c>
      <c r="K243" s="190" t="s">
        <v>412</v>
      </c>
      <c r="L243" s="190" t="s">
        <v>155</v>
      </c>
      <c r="M243" s="53" t="s">
        <v>19</v>
      </c>
      <c r="N243" s="53" t="s">
        <v>19</v>
      </c>
      <c r="O243" s="53" t="s">
        <v>19</v>
      </c>
      <c r="P243" s="1609"/>
      <c r="Q243" s="1609"/>
    </row>
    <row r="244" spans="2:17" ht="30" x14ac:dyDescent="0.25">
      <c r="B244" s="182" t="s">
        <v>169</v>
      </c>
      <c r="C244" s="183" t="s">
        <v>409</v>
      </c>
      <c r="D244" s="184" t="s">
        <v>413</v>
      </c>
      <c r="E244" s="185">
        <v>3499616</v>
      </c>
      <c r="F244" s="186" t="s">
        <v>414</v>
      </c>
      <c r="G244" s="129" t="s">
        <v>289</v>
      </c>
      <c r="H244" s="188">
        <v>34597</v>
      </c>
      <c r="I244" s="189" t="s">
        <v>86</v>
      </c>
      <c r="J244" s="184" t="s">
        <v>415</v>
      </c>
      <c r="K244" s="190" t="s">
        <v>416</v>
      </c>
      <c r="L244" s="190" t="s">
        <v>155</v>
      </c>
      <c r="M244" s="53" t="s">
        <v>19</v>
      </c>
      <c r="N244" s="53" t="s">
        <v>19</v>
      </c>
      <c r="O244" s="53" t="s">
        <v>19</v>
      </c>
      <c r="P244" s="1618"/>
      <c r="Q244" s="1619"/>
    </row>
    <row r="245" spans="2:17" ht="30" x14ac:dyDescent="0.25">
      <c r="B245" s="182" t="s">
        <v>171</v>
      </c>
      <c r="C245" s="183" t="s">
        <v>409</v>
      </c>
      <c r="D245" s="184" t="s">
        <v>417</v>
      </c>
      <c r="E245" s="185">
        <v>1067867938</v>
      </c>
      <c r="F245" s="186" t="s">
        <v>418</v>
      </c>
      <c r="G245" s="187" t="s">
        <v>419</v>
      </c>
      <c r="H245" s="188">
        <v>39804</v>
      </c>
      <c r="I245" s="189" t="s">
        <v>86</v>
      </c>
      <c r="J245" s="184"/>
      <c r="K245" s="190"/>
      <c r="L245" s="190"/>
      <c r="M245" s="53" t="s">
        <v>19</v>
      </c>
      <c r="N245" s="53" t="s">
        <v>19</v>
      </c>
      <c r="O245" s="53" t="s">
        <v>19</v>
      </c>
      <c r="P245" s="1609"/>
      <c r="Q245" s="1609"/>
    </row>
    <row r="246" spans="2:17" ht="60" x14ac:dyDescent="0.25">
      <c r="B246" s="1668" t="s">
        <v>420</v>
      </c>
      <c r="C246" s="1748" t="s">
        <v>311</v>
      </c>
      <c r="D246" s="1599" t="s">
        <v>421</v>
      </c>
      <c r="E246" s="1751">
        <v>30687498</v>
      </c>
      <c r="F246" s="1599" t="s">
        <v>411</v>
      </c>
      <c r="G246" s="1599" t="s">
        <v>264</v>
      </c>
      <c r="H246" s="1603">
        <v>41534</v>
      </c>
      <c r="I246" s="1606" t="s">
        <v>86</v>
      </c>
      <c r="J246" s="184" t="s">
        <v>422</v>
      </c>
      <c r="K246" s="190" t="s">
        <v>423</v>
      </c>
      <c r="L246" s="190" t="s">
        <v>155</v>
      </c>
      <c r="M246" s="1566" t="s">
        <v>19</v>
      </c>
      <c r="N246" s="1566" t="s">
        <v>19</v>
      </c>
      <c r="O246" s="1566" t="s">
        <v>19</v>
      </c>
      <c r="P246" s="1629"/>
      <c r="Q246" s="1630"/>
    </row>
    <row r="247" spans="2:17" ht="30" x14ac:dyDescent="0.25">
      <c r="B247" s="1669"/>
      <c r="C247" s="1749"/>
      <c r="D247" s="1600"/>
      <c r="E247" s="1752"/>
      <c r="F247" s="1600"/>
      <c r="G247" s="1600"/>
      <c r="H247" s="1604"/>
      <c r="I247" s="1608"/>
      <c r="J247" s="184" t="s">
        <v>348</v>
      </c>
      <c r="K247" s="190" t="s">
        <v>424</v>
      </c>
      <c r="L247" s="190" t="s">
        <v>155</v>
      </c>
      <c r="M247" s="1602"/>
      <c r="N247" s="1602"/>
      <c r="O247" s="1602"/>
      <c r="P247" s="1724"/>
      <c r="Q247" s="1765"/>
    </row>
    <row r="248" spans="2:17" ht="30" x14ac:dyDescent="0.25">
      <c r="B248" s="1670"/>
      <c r="C248" s="1750"/>
      <c r="D248" s="1601"/>
      <c r="E248" s="1753"/>
      <c r="F248" s="1601"/>
      <c r="G248" s="1601"/>
      <c r="H248" s="1605"/>
      <c r="I248" s="1607"/>
      <c r="J248" s="184" t="s">
        <v>348</v>
      </c>
      <c r="K248" s="190" t="s">
        <v>425</v>
      </c>
      <c r="L248" s="190" t="s">
        <v>155</v>
      </c>
      <c r="M248" s="1567"/>
      <c r="N248" s="1567"/>
      <c r="O248" s="1567"/>
      <c r="P248" s="1631"/>
      <c r="Q248" s="1632"/>
    </row>
    <row r="249" spans="2:17" ht="90" x14ac:dyDescent="0.25">
      <c r="B249" s="154" t="s">
        <v>426</v>
      </c>
      <c r="C249" s="145" t="s">
        <v>311</v>
      </c>
      <c r="D249" s="129" t="s">
        <v>427</v>
      </c>
      <c r="E249" s="187">
        <v>50921309</v>
      </c>
      <c r="F249" s="129" t="s">
        <v>428</v>
      </c>
      <c r="G249" s="154" t="s">
        <v>136</v>
      </c>
      <c r="H249" s="147">
        <v>36890</v>
      </c>
      <c r="I249" s="130" t="s">
        <v>86</v>
      </c>
      <c r="J249" s="129" t="s">
        <v>290</v>
      </c>
      <c r="K249" s="130" t="s">
        <v>429</v>
      </c>
      <c r="L249" s="130" t="s">
        <v>155</v>
      </c>
      <c r="M249" s="150" t="s">
        <v>19</v>
      </c>
      <c r="N249" s="150" t="s">
        <v>19</v>
      </c>
      <c r="O249" s="150" t="s">
        <v>19</v>
      </c>
      <c r="P249" s="1618"/>
      <c r="Q249" s="1619"/>
    </row>
    <row r="250" spans="2:17" x14ac:dyDescent="0.25">
      <c r="B250" s="182" t="s">
        <v>430</v>
      </c>
      <c r="C250" s="145" t="s">
        <v>311</v>
      </c>
      <c r="D250" s="184" t="s">
        <v>431</v>
      </c>
      <c r="E250" s="185">
        <v>1063354411</v>
      </c>
      <c r="F250" s="186" t="s">
        <v>432</v>
      </c>
      <c r="G250" s="129" t="s">
        <v>264</v>
      </c>
      <c r="H250" s="188">
        <v>41534</v>
      </c>
      <c r="I250" s="189" t="s">
        <v>86</v>
      </c>
      <c r="J250" s="184"/>
      <c r="K250" s="190"/>
      <c r="L250" s="190"/>
      <c r="M250" s="245" t="s">
        <v>19</v>
      </c>
      <c r="N250" s="245" t="s">
        <v>19</v>
      </c>
      <c r="O250" s="245" t="s">
        <v>19</v>
      </c>
      <c r="P250" s="1618"/>
      <c r="Q250" s="1619"/>
    </row>
    <row r="251" spans="2:17" s="181" customFormat="1" ht="75" x14ac:dyDescent="0.25">
      <c r="B251" s="154" t="s">
        <v>433</v>
      </c>
      <c r="C251" s="145" t="s">
        <v>434</v>
      </c>
      <c r="D251" s="129" t="s">
        <v>435</v>
      </c>
      <c r="E251" s="146">
        <v>50921379</v>
      </c>
      <c r="F251" s="129" t="s">
        <v>358</v>
      </c>
      <c r="G251" s="129" t="s">
        <v>436</v>
      </c>
      <c r="H251" s="147">
        <v>39736</v>
      </c>
      <c r="I251" s="130" t="s">
        <v>86</v>
      </c>
      <c r="J251" s="129" t="s">
        <v>437</v>
      </c>
      <c r="K251" s="130" t="s">
        <v>438</v>
      </c>
      <c r="L251" s="130" t="s">
        <v>155</v>
      </c>
      <c r="M251" s="129" t="s">
        <v>19</v>
      </c>
      <c r="N251" s="129" t="s">
        <v>19</v>
      </c>
      <c r="O251" s="129" t="s">
        <v>19</v>
      </c>
      <c r="P251" s="1613"/>
      <c r="Q251" s="1613"/>
    </row>
    <row r="252" spans="2:17" ht="75" x14ac:dyDescent="0.25">
      <c r="B252" s="1668" t="s">
        <v>439</v>
      </c>
      <c r="C252" s="1748" t="s">
        <v>434</v>
      </c>
      <c r="D252" s="1599" t="s">
        <v>440</v>
      </c>
      <c r="E252" s="1751">
        <v>1070812791</v>
      </c>
      <c r="F252" s="1599" t="s">
        <v>441</v>
      </c>
      <c r="G252" s="1599" t="s">
        <v>136</v>
      </c>
      <c r="H252" s="1603">
        <v>40164</v>
      </c>
      <c r="I252" s="1606" t="s">
        <v>86</v>
      </c>
      <c r="J252" s="129" t="s">
        <v>437</v>
      </c>
      <c r="K252" s="218" t="s">
        <v>442</v>
      </c>
      <c r="L252" s="190" t="s">
        <v>155</v>
      </c>
      <c r="M252" s="1566" t="s">
        <v>19</v>
      </c>
      <c r="N252" s="1566" t="s">
        <v>19</v>
      </c>
      <c r="O252" s="1566" t="s">
        <v>19</v>
      </c>
      <c r="P252" s="1629"/>
      <c r="Q252" s="1630"/>
    </row>
    <row r="253" spans="2:17" ht="30" x14ac:dyDescent="0.25">
      <c r="B253" s="1670"/>
      <c r="C253" s="1750"/>
      <c r="D253" s="1601"/>
      <c r="E253" s="1753"/>
      <c r="F253" s="1601"/>
      <c r="G253" s="1601"/>
      <c r="H253" s="1605"/>
      <c r="I253" s="1607"/>
      <c r="J253" s="129" t="s">
        <v>120</v>
      </c>
      <c r="K253" s="246" t="s">
        <v>443</v>
      </c>
      <c r="L253" s="190" t="s">
        <v>155</v>
      </c>
      <c r="M253" s="1567"/>
      <c r="N253" s="1567"/>
      <c r="O253" s="1567"/>
      <c r="P253" s="1631"/>
      <c r="Q253" s="1632"/>
    </row>
    <row r="254" spans="2:17" ht="30" x14ac:dyDescent="0.25">
      <c r="B254" s="182" t="s">
        <v>444</v>
      </c>
      <c r="C254" s="183" t="s">
        <v>434</v>
      </c>
      <c r="D254" s="184" t="s">
        <v>445</v>
      </c>
      <c r="E254" s="185">
        <v>30657474</v>
      </c>
      <c r="F254" s="186" t="s">
        <v>446</v>
      </c>
      <c r="G254" s="129" t="s">
        <v>289</v>
      </c>
      <c r="H254" s="188">
        <v>39515</v>
      </c>
      <c r="I254" s="189" t="s">
        <v>86</v>
      </c>
      <c r="J254" s="184"/>
      <c r="K254" s="190"/>
      <c r="L254" s="190"/>
      <c r="M254" s="53" t="s">
        <v>19</v>
      </c>
      <c r="N254" s="53" t="s">
        <v>19</v>
      </c>
      <c r="O254" s="53" t="s">
        <v>19</v>
      </c>
      <c r="P254" s="1609"/>
      <c r="Q254" s="1609"/>
    </row>
    <row r="255" spans="2:17" s="181" customFormat="1" ht="240" x14ac:dyDescent="0.25">
      <c r="B255" s="154" t="s">
        <v>447</v>
      </c>
      <c r="C255" s="145" t="s">
        <v>448</v>
      </c>
      <c r="D255" s="129" t="s">
        <v>449</v>
      </c>
      <c r="E255" s="146">
        <v>34981858</v>
      </c>
      <c r="F255" s="129" t="s">
        <v>450</v>
      </c>
      <c r="G255" s="129" t="s">
        <v>130</v>
      </c>
      <c r="H255" s="147">
        <v>38834</v>
      </c>
      <c r="I255" s="130" t="s">
        <v>86</v>
      </c>
      <c r="J255" s="129" t="s">
        <v>451</v>
      </c>
      <c r="K255" s="130" t="s">
        <v>452</v>
      </c>
      <c r="L255" s="130" t="s">
        <v>155</v>
      </c>
      <c r="M255" s="129" t="s">
        <v>19</v>
      </c>
      <c r="N255" s="129" t="s">
        <v>19</v>
      </c>
      <c r="O255" s="129" t="s">
        <v>19</v>
      </c>
      <c r="P255" s="1613"/>
      <c r="Q255" s="1613"/>
    </row>
    <row r="256" spans="2:17" s="181" customFormat="1" ht="120" x14ac:dyDescent="0.25">
      <c r="B256" s="1599" t="s">
        <v>453</v>
      </c>
      <c r="C256" s="1748" t="s">
        <v>448</v>
      </c>
      <c r="D256" s="1599" t="s">
        <v>454</v>
      </c>
      <c r="E256" s="1751">
        <v>34983999</v>
      </c>
      <c r="F256" s="1599" t="s">
        <v>455</v>
      </c>
      <c r="G256" s="1599" t="s">
        <v>289</v>
      </c>
      <c r="H256" s="1603">
        <v>33221</v>
      </c>
      <c r="I256" s="1606" t="s">
        <v>86</v>
      </c>
      <c r="J256" s="129" t="s">
        <v>290</v>
      </c>
      <c r="K256" s="130" t="s">
        <v>456</v>
      </c>
      <c r="L256" s="130" t="s">
        <v>155</v>
      </c>
      <c r="M256" s="1599" t="s">
        <v>19</v>
      </c>
      <c r="N256" s="1599" t="s">
        <v>19</v>
      </c>
      <c r="O256" s="1599" t="s">
        <v>19</v>
      </c>
      <c r="P256" s="1725"/>
      <c r="Q256" s="1726"/>
    </row>
    <row r="257" spans="2:17" s="181" customFormat="1" ht="30" x14ac:dyDescent="0.25">
      <c r="B257" s="1601"/>
      <c r="C257" s="1750"/>
      <c r="D257" s="1601"/>
      <c r="E257" s="1753"/>
      <c r="F257" s="1601"/>
      <c r="G257" s="1601"/>
      <c r="H257" s="1605"/>
      <c r="I257" s="1607"/>
      <c r="J257" s="129" t="s">
        <v>457</v>
      </c>
      <c r="K257" s="130" t="s">
        <v>458</v>
      </c>
      <c r="L257" s="130" t="s">
        <v>155</v>
      </c>
      <c r="M257" s="1601"/>
      <c r="N257" s="1601"/>
      <c r="O257" s="1601"/>
      <c r="P257" s="1729"/>
      <c r="Q257" s="1730"/>
    </row>
    <row r="258" spans="2:17" ht="30" x14ac:dyDescent="0.25">
      <c r="B258" s="182" t="s">
        <v>459</v>
      </c>
      <c r="C258" s="183" t="s">
        <v>448</v>
      </c>
      <c r="D258" s="184" t="s">
        <v>460</v>
      </c>
      <c r="E258" s="185">
        <v>23101536</v>
      </c>
      <c r="F258" s="186"/>
      <c r="G258" s="129"/>
      <c r="H258" s="191"/>
      <c r="I258" s="189"/>
      <c r="J258" s="184"/>
      <c r="K258" s="190"/>
      <c r="L258" s="190"/>
      <c r="M258" s="53" t="s">
        <v>19</v>
      </c>
      <c r="N258" s="53" t="s">
        <v>20</v>
      </c>
      <c r="O258" s="53" t="s">
        <v>19</v>
      </c>
      <c r="P258" s="1613" t="s">
        <v>461</v>
      </c>
      <c r="Q258" s="1613"/>
    </row>
    <row r="259" spans="2:17" x14ac:dyDescent="0.25">
      <c r="B259" s="193"/>
      <c r="C259" s="194"/>
      <c r="D259" s="195"/>
      <c r="E259" s="195"/>
      <c r="F259" s="195"/>
      <c r="G259" s="195"/>
      <c r="H259" s="195"/>
      <c r="I259" s="196"/>
      <c r="J259" s="197"/>
      <c r="K259" s="198"/>
      <c r="L259" s="199"/>
      <c r="M259" s="35"/>
      <c r="N259" s="35"/>
      <c r="O259" s="35"/>
      <c r="P259" s="36"/>
      <c r="Q259" s="36"/>
    </row>
    <row r="261" spans="2:17" x14ac:dyDescent="0.25">
      <c r="C261" s="48"/>
    </row>
    <row r="262" spans="2:17" x14ac:dyDescent="0.25">
      <c r="B262" s="47" t="s">
        <v>401</v>
      </c>
      <c r="C262" s="1"/>
      <c r="K262" s="1"/>
    </row>
    <row r="263" spans="2:17" ht="15.75" thickBot="1" x14ac:dyDescent="0.3">
      <c r="C263" s="1"/>
      <c r="K263" s="1"/>
    </row>
    <row r="264" spans="2:17" ht="30" x14ac:dyDescent="0.25">
      <c r="B264" s="55" t="s">
        <v>18</v>
      </c>
      <c r="C264" s="55" t="s">
        <v>175</v>
      </c>
      <c r="D264" s="59" t="s">
        <v>176</v>
      </c>
      <c r="E264" s="55" t="s">
        <v>28</v>
      </c>
      <c r="F264" s="200" t="s">
        <v>177</v>
      </c>
      <c r="G264" s="201"/>
      <c r="K264" s="1"/>
    </row>
    <row r="265" spans="2:17" ht="108" x14ac:dyDescent="0.2">
      <c r="B265" s="1766" t="s">
        <v>178</v>
      </c>
      <c r="C265" s="202" t="s">
        <v>179</v>
      </c>
      <c r="D265" s="53">
        <v>25</v>
      </c>
      <c r="E265" s="53">
        <v>25</v>
      </c>
      <c r="F265" s="1735">
        <f>+E265+E266+E267</f>
        <v>60</v>
      </c>
      <c r="G265" s="203"/>
      <c r="K265" s="1"/>
    </row>
    <row r="266" spans="2:17" ht="96" x14ac:dyDescent="0.2">
      <c r="B266" s="1766"/>
      <c r="C266" s="202" t="s">
        <v>180</v>
      </c>
      <c r="D266" s="129">
        <v>25</v>
      </c>
      <c r="E266" s="53">
        <v>25</v>
      </c>
      <c r="F266" s="1736"/>
      <c r="G266" s="203"/>
      <c r="K266" s="1"/>
    </row>
    <row r="267" spans="2:17" ht="60" x14ac:dyDescent="0.2">
      <c r="B267" s="1766"/>
      <c r="C267" s="202" t="s">
        <v>181</v>
      </c>
      <c r="D267" s="53">
        <v>10</v>
      </c>
      <c r="E267" s="53">
        <v>10</v>
      </c>
      <c r="F267" s="1737"/>
      <c r="G267" s="203"/>
      <c r="K267" s="1"/>
    </row>
    <row r="268" spans="2:17" x14ac:dyDescent="0.2">
      <c r="B268" s="204"/>
      <c r="C268" s="205"/>
      <c r="D268" s="36"/>
      <c r="E268" s="36"/>
      <c r="F268" s="203"/>
      <c r="G268" s="203"/>
      <c r="K268" s="1"/>
    </row>
    <row r="269" spans="2:17" ht="15.75" thickBot="1" x14ac:dyDescent="0.25">
      <c r="B269" s="47" t="s">
        <v>406</v>
      </c>
      <c r="C269" s="205"/>
      <c r="D269" s="36"/>
      <c r="E269" s="36"/>
      <c r="F269" s="203"/>
      <c r="G269" s="203"/>
      <c r="K269" s="1"/>
    </row>
    <row r="270" spans="2:17" ht="30" x14ac:dyDescent="0.25">
      <c r="B270" s="55" t="s">
        <v>18</v>
      </c>
      <c r="C270" s="55" t="s">
        <v>175</v>
      </c>
      <c r="D270" s="59" t="s">
        <v>176</v>
      </c>
      <c r="E270" s="55" t="s">
        <v>28</v>
      </c>
      <c r="F270" s="200" t="s">
        <v>177</v>
      </c>
      <c r="G270" s="201"/>
      <c r="K270" s="1"/>
    </row>
    <row r="271" spans="2:17" ht="108" x14ac:dyDescent="0.2">
      <c r="B271" s="1766" t="s">
        <v>178</v>
      </c>
      <c r="C271" s="202" t="s">
        <v>179</v>
      </c>
      <c r="D271" s="53">
        <v>25</v>
      </c>
      <c r="E271" s="53">
        <v>25</v>
      </c>
      <c r="F271" s="1735">
        <f>+E271+E272+E273</f>
        <v>60</v>
      </c>
      <c r="G271" s="203"/>
      <c r="K271" s="1"/>
    </row>
    <row r="272" spans="2:17" ht="96" x14ac:dyDescent="0.2">
      <c r="B272" s="1766"/>
      <c r="C272" s="202" t="s">
        <v>180</v>
      </c>
      <c r="D272" s="129">
        <v>25</v>
      </c>
      <c r="E272" s="53">
        <v>25</v>
      </c>
      <c r="F272" s="1736"/>
      <c r="G272" s="203"/>
      <c r="K272" s="1"/>
    </row>
    <row r="273" spans="2:11" ht="60" x14ac:dyDescent="0.2">
      <c r="B273" s="1766"/>
      <c r="C273" s="202" t="s">
        <v>181</v>
      </c>
      <c r="D273" s="53">
        <v>10</v>
      </c>
      <c r="E273" s="53">
        <v>10</v>
      </c>
      <c r="F273" s="1737"/>
      <c r="G273" s="203"/>
      <c r="K273" s="1"/>
    </row>
    <row r="274" spans="2:11" x14ac:dyDescent="0.2">
      <c r="B274" s="204"/>
      <c r="C274" s="205"/>
      <c r="D274" s="36"/>
      <c r="E274" s="36"/>
      <c r="F274" s="203"/>
      <c r="G274" s="203"/>
      <c r="K274" s="1"/>
    </row>
    <row r="275" spans="2:11" ht="15.75" thickBot="1" x14ac:dyDescent="0.25">
      <c r="B275" s="47" t="s">
        <v>462</v>
      </c>
      <c r="C275" s="205"/>
      <c r="D275" s="36"/>
      <c r="E275" s="36"/>
      <c r="F275" s="203"/>
      <c r="G275" s="203"/>
      <c r="K275" s="1"/>
    </row>
    <row r="276" spans="2:11" ht="30" x14ac:dyDescent="0.25">
      <c r="B276" s="55" t="s">
        <v>18</v>
      </c>
      <c r="C276" s="55" t="s">
        <v>175</v>
      </c>
      <c r="D276" s="59" t="s">
        <v>176</v>
      </c>
      <c r="E276" s="55" t="s">
        <v>28</v>
      </c>
      <c r="F276" s="200" t="s">
        <v>177</v>
      </c>
      <c r="G276" s="201"/>
      <c r="K276" s="1"/>
    </row>
    <row r="277" spans="2:11" ht="108" x14ac:dyDescent="0.2">
      <c r="B277" s="1766" t="s">
        <v>178</v>
      </c>
      <c r="C277" s="202" t="s">
        <v>179</v>
      </c>
      <c r="D277" s="53">
        <v>25</v>
      </c>
      <c r="E277" s="53">
        <v>25</v>
      </c>
      <c r="F277" s="1735">
        <f>+E277+E278+E279</f>
        <v>60</v>
      </c>
      <c r="G277" s="203"/>
      <c r="K277" s="1"/>
    </row>
    <row r="278" spans="2:11" ht="96" x14ac:dyDescent="0.2">
      <c r="B278" s="1766"/>
      <c r="C278" s="202" t="s">
        <v>180</v>
      </c>
      <c r="D278" s="129">
        <v>25</v>
      </c>
      <c r="E278" s="53">
        <v>25</v>
      </c>
      <c r="F278" s="1736"/>
      <c r="G278" s="203"/>
      <c r="K278" s="1"/>
    </row>
    <row r="279" spans="2:11" ht="60" x14ac:dyDescent="0.2">
      <c r="B279" s="1766"/>
      <c r="C279" s="202" t="s">
        <v>181</v>
      </c>
      <c r="D279" s="53">
        <v>10</v>
      </c>
      <c r="E279" s="53">
        <v>10</v>
      </c>
      <c r="F279" s="1737"/>
      <c r="G279" s="203"/>
      <c r="K279" s="1"/>
    </row>
    <row r="280" spans="2:11" x14ac:dyDescent="0.2">
      <c r="B280" s="204"/>
      <c r="C280" s="205"/>
      <c r="D280" s="36"/>
      <c r="E280" s="36"/>
      <c r="F280" s="203"/>
      <c r="G280" s="203"/>
      <c r="K280" s="1"/>
    </row>
    <row r="281" spans="2:11" ht="15.75" thickBot="1" x14ac:dyDescent="0.25">
      <c r="B281" s="247" t="s">
        <v>408</v>
      </c>
      <c r="C281" s="205"/>
      <c r="D281" s="36"/>
      <c r="E281" s="36"/>
      <c r="F281" s="203"/>
      <c r="G281" s="203"/>
      <c r="K281" s="1"/>
    </row>
    <row r="282" spans="2:11" ht="30" x14ac:dyDescent="0.25">
      <c r="B282" s="55" t="s">
        <v>18</v>
      </c>
      <c r="C282" s="55" t="s">
        <v>175</v>
      </c>
      <c r="D282" s="59" t="s">
        <v>176</v>
      </c>
      <c r="E282" s="55" t="s">
        <v>28</v>
      </c>
      <c r="F282" s="200" t="s">
        <v>177</v>
      </c>
      <c r="G282" s="201"/>
      <c r="K282" s="1"/>
    </row>
    <row r="283" spans="2:11" ht="108" x14ac:dyDescent="0.2">
      <c r="B283" s="1766" t="s">
        <v>178</v>
      </c>
      <c r="C283" s="202" t="s">
        <v>179</v>
      </c>
      <c r="D283" s="53">
        <v>25</v>
      </c>
      <c r="E283" s="53">
        <v>25</v>
      </c>
      <c r="F283" s="1735">
        <f>+E283+E284+E285</f>
        <v>50</v>
      </c>
      <c r="G283" s="203"/>
      <c r="K283" s="1"/>
    </row>
    <row r="284" spans="2:11" ht="96" x14ac:dyDescent="0.2">
      <c r="B284" s="1766"/>
      <c r="C284" s="202" t="s">
        <v>180</v>
      </c>
      <c r="D284" s="129">
        <v>25</v>
      </c>
      <c r="E284" s="53">
        <v>25</v>
      </c>
      <c r="F284" s="1736"/>
      <c r="G284" s="203"/>
      <c r="K284" s="1"/>
    </row>
    <row r="285" spans="2:11" ht="60" x14ac:dyDescent="0.2">
      <c r="B285" s="1766"/>
      <c r="C285" s="202" t="s">
        <v>181</v>
      </c>
      <c r="D285" s="53">
        <v>10</v>
      </c>
      <c r="E285" s="53">
        <v>0</v>
      </c>
      <c r="F285" s="1737"/>
      <c r="G285" s="203"/>
      <c r="K285" s="1"/>
    </row>
    <row r="286" spans="2:11" x14ac:dyDescent="0.2">
      <c r="B286" s="204"/>
      <c r="C286" s="205"/>
      <c r="D286" s="36"/>
      <c r="E286" s="36"/>
      <c r="F286" s="203"/>
      <c r="G286" s="203"/>
      <c r="K286" s="1"/>
    </row>
    <row r="288" spans="2:11" x14ac:dyDescent="0.25">
      <c r="B288" s="47" t="s">
        <v>182</v>
      </c>
    </row>
    <row r="291" spans="2:5" x14ac:dyDescent="0.25">
      <c r="B291" s="49" t="s">
        <v>18</v>
      </c>
      <c r="C291" s="50" t="s">
        <v>27</v>
      </c>
      <c r="D291" s="55" t="s">
        <v>28</v>
      </c>
      <c r="E291" s="55" t="s">
        <v>29</v>
      </c>
    </row>
    <row r="292" spans="2:5" ht="28.5" x14ac:dyDescent="0.25">
      <c r="B292" s="56" t="s">
        <v>183</v>
      </c>
      <c r="C292" s="57">
        <v>40</v>
      </c>
      <c r="D292" s="53">
        <f>+E218</f>
        <v>30</v>
      </c>
      <c r="E292" s="1566">
        <f>+D292+D293</f>
        <v>30</v>
      </c>
    </row>
    <row r="293" spans="2:5" ht="42.75" x14ac:dyDescent="0.25">
      <c r="B293" s="56" t="s">
        <v>184</v>
      </c>
      <c r="C293" s="57">
        <v>60</v>
      </c>
      <c r="D293" s="53">
        <f>+E219</f>
        <v>0</v>
      </c>
      <c r="E293" s="1567"/>
    </row>
  </sheetData>
  <sheetProtection sheet="1" objects="1" scenarios="1" formatCells="0" formatColumns="0" formatRows="0" insertColumns="0" insertRows="0" insertHyperlinks="0" deleteColumns="0" deleteRows="0"/>
  <autoFilter ref="B241:Q258">
    <filterColumn colId="8" showButton="0"/>
    <filterColumn colId="9" showButton="0"/>
    <filterColumn colId="14" showButton="0"/>
  </autoFilter>
  <mergeCells count="242">
    <mergeCell ref="E292:E293"/>
    <mergeCell ref="B271:B273"/>
    <mergeCell ref="F271:F273"/>
    <mergeCell ref="B277:B279"/>
    <mergeCell ref="F277:F279"/>
    <mergeCell ref="B283:B285"/>
    <mergeCell ref="F283:F285"/>
    <mergeCell ref="M256:M257"/>
    <mergeCell ref="N256:N257"/>
    <mergeCell ref="O256:O257"/>
    <mergeCell ref="P256:Q257"/>
    <mergeCell ref="P258:Q258"/>
    <mergeCell ref="B265:B267"/>
    <mergeCell ref="F265:F267"/>
    <mergeCell ref="P254:Q254"/>
    <mergeCell ref="P255:Q255"/>
    <mergeCell ref="B256:B257"/>
    <mergeCell ref="C256:C257"/>
    <mergeCell ref="D256:D257"/>
    <mergeCell ref="E256:E257"/>
    <mergeCell ref="F256:F257"/>
    <mergeCell ref="G256:G257"/>
    <mergeCell ref="H256:H257"/>
    <mergeCell ref="I256:I257"/>
    <mergeCell ref="H252:H253"/>
    <mergeCell ref="I252:I253"/>
    <mergeCell ref="M252:M253"/>
    <mergeCell ref="N252:N253"/>
    <mergeCell ref="O252:O253"/>
    <mergeCell ref="P252:Q253"/>
    <mergeCell ref="B252:B253"/>
    <mergeCell ref="C252:C253"/>
    <mergeCell ref="D252:D253"/>
    <mergeCell ref="E252:E253"/>
    <mergeCell ref="F252:F253"/>
    <mergeCell ref="G252:G253"/>
    <mergeCell ref="N246:N248"/>
    <mergeCell ref="O246:O248"/>
    <mergeCell ref="P246:Q248"/>
    <mergeCell ref="P249:Q249"/>
    <mergeCell ref="P250:Q250"/>
    <mergeCell ref="P251:Q251"/>
    <mergeCell ref="P245:Q245"/>
    <mergeCell ref="B246:B248"/>
    <mergeCell ref="C246:C248"/>
    <mergeCell ref="D246:D248"/>
    <mergeCell ref="E246:E248"/>
    <mergeCell ref="F246:F248"/>
    <mergeCell ref="G246:G248"/>
    <mergeCell ref="H246:H248"/>
    <mergeCell ref="I246:I248"/>
    <mergeCell ref="M246:M248"/>
    <mergeCell ref="H241:H242"/>
    <mergeCell ref="I241:I242"/>
    <mergeCell ref="J241:L241"/>
    <mergeCell ref="P241:Q241"/>
    <mergeCell ref="P243:Q243"/>
    <mergeCell ref="P244:Q244"/>
    <mergeCell ref="B241:B242"/>
    <mergeCell ref="C241:C242"/>
    <mergeCell ref="D241:D242"/>
    <mergeCell ref="E241:E242"/>
    <mergeCell ref="F241:F242"/>
    <mergeCell ref="G241:G242"/>
    <mergeCell ref="B201:N201"/>
    <mergeCell ref="E218:E220"/>
    <mergeCell ref="E224:E226"/>
    <mergeCell ref="E229:E231"/>
    <mergeCell ref="E234:E236"/>
    <mergeCell ref="B239:N239"/>
    <mergeCell ref="P188:Q188"/>
    <mergeCell ref="P189:Q189"/>
    <mergeCell ref="B191:N191"/>
    <mergeCell ref="D194:E194"/>
    <mergeCell ref="D195:E195"/>
    <mergeCell ref="B198:P198"/>
    <mergeCell ref="P181:Q182"/>
    <mergeCell ref="P183:Q183"/>
    <mergeCell ref="P184:Q184"/>
    <mergeCell ref="P185:Q185"/>
    <mergeCell ref="P186:Q186"/>
    <mergeCell ref="P187:Q187"/>
    <mergeCell ref="P179:Q179"/>
    <mergeCell ref="P180:Q180"/>
    <mergeCell ref="B181:B182"/>
    <mergeCell ref="C181:C182"/>
    <mergeCell ref="D181:D182"/>
    <mergeCell ref="E181:E182"/>
    <mergeCell ref="F181:F182"/>
    <mergeCell ref="G181:G182"/>
    <mergeCell ref="H181:H182"/>
    <mergeCell ref="I181:I182"/>
    <mergeCell ref="P173:Q173"/>
    <mergeCell ref="P174:Q174"/>
    <mergeCell ref="P175:Q175"/>
    <mergeCell ref="P176:Q176"/>
    <mergeCell ref="P177:Q177"/>
    <mergeCell ref="P178:Q178"/>
    <mergeCell ref="N166:N169"/>
    <mergeCell ref="O166:O169"/>
    <mergeCell ref="P166:Q169"/>
    <mergeCell ref="P170:Q170"/>
    <mergeCell ref="P171:Q171"/>
    <mergeCell ref="P172:Q172"/>
    <mergeCell ref="B161:B165"/>
    <mergeCell ref="C161:C165"/>
    <mergeCell ref="D161:D165"/>
    <mergeCell ref="E161:E165"/>
    <mergeCell ref="F161:F165"/>
    <mergeCell ref="P161:Q165"/>
    <mergeCell ref="B166:B169"/>
    <mergeCell ref="C166:C169"/>
    <mergeCell ref="D166:D169"/>
    <mergeCell ref="E166:E169"/>
    <mergeCell ref="F166:F169"/>
    <mergeCell ref="G166:G169"/>
    <mergeCell ref="H166:H169"/>
    <mergeCell ref="I166:I169"/>
    <mergeCell ref="M166:M169"/>
    <mergeCell ref="G161:G165"/>
    <mergeCell ref="H161:H165"/>
    <mergeCell ref="I161:I165"/>
    <mergeCell ref="M161:M165"/>
    <mergeCell ref="N161:N165"/>
    <mergeCell ref="O161:O165"/>
    <mergeCell ref="N156:N158"/>
    <mergeCell ref="O156:O158"/>
    <mergeCell ref="P156:Q158"/>
    <mergeCell ref="B159:B160"/>
    <mergeCell ref="C159:C160"/>
    <mergeCell ref="D159:D160"/>
    <mergeCell ref="E159:E160"/>
    <mergeCell ref="F159:F160"/>
    <mergeCell ref="G159:G160"/>
    <mergeCell ref="H159:H160"/>
    <mergeCell ref="I159:I160"/>
    <mergeCell ref="M159:M160"/>
    <mergeCell ref="N159:N160"/>
    <mergeCell ref="O159:O160"/>
    <mergeCell ref="P159:Q160"/>
    <mergeCell ref="B156:B158"/>
    <mergeCell ref="C156:C158"/>
    <mergeCell ref="D156:D158"/>
    <mergeCell ref="E156:E158"/>
    <mergeCell ref="F156:F158"/>
    <mergeCell ref="G156:G158"/>
    <mergeCell ref="H156:H158"/>
    <mergeCell ref="I156:I158"/>
    <mergeCell ref="M156:M158"/>
    <mergeCell ref="N150:N153"/>
    <mergeCell ref="O150:O153"/>
    <mergeCell ref="P150:Q153"/>
    <mergeCell ref="B154:B155"/>
    <mergeCell ref="C154:C155"/>
    <mergeCell ref="D154:D155"/>
    <mergeCell ref="E154:E155"/>
    <mergeCell ref="F154:F155"/>
    <mergeCell ref="P154:Q155"/>
    <mergeCell ref="G154:G155"/>
    <mergeCell ref="H154:H155"/>
    <mergeCell ref="I154:I155"/>
    <mergeCell ref="M154:M155"/>
    <mergeCell ref="N154:N155"/>
    <mergeCell ref="O154:O155"/>
    <mergeCell ref="P146:Q147"/>
    <mergeCell ref="P148:Q148"/>
    <mergeCell ref="P149:Q149"/>
    <mergeCell ref="B150:B153"/>
    <mergeCell ref="C150:C153"/>
    <mergeCell ref="D150:D153"/>
    <mergeCell ref="E150:E153"/>
    <mergeCell ref="F150:F153"/>
    <mergeCell ref="G150:G153"/>
    <mergeCell ref="H150:H153"/>
    <mergeCell ref="H146:H147"/>
    <mergeCell ref="I146:I147"/>
    <mergeCell ref="J146:L146"/>
    <mergeCell ref="M146:M147"/>
    <mergeCell ref="N146:N147"/>
    <mergeCell ref="O146:O147"/>
    <mergeCell ref="B146:B147"/>
    <mergeCell ref="C146:C147"/>
    <mergeCell ref="D146:D147"/>
    <mergeCell ref="E146:E147"/>
    <mergeCell ref="F146:F147"/>
    <mergeCell ref="G146:G147"/>
    <mergeCell ref="I150:I153"/>
    <mergeCell ref="M150:M153"/>
    <mergeCell ref="O134:P134"/>
    <mergeCell ref="O135:P135"/>
    <mergeCell ref="O136:P136"/>
    <mergeCell ref="O137:P137"/>
    <mergeCell ref="O138:P138"/>
    <mergeCell ref="B143:N143"/>
    <mergeCell ref="O128:P128"/>
    <mergeCell ref="O129:P129"/>
    <mergeCell ref="O130:P130"/>
    <mergeCell ref="O131:P131"/>
    <mergeCell ref="O132:P132"/>
    <mergeCell ref="O133:P133"/>
    <mergeCell ref="O122:P122"/>
    <mergeCell ref="O123:P123"/>
    <mergeCell ref="O124:P124"/>
    <mergeCell ref="O125:P125"/>
    <mergeCell ref="O126:P126"/>
    <mergeCell ref="O127:P127"/>
    <mergeCell ref="O116:P116"/>
    <mergeCell ref="O117:P117"/>
    <mergeCell ref="O118:P118"/>
    <mergeCell ref="O119:P119"/>
    <mergeCell ref="O120:P120"/>
    <mergeCell ref="O121:P121"/>
    <mergeCell ref="O112:P112"/>
    <mergeCell ref="O113:P113"/>
    <mergeCell ref="O114:P114"/>
    <mergeCell ref="O115:P115"/>
    <mergeCell ref="B102:N102"/>
    <mergeCell ref="O105:P105"/>
    <mergeCell ref="O106:P106"/>
    <mergeCell ref="O107:P107"/>
    <mergeCell ref="O108:P108"/>
    <mergeCell ref="O109:P109"/>
    <mergeCell ref="C100:N100"/>
    <mergeCell ref="C10:E10"/>
    <mergeCell ref="B14:C19"/>
    <mergeCell ref="B20:C20"/>
    <mergeCell ref="E60:E61"/>
    <mergeCell ref="E68:E69"/>
    <mergeCell ref="E76:E77"/>
    <mergeCell ref="O110:P110"/>
    <mergeCell ref="O111:P111"/>
    <mergeCell ref="B2:P2"/>
    <mergeCell ref="B4:P4"/>
    <mergeCell ref="C6:N6"/>
    <mergeCell ref="C7:N7"/>
    <mergeCell ref="C8:N8"/>
    <mergeCell ref="C9:N9"/>
    <mergeCell ref="E83:E84"/>
    <mergeCell ref="M86:N86"/>
    <mergeCell ref="B96:B97"/>
    <mergeCell ref="C96:C97"/>
    <mergeCell ref="D96:E96"/>
  </mergeCells>
  <dataValidations disablePrompts="1" count="2">
    <dataValidation type="decimal" allowBlank="1" showInputMessage="1" showErrorMessage="1" sqref="WVH983209 WLL983209 C65705 IV65705 SR65705 ACN65705 AMJ65705 AWF65705 BGB65705 BPX65705 BZT65705 CJP65705 CTL65705 DDH65705 DND65705 DWZ65705 EGV65705 EQR65705 FAN65705 FKJ65705 FUF65705 GEB65705 GNX65705 GXT65705 HHP65705 HRL65705 IBH65705 ILD65705 IUZ65705 JEV65705 JOR65705 JYN65705 KIJ65705 KSF65705 LCB65705 LLX65705 LVT65705 MFP65705 MPL65705 MZH65705 NJD65705 NSZ65705 OCV65705 OMR65705 OWN65705 PGJ65705 PQF65705 QAB65705 QJX65705 QTT65705 RDP65705 RNL65705 RXH65705 SHD65705 SQZ65705 TAV65705 TKR65705 TUN65705 UEJ65705 UOF65705 UYB65705 VHX65705 VRT65705 WBP65705 WLL65705 WVH65705 C131241 IV131241 SR131241 ACN131241 AMJ131241 AWF131241 BGB131241 BPX131241 BZT131241 CJP131241 CTL131241 DDH131241 DND131241 DWZ131241 EGV131241 EQR131241 FAN131241 FKJ131241 FUF131241 GEB131241 GNX131241 GXT131241 HHP131241 HRL131241 IBH131241 ILD131241 IUZ131241 JEV131241 JOR131241 JYN131241 KIJ131241 KSF131241 LCB131241 LLX131241 LVT131241 MFP131241 MPL131241 MZH131241 NJD131241 NSZ131241 OCV131241 OMR131241 OWN131241 PGJ131241 PQF131241 QAB131241 QJX131241 QTT131241 RDP131241 RNL131241 RXH131241 SHD131241 SQZ131241 TAV131241 TKR131241 TUN131241 UEJ131241 UOF131241 UYB131241 VHX131241 VRT131241 WBP131241 WLL131241 WVH131241 C196777 IV196777 SR196777 ACN196777 AMJ196777 AWF196777 BGB196777 BPX196777 BZT196777 CJP196777 CTL196777 DDH196777 DND196777 DWZ196777 EGV196777 EQR196777 FAN196777 FKJ196777 FUF196777 GEB196777 GNX196777 GXT196777 HHP196777 HRL196777 IBH196777 ILD196777 IUZ196777 JEV196777 JOR196777 JYN196777 KIJ196777 KSF196777 LCB196777 LLX196777 LVT196777 MFP196777 MPL196777 MZH196777 NJD196777 NSZ196777 OCV196777 OMR196777 OWN196777 PGJ196777 PQF196777 QAB196777 QJX196777 QTT196777 RDP196777 RNL196777 RXH196777 SHD196777 SQZ196777 TAV196777 TKR196777 TUN196777 UEJ196777 UOF196777 UYB196777 VHX196777 VRT196777 WBP196777 WLL196777 WVH196777 C262313 IV262313 SR262313 ACN262313 AMJ262313 AWF262313 BGB262313 BPX262313 BZT262313 CJP262313 CTL262313 DDH262313 DND262313 DWZ262313 EGV262313 EQR262313 FAN262313 FKJ262313 FUF262313 GEB262313 GNX262313 GXT262313 HHP262313 HRL262313 IBH262313 ILD262313 IUZ262313 JEV262313 JOR262313 JYN262313 KIJ262313 KSF262313 LCB262313 LLX262313 LVT262313 MFP262313 MPL262313 MZH262313 NJD262313 NSZ262313 OCV262313 OMR262313 OWN262313 PGJ262313 PQF262313 QAB262313 QJX262313 QTT262313 RDP262313 RNL262313 RXH262313 SHD262313 SQZ262313 TAV262313 TKR262313 TUN262313 UEJ262313 UOF262313 UYB262313 VHX262313 VRT262313 WBP262313 WLL262313 WVH262313 C327849 IV327849 SR327849 ACN327849 AMJ327849 AWF327849 BGB327849 BPX327849 BZT327849 CJP327849 CTL327849 DDH327849 DND327849 DWZ327849 EGV327849 EQR327849 FAN327849 FKJ327849 FUF327849 GEB327849 GNX327849 GXT327849 HHP327849 HRL327849 IBH327849 ILD327849 IUZ327849 JEV327849 JOR327849 JYN327849 KIJ327849 KSF327849 LCB327849 LLX327849 LVT327849 MFP327849 MPL327849 MZH327849 NJD327849 NSZ327849 OCV327849 OMR327849 OWN327849 PGJ327849 PQF327849 QAB327849 QJX327849 QTT327849 RDP327849 RNL327849 RXH327849 SHD327849 SQZ327849 TAV327849 TKR327849 TUN327849 UEJ327849 UOF327849 UYB327849 VHX327849 VRT327849 WBP327849 WLL327849 WVH327849 C393385 IV393385 SR393385 ACN393385 AMJ393385 AWF393385 BGB393385 BPX393385 BZT393385 CJP393385 CTL393385 DDH393385 DND393385 DWZ393385 EGV393385 EQR393385 FAN393385 FKJ393385 FUF393385 GEB393385 GNX393385 GXT393385 HHP393385 HRL393385 IBH393385 ILD393385 IUZ393385 JEV393385 JOR393385 JYN393385 KIJ393385 KSF393385 LCB393385 LLX393385 LVT393385 MFP393385 MPL393385 MZH393385 NJD393385 NSZ393385 OCV393385 OMR393385 OWN393385 PGJ393385 PQF393385 QAB393385 QJX393385 QTT393385 RDP393385 RNL393385 RXH393385 SHD393385 SQZ393385 TAV393385 TKR393385 TUN393385 UEJ393385 UOF393385 UYB393385 VHX393385 VRT393385 WBP393385 WLL393385 WVH393385 C458921 IV458921 SR458921 ACN458921 AMJ458921 AWF458921 BGB458921 BPX458921 BZT458921 CJP458921 CTL458921 DDH458921 DND458921 DWZ458921 EGV458921 EQR458921 FAN458921 FKJ458921 FUF458921 GEB458921 GNX458921 GXT458921 HHP458921 HRL458921 IBH458921 ILD458921 IUZ458921 JEV458921 JOR458921 JYN458921 KIJ458921 KSF458921 LCB458921 LLX458921 LVT458921 MFP458921 MPL458921 MZH458921 NJD458921 NSZ458921 OCV458921 OMR458921 OWN458921 PGJ458921 PQF458921 QAB458921 QJX458921 QTT458921 RDP458921 RNL458921 RXH458921 SHD458921 SQZ458921 TAV458921 TKR458921 TUN458921 UEJ458921 UOF458921 UYB458921 VHX458921 VRT458921 WBP458921 WLL458921 WVH458921 C524457 IV524457 SR524457 ACN524457 AMJ524457 AWF524457 BGB524457 BPX524457 BZT524457 CJP524457 CTL524457 DDH524457 DND524457 DWZ524457 EGV524457 EQR524457 FAN524457 FKJ524457 FUF524457 GEB524457 GNX524457 GXT524457 HHP524457 HRL524457 IBH524457 ILD524457 IUZ524457 JEV524457 JOR524457 JYN524457 KIJ524457 KSF524457 LCB524457 LLX524457 LVT524457 MFP524457 MPL524457 MZH524457 NJD524457 NSZ524457 OCV524457 OMR524457 OWN524457 PGJ524457 PQF524457 QAB524457 QJX524457 QTT524457 RDP524457 RNL524457 RXH524457 SHD524457 SQZ524457 TAV524457 TKR524457 TUN524457 UEJ524457 UOF524457 UYB524457 VHX524457 VRT524457 WBP524457 WLL524457 WVH524457 C589993 IV589993 SR589993 ACN589993 AMJ589993 AWF589993 BGB589993 BPX589993 BZT589993 CJP589993 CTL589993 DDH589993 DND589993 DWZ589993 EGV589993 EQR589993 FAN589993 FKJ589993 FUF589993 GEB589993 GNX589993 GXT589993 HHP589993 HRL589993 IBH589993 ILD589993 IUZ589993 JEV589993 JOR589993 JYN589993 KIJ589993 KSF589993 LCB589993 LLX589993 LVT589993 MFP589993 MPL589993 MZH589993 NJD589993 NSZ589993 OCV589993 OMR589993 OWN589993 PGJ589993 PQF589993 QAB589993 QJX589993 QTT589993 RDP589993 RNL589993 RXH589993 SHD589993 SQZ589993 TAV589993 TKR589993 TUN589993 UEJ589993 UOF589993 UYB589993 VHX589993 VRT589993 WBP589993 WLL589993 WVH589993 C655529 IV655529 SR655529 ACN655529 AMJ655529 AWF655529 BGB655529 BPX655529 BZT655529 CJP655529 CTL655529 DDH655529 DND655529 DWZ655529 EGV655529 EQR655529 FAN655529 FKJ655529 FUF655529 GEB655529 GNX655529 GXT655529 HHP655529 HRL655529 IBH655529 ILD655529 IUZ655529 JEV655529 JOR655529 JYN655529 KIJ655529 KSF655529 LCB655529 LLX655529 LVT655529 MFP655529 MPL655529 MZH655529 NJD655529 NSZ655529 OCV655529 OMR655529 OWN655529 PGJ655529 PQF655529 QAB655529 QJX655529 QTT655529 RDP655529 RNL655529 RXH655529 SHD655529 SQZ655529 TAV655529 TKR655529 TUN655529 UEJ655529 UOF655529 UYB655529 VHX655529 VRT655529 WBP655529 WLL655529 WVH655529 C721065 IV721065 SR721065 ACN721065 AMJ721065 AWF721065 BGB721065 BPX721065 BZT721065 CJP721065 CTL721065 DDH721065 DND721065 DWZ721065 EGV721065 EQR721065 FAN721065 FKJ721065 FUF721065 GEB721065 GNX721065 GXT721065 HHP721065 HRL721065 IBH721065 ILD721065 IUZ721065 JEV721065 JOR721065 JYN721065 KIJ721065 KSF721065 LCB721065 LLX721065 LVT721065 MFP721065 MPL721065 MZH721065 NJD721065 NSZ721065 OCV721065 OMR721065 OWN721065 PGJ721065 PQF721065 QAB721065 QJX721065 QTT721065 RDP721065 RNL721065 RXH721065 SHD721065 SQZ721065 TAV721065 TKR721065 TUN721065 UEJ721065 UOF721065 UYB721065 VHX721065 VRT721065 WBP721065 WLL721065 WVH721065 C786601 IV786601 SR786601 ACN786601 AMJ786601 AWF786601 BGB786601 BPX786601 BZT786601 CJP786601 CTL786601 DDH786601 DND786601 DWZ786601 EGV786601 EQR786601 FAN786601 FKJ786601 FUF786601 GEB786601 GNX786601 GXT786601 HHP786601 HRL786601 IBH786601 ILD786601 IUZ786601 JEV786601 JOR786601 JYN786601 KIJ786601 KSF786601 LCB786601 LLX786601 LVT786601 MFP786601 MPL786601 MZH786601 NJD786601 NSZ786601 OCV786601 OMR786601 OWN786601 PGJ786601 PQF786601 QAB786601 QJX786601 QTT786601 RDP786601 RNL786601 RXH786601 SHD786601 SQZ786601 TAV786601 TKR786601 TUN786601 UEJ786601 UOF786601 UYB786601 VHX786601 VRT786601 WBP786601 WLL786601 WVH786601 C852137 IV852137 SR852137 ACN852137 AMJ852137 AWF852137 BGB852137 BPX852137 BZT852137 CJP852137 CTL852137 DDH852137 DND852137 DWZ852137 EGV852137 EQR852137 FAN852137 FKJ852137 FUF852137 GEB852137 GNX852137 GXT852137 HHP852137 HRL852137 IBH852137 ILD852137 IUZ852137 JEV852137 JOR852137 JYN852137 KIJ852137 KSF852137 LCB852137 LLX852137 LVT852137 MFP852137 MPL852137 MZH852137 NJD852137 NSZ852137 OCV852137 OMR852137 OWN852137 PGJ852137 PQF852137 QAB852137 QJX852137 QTT852137 RDP852137 RNL852137 RXH852137 SHD852137 SQZ852137 TAV852137 TKR852137 TUN852137 UEJ852137 UOF852137 UYB852137 VHX852137 VRT852137 WBP852137 WLL852137 WVH852137 C917673 IV917673 SR917673 ACN917673 AMJ917673 AWF917673 BGB917673 BPX917673 BZT917673 CJP917673 CTL917673 DDH917673 DND917673 DWZ917673 EGV917673 EQR917673 FAN917673 FKJ917673 FUF917673 GEB917673 GNX917673 GXT917673 HHP917673 HRL917673 IBH917673 ILD917673 IUZ917673 JEV917673 JOR917673 JYN917673 KIJ917673 KSF917673 LCB917673 LLX917673 LVT917673 MFP917673 MPL917673 MZH917673 NJD917673 NSZ917673 OCV917673 OMR917673 OWN917673 PGJ917673 PQF917673 QAB917673 QJX917673 QTT917673 RDP917673 RNL917673 RXH917673 SHD917673 SQZ917673 TAV917673 TKR917673 TUN917673 UEJ917673 UOF917673 UYB917673 VHX917673 VRT917673 WBP917673 WLL917673 WVH917673 C983209 IV983209 SR983209 ACN983209 AMJ983209 AWF983209 BGB983209 BPX983209 BZT983209 CJP983209 CTL983209 DDH983209 DND983209 DWZ983209 EGV983209 EQR983209 FAN983209 FKJ983209 FUF983209 GEB983209 GNX983209 GXT983209 HHP983209 HRL983209 IBH983209 ILD983209 IUZ983209 JEV983209 JOR983209 JYN983209 KIJ983209 KSF983209 LCB983209 LLX983209 LVT983209 MFP983209 MPL983209 MZH983209 NJD983209 NSZ983209 OCV983209 OMR983209 OWN983209 PGJ983209 PQF983209 QAB983209 QJX983209 QTT983209 RDP983209 RNL983209 RXH983209 SHD983209 SQZ983209 TAV983209 TKR983209 TUN983209 UEJ983209 UOF983209 UYB983209 VHX983209 VRT983209 WBP983209 WVH22:WVH85 WLL22:WLL85 WBP22:WBP85 VRT22:VRT85 VHX22:VHX85 UYB22:UYB85 UOF22:UOF85 UEJ22:UEJ85 TUN22:TUN85 TKR22:TKR85 TAV22:TAV85 SQZ22:SQZ85 SHD22:SHD85 RXH22:RXH85 RNL22:RNL85 RDP22:RDP85 QTT22:QTT85 QJX22:QJX85 QAB22:QAB85 PQF22:PQF85 PGJ22:PGJ85 OWN22:OWN85 OMR22:OMR85 OCV22:OCV85 NSZ22:NSZ85 NJD22:NJD85 MZH22:MZH85 MPL22:MPL85 MFP22:MFP85 LVT22:LVT85 LLX22:LLX85 LCB22:LCB85 KSF22:KSF85 KIJ22:KIJ85 JYN22:JYN85 JOR22:JOR85 JEV22:JEV85 IUZ22:IUZ85 ILD22:ILD85 IBH22:IBH85 HRL22:HRL85 HHP22:HHP85 GXT22:GXT85 GNX22:GNX85 GEB22:GEB85 FUF22:FUF85 FKJ22:FKJ85 FAN22:FAN85 EQR22:EQR85 EGV22:EGV85 DWZ22:DWZ85 DND22:DND85 DDH22:DDH85 CTL22:CTL85 CJP22:CJP85 BZT22:BZT85 BPX22:BPX85 BGB22:BGB85 AWF22:AWF85 AMJ22:AMJ85 ACN22:ACN85 SR22:SR85 IV22:IV85">
      <formula1>0</formula1>
      <formula2>1</formula2>
    </dataValidation>
    <dataValidation type="list" allowBlank="1" showInputMessage="1" showErrorMessage="1" sqref="WVE983209 A65705 IS65705 SO65705 ACK65705 AMG65705 AWC65705 BFY65705 BPU65705 BZQ65705 CJM65705 CTI65705 DDE65705 DNA65705 DWW65705 EGS65705 EQO65705 FAK65705 FKG65705 FUC65705 GDY65705 GNU65705 GXQ65705 HHM65705 HRI65705 IBE65705 ILA65705 IUW65705 JES65705 JOO65705 JYK65705 KIG65705 KSC65705 LBY65705 LLU65705 LVQ65705 MFM65705 MPI65705 MZE65705 NJA65705 NSW65705 OCS65705 OMO65705 OWK65705 PGG65705 PQC65705 PZY65705 QJU65705 QTQ65705 RDM65705 RNI65705 RXE65705 SHA65705 SQW65705 TAS65705 TKO65705 TUK65705 UEG65705 UOC65705 UXY65705 VHU65705 VRQ65705 WBM65705 WLI65705 WVE65705 A131241 IS131241 SO131241 ACK131241 AMG131241 AWC131241 BFY131241 BPU131241 BZQ131241 CJM131241 CTI131241 DDE131241 DNA131241 DWW131241 EGS131241 EQO131241 FAK131241 FKG131241 FUC131241 GDY131241 GNU131241 GXQ131241 HHM131241 HRI131241 IBE131241 ILA131241 IUW131241 JES131241 JOO131241 JYK131241 KIG131241 KSC131241 LBY131241 LLU131241 LVQ131241 MFM131241 MPI131241 MZE131241 NJA131241 NSW131241 OCS131241 OMO131241 OWK131241 PGG131241 PQC131241 PZY131241 QJU131241 QTQ131241 RDM131241 RNI131241 RXE131241 SHA131241 SQW131241 TAS131241 TKO131241 TUK131241 UEG131241 UOC131241 UXY131241 VHU131241 VRQ131241 WBM131241 WLI131241 WVE131241 A196777 IS196777 SO196777 ACK196777 AMG196777 AWC196777 BFY196777 BPU196777 BZQ196777 CJM196777 CTI196777 DDE196777 DNA196777 DWW196777 EGS196777 EQO196777 FAK196777 FKG196777 FUC196777 GDY196777 GNU196777 GXQ196777 HHM196777 HRI196777 IBE196777 ILA196777 IUW196777 JES196777 JOO196777 JYK196777 KIG196777 KSC196777 LBY196777 LLU196777 LVQ196777 MFM196777 MPI196777 MZE196777 NJA196777 NSW196777 OCS196777 OMO196777 OWK196777 PGG196777 PQC196777 PZY196777 QJU196777 QTQ196777 RDM196777 RNI196777 RXE196777 SHA196777 SQW196777 TAS196777 TKO196777 TUK196777 UEG196777 UOC196777 UXY196777 VHU196777 VRQ196777 WBM196777 WLI196777 WVE196777 A262313 IS262313 SO262313 ACK262313 AMG262313 AWC262313 BFY262313 BPU262313 BZQ262313 CJM262313 CTI262313 DDE262313 DNA262313 DWW262313 EGS262313 EQO262313 FAK262313 FKG262313 FUC262313 GDY262313 GNU262313 GXQ262313 HHM262313 HRI262313 IBE262313 ILA262313 IUW262313 JES262313 JOO262313 JYK262313 KIG262313 KSC262313 LBY262313 LLU262313 LVQ262313 MFM262313 MPI262313 MZE262313 NJA262313 NSW262313 OCS262313 OMO262313 OWK262313 PGG262313 PQC262313 PZY262313 QJU262313 QTQ262313 RDM262313 RNI262313 RXE262313 SHA262313 SQW262313 TAS262313 TKO262313 TUK262313 UEG262313 UOC262313 UXY262313 VHU262313 VRQ262313 WBM262313 WLI262313 WVE262313 A327849 IS327849 SO327849 ACK327849 AMG327849 AWC327849 BFY327849 BPU327849 BZQ327849 CJM327849 CTI327849 DDE327849 DNA327849 DWW327849 EGS327849 EQO327849 FAK327849 FKG327849 FUC327849 GDY327849 GNU327849 GXQ327849 HHM327849 HRI327849 IBE327849 ILA327849 IUW327849 JES327849 JOO327849 JYK327849 KIG327849 KSC327849 LBY327849 LLU327849 LVQ327849 MFM327849 MPI327849 MZE327849 NJA327849 NSW327849 OCS327849 OMO327849 OWK327849 PGG327849 PQC327849 PZY327849 QJU327849 QTQ327849 RDM327849 RNI327849 RXE327849 SHA327849 SQW327849 TAS327849 TKO327849 TUK327849 UEG327849 UOC327849 UXY327849 VHU327849 VRQ327849 WBM327849 WLI327849 WVE327849 A393385 IS393385 SO393385 ACK393385 AMG393385 AWC393385 BFY393385 BPU393385 BZQ393385 CJM393385 CTI393385 DDE393385 DNA393385 DWW393385 EGS393385 EQO393385 FAK393385 FKG393385 FUC393385 GDY393385 GNU393385 GXQ393385 HHM393385 HRI393385 IBE393385 ILA393385 IUW393385 JES393385 JOO393385 JYK393385 KIG393385 KSC393385 LBY393385 LLU393385 LVQ393385 MFM393385 MPI393385 MZE393385 NJA393385 NSW393385 OCS393385 OMO393385 OWK393385 PGG393385 PQC393385 PZY393385 QJU393385 QTQ393385 RDM393385 RNI393385 RXE393385 SHA393385 SQW393385 TAS393385 TKO393385 TUK393385 UEG393385 UOC393385 UXY393385 VHU393385 VRQ393385 WBM393385 WLI393385 WVE393385 A458921 IS458921 SO458921 ACK458921 AMG458921 AWC458921 BFY458921 BPU458921 BZQ458921 CJM458921 CTI458921 DDE458921 DNA458921 DWW458921 EGS458921 EQO458921 FAK458921 FKG458921 FUC458921 GDY458921 GNU458921 GXQ458921 HHM458921 HRI458921 IBE458921 ILA458921 IUW458921 JES458921 JOO458921 JYK458921 KIG458921 KSC458921 LBY458921 LLU458921 LVQ458921 MFM458921 MPI458921 MZE458921 NJA458921 NSW458921 OCS458921 OMO458921 OWK458921 PGG458921 PQC458921 PZY458921 QJU458921 QTQ458921 RDM458921 RNI458921 RXE458921 SHA458921 SQW458921 TAS458921 TKO458921 TUK458921 UEG458921 UOC458921 UXY458921 VHU458921 VRQ458921 WBM458921 WLI458921 WVE458921 A524457 IS524457 SO524457 ACK524457 AMG524457 AWC524457 BFY524457 BPU524457 BZQ524457 CJM524457 CTI524457 DDE524457 DNA524457 DWW524457 EGS524457 EQO524457 FAK524457 FKG524457 FUC524457 GDY524457 GNU524457 GXQ524457 HHM524457 HRI524457 IBE524457 ILA524457 IUW524457 JES524457 JOO524457 JYK524457 KIG524457 KSC524457 LBY524457 LLU524457 LVQ524457 MFM524457 MPI524457 MZE524457 NJA524457 NSW524457 OCS524457 OMO524457 OWK524457 PGG524457 PQC524457 PZY524457 QJU524457 QTQ524457 RDM524457 RNI524457 RXE524457 SHA524457 SQW524457 TAS524457 TKO524457 TUK524457 UEG524457 UOC524457 UXY524457 VHU524457 VRQ524457 WBM524457 WLI524457 WVE524457 A589993 IS589993 SO589993 ACK589993 AMG589993 AWC589993 BFY589993 BPU589993 BZQ589993 CJM589993 CTI589993 DDE589993 DNA589993 DWW589993 EGS589993 EQO589993 FAK589993 FKG589993 FUC589993 GDY589993 GNU589993 GXQ589993 HHM589993 HRI589993 IBE589993 ILA589993 IUW589993 JES589993 JOO589993 JYK589993 KIG589993 KSC589993 LBY589993 LLU589993 LVQ589993 MFM589993 MPI589993 MZE589993 NJA589993 NSW589993 OCS589993 OMO589993 OWK589993 PGG589993 PQC589993 PZY589993 QJU589993 QTQ589993 RDM589993 RNI589993 RXE589993 SHA589993 SQW589993 TAS589993 TKO589993 TUK589993 UEG589993 UOC589993 UXY589993 VHU589993 VRQ589993 WBM589993 WLI589993 WVE589993 A655529 IS655529 SO655529 ACK655529 AMG655529 AWC655529 BFY655529 BPU655529 BZQ655529 CJM655529 CTI655529 DDE655529 DNA655529 DWW655529 EGS655529 EQO655529 FAK655529 FKG655529 FUC655529 GDY655529 GNU655529 GXQ655529 HHM655529 HRI655529 IBE655529 ILA655529 IUW655529 JES655529 JOO655529 JYK655529 KIG655529 KSC655529 LBY655529 LLU655529 LVQ655529 MFM655529 MPI655529 MZE655529 NJA655529 NSW655529 OCS655529 OMO655529 OWK655529 PGG655529 PQC655529 PZY655529 QJU655529 QTQ655529 RDM655529 RNI655529 RXE655529 SHA655529 SQW655529 TAS655529 TKO655529 TUK655529 UEG655529 UOC655529 UXY655529 VHU655529 VRQ655529 WBM655529 WLI655529 WVE655529 A721065 IS721065 SO721065 ACK721065 AMG721065 AWC721065 BFY721065 BPU721065 BZQ721065 CJM721065 CTI721065 DDE721065 DNA721065 DWW721065 EGS721065 EQO721065 FAK721065 FKG721065 FUC721065 GDY721065 GNU721065 GXQ721065 HHM721065 HRI721065 IBE721065 ILA721065 IUW721065 JES721065 JOO721065 JYK721065 KIG721065 KSC721065 LBY721065 LLU721065 LVQ721065 MFM721065 MPI721065 MZE721065 NJA721065 NSW721065 OCS721065 OMO721065 OWK721065 PGG721065 PQC721065 PZY721065 QJU721065 QTQ721065 RDM721065 RNI721065 RXE721065 SHA721065 SQW721065 TAS721065 TKO721065 TUK721065 UEG721065 UOC721065 UXY721065 VHU721065 VRQ721065 WBM721065 WLI721065 WVE721065 A786601 IS786601 SO786601 ACK786601 AMG786601 AWC786601 BFY786601 BPU786601 BZQ786601 CJM786601 CTI786601 DDE786601 DNA786601 DWW786601 EGS786601 EQO786601 FAK786601 FKG786601 FUC786601 GDY786601 GNU786601 GXQ786601 HHM786601 HRI786601 IBE786601 ILA786601 IUW786601 JES786601 JOO786601 JYK786601 KIG786601 KSC786601 LBY786601 LLU786601 LVQ786601 MFM786601 MPI786601 MZE786601 NJA786601 NSW786601 OCS786601 OMO786601 OWK786601 PGG786601 PQC786601 PZY786601 QJU786601 QTQ786601 RDM786601 RNI786601 RXE786601 SHA786601 SQW786601 TAS786601 TKO786601 TUK786601 UEG786601 UOC786601 UXY786601 VHU786601 VRQ786601 WBM786601 WLI786601 WVE786601 A852137 IS852137 SO852137 ACK852137 AMG852137 AWC852137 BFY852137 BPU852137 BZQ852137 CJM852137 CTI852137 DDE852137 DNA852137 DWW852137 EGS852137 EQO852137 FAK852137 FKG852137 FUC852137 GDY852137 GNU852137 GXQ852137 HHM852137 HRI852137 IBE852137 ILA852137 IUW852137 JES852137 JOO852137 JYK852137 KIG852137 KSC852137 LBY852137 LLU852137 LVQ852137 MFM852137 MPI852137 MZE852137 NJA852137 NSW852137 OCS852137 OMO852137 OWK852137 PGG852137 PQC852137 PZY852137 QJU852137 QTQ852137 RDM852137 RNI852137 RXE852137 SHA852137 SQW852137 TAS852137 TKO852137 TUK852137 UEG852137 UOC852137 UXY852137 VHU852137 VRQ852137 WBM852137 WLI852137 WVE852137 A917673 IS917673 SO917673 ACK917673 AMG917673 AWC917673 BFY917673 BPU917673 BZQ917673 CJM917673 CTI917673 DDE917673 DNA917673 DWW917673 EGS917673 EQO917673 FAK917673 FKG917673 FUC917673 GDY917673 GNU917673 GXQ917673 HHM917673 HRI917673 IBE917673 ILA917673 IUW917673 JES917673 JOO917673 JYK917673 KIG917673 KSC917673 LBY917673 LLU917673 LVQ917673 MFM917673 MPI917673 MZE917673 NJA917673 NSW917673 OCS917673 OMO917673 OWK917673 PGG917673 PQC917673 PZY917673 QJU917673 QTQ917673 RDM917673 RNI917673 RXE917673 SHA917673 SQW917673 TAS917673 TKO917673 TUK917673 UEG917673 UOC917673 UXY917673 VHU917673 VRQ917673 WBM917673 WLI917673 WVE917673 A983209 IS983209 SO983209 ACK983209 AMG983209 AWC983209 BFY983209 BPU983209 BZQ983209 CJM983209 CTI983209 DDE983209 DNA983209 DWW983209 EGS983209 EQO983209 FAK983209 FKG983209 FUC983209 GDY983209 GNU983209 GXQ983209 HHM983209 HRI983209 IBE983209 ILA983209 IUW983209 JES983209 JOO983209 JYK983209 KIG983209 KSC983209 LBY983209 LLU983209 LVQ983209 MFM983209 MPI983209 MZE983209 NJA983209 NSW983209 OCS983209 OMO983209 OWK983209 PGG983209 PQC983209 PZY983209 QJU983209 QTQ983209 RDM983209 RNI983209 RXE983209 SHA983209 SQW983209 TAS983209 TKO983209 TUK983209 UEG983209 UOC983209 UXY983209 VHU983209 VRQ983209 WBM983209 WLI983209 WVE22:WVE85 WLI22:WLI85 WBM22:WBM85 VRQ22:VRQ85 VHU22:VHU85 UXY22:UXY85 UOC22:UOC85 UEG22:UEG85 TUK22:TUK85 TKO22:TKO85 TAS22:TAS85 SQW22:SQW85 SHA22:SHA85 RXE22:RXE85 RNI22:RNI85 RDM22:RDM85 QTQ22:QTQ85 QJU22:QJU85 PZY22:PZY85 PQC22:PQC85 PGG22:PGG85 OWK22:OWK85 OMO22:OMO85 OCS22:OCS85 NSW22:NSW85 NJA22:NJA85 MZE22:MZE85 MPI22:MPI85 MFM22:MFM85 LVQ22:LVQ85 LLU22:LLU85 LBY22:LBY85 KSC22:KSC85 KIG22:KIG85 JYK22:JYK85 JOO22:JOO85 JES22:JES85 IUW22:IUW85 ILA22:ILA85 IBE22:IBE85 HRI22:HRI85 HHM22:HHM85 GXQ22:GXQ85 GNU22:GNU85 GDY22:GDY85 FUC22:FUC85 FKG22:FKG85 FAK22:FAK85 EQO22:EQO85 EGS22:EGS85 DWW22:DWW85 DNA22:DNA85 DDE22:DDE85 CTI22:CTI85 CJM22:CJM85 BZQ22:BZQ85 BPU22:BPU85 BFY22:BFY85 AWC22:AWC85 AMG22:AMG85 ACK22:ACK85 SO22:SO85 IS22:IS85 A22:A85">
      <formula1>"1,2,3,4,5"</formula1>
    </dataValidation>
  </dataValidation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92D050"/>
  </sheetPr>
  <dimension ref="A2:XFD270"/>
  <sheetViews>
    <sheetView topLeftCell="A34" zoomScale="74" workbookViewId="0">
      <selection activeCell="B68" sqref="B68"/>
    </sheetView>
  </sheetViews>
  <sheetFormatPr baseColWidth="10" defaultRowHeight="15" x14ac:dyDescent="0.25"/>
  <cols>
    <col min="1" max="1" width="2.42578125" style="1" customWidth="1"/>
    <col min="2" max="2" width="102.7109375" style="1" bestFit="1" customWidth="1"/>
    <col min="3" max="3" width="38.140625" style="1" customWidth="1"/>
    <col min="4" max="4" width="40.140625" style="1" customWidth="1"/>
    <col min="5" max="5" width="25" style="1" customWidth="1"/>
    <col min="6" max="6" width="66.28515625" style="1" customWidth="1"/>
    <col min="7" max="7" width="38.28515625" style="1" customWidth="1"/>
    <col min="8" max="8" width="27" style="1" customWidth="1"/>
    <col min="9" max="9" width="24" style="1" customWidth="1"/>
    <col min="10" max="10" width="47.42578125" style="1" customWidth="1"/>
    <col min="11" max="11" width="45.85546875" style="1" customWidth="1"/>
    <col min="12" max="12" width="42.85546875" style="1" customWidth="1"/>
    <col min="13" max="13" width="18.7109375" style="1" customWidth="1"/>
    <col min="14" max="14" width="22.140625" style="1" customWidth="1"/>
    <col min="15" max="15" width="26.140625" style="1" customWidth="1"/>
    <col min="16" max="16" width="44.7109375" style="1" customWidth="1"/>
    <col min="17" max="17" width="94" style="18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562" t="s">
        <v>0</v>
      </c>
      <c r="C2" s="1563"/>
      <c r="D2" s="1563"/>
      <c r="E2" s="1563"/>
      <c r="F2" s="1563"/>
      <c r="G2" s="1563"/>
      <c r="H2" s="1563"/>
      <c r="I2" s="1563"/>
      <c r="J2" s="1563"/>
      <c r="K2" s="1563"/>
      <c r="L2" s="1563"/>
      <c r="M2" s="1563"/>
      <c r="N2" s="1563"/>
      <c r="O2" s="1563"/>
      <c r="P2" s="1563"/>
    </row>
    <row r="4" spans="2:16" ht="26.25" x14ac:dyDescent="0.25">
      <c r="B4" s="1562" t="s">
        <v>1</v>
      </c>
      <c r="C4" s="1563"/>
      <c r="D4" s="1563"/>
      <c r="E4" s="1563"/>
      <c r="F4" s="1563"/>
      <c r="G4" s="1563"/>
      <c r="H4" s="1563"/>
      <c r="I4" s="1563"/>
      <c r="J4" s="1563"/>
      <c r="K4" s="1563"/>
      <c r="L4" s="1563"/>
      <c r="M4" s="1563"/>
      <c r="N4" s="1563"/>
      <c r="O4" s="1563"/>
      <c r="P4" s="1563"/>
    </row>
    <row r="5" spans="2:16" ht="15.75" thickBot="1" x14ac:dyDescent="0.3"/>
    <row r="6" spans="2:16" ht="21.75" thickBot="1" x14ac:dyDescent="0.3">
      <c r="B6" s="4" t="s">
        <v>2</v>
      </c>
      <c r="C6" s="1564" t="s">
        <v>348</v>
      </c>
      <c r="D6" s="1564"/>
      <c r="E6" s="1564"/>
      <c r="F6" s="1564"/>
      <c r="G6" s="1564"/>
      <c r="H6" s="1564"/>
      <c r="I6" s="1564"/>
      <c r="J6" s="1564"/>
      <c r="K6" s="1564"/>
      <c r="L6" s="1564"/>
      <c r="M6" s="1564"/>
      <c r="N6" s="1565"/>
    </row>
    <row r="7" spans="2:16" ht="16.5" thickBot="1" x14ac:dyDescent="0.3">
      <c r="B7" s="5" t="s">
        <v>4</v>
      </c>
      <c r="C7" s="1564"/>
      <c r="D7" s="1564"/>
      <c r="E7" s="1564"/>
      <c r="F7" s="1564"/>
      <c r="G7" s="1564"/>
      <c r="H7" s="1564"/>
      <c r="I7" s="1564"/>
      <c r="J7" s="1564"/>
      <c r="K7" s="1564"/>
      <c r="L7" s="1564"/>
      <c r="M7" s="1564"/>
      <c r="N7" s="1565"/>
    </row>
    <row r="8" spans="2:16" ht="16.5" thickBot="1" x14ac:dyDescent="0.3">
      <c r="B8" s="5" t="s">
        <v>5</v>
      </c>
      <c r="C8" s="1564"/>
      <c r="D8" s="1564"/>
      <c r="E8" s="1564"/>
      <c r="F8" s="1564"/>
      <c r="G8" s="1564"/>
      <c r="H8" s="1564"/>
      <c r="I8" s="1564"/>
      <c r="J8" s="1564"/>
      <c r="K8" s="1564"/>
      <c r="L8" s="1564"/>
      <c r="M8" s="1564"/>
      <c r="N8" s="1565"/>
    </row>
    <row r="9" spans="2:16" ht="16.5" thickBot="1" x14ac:dyDescent="0.3">
      <c r="B9" s="5" t="s">
        <v>6</v>
      </c>
      <c r="C9" s="1564"/>
      <c r="D9" s="1564"/>
      <c r="E9" s="1564"/>
      <c r="F9" s="1564"/>
      <c r="G9" s="1564"/>
      <c r="H9" s="1564"/>
      <c r="I9" s="1564"/>
      <c r="J9" s="1564"/>
      <c r="K9" s="1564"/>
      <c r="L9" s="1564"/>
      <c r="M9" s="1564"/>
      <c r="N9" s="1565"/>
    </row>
    <row r="10" spans="2:16" ht="16.5" thickBot="1" x14ac:dyDescent="0.3">
      <c r="B10" s="5" t="s">
        <v>7</v>
      </c>
      <c r="C10" s="1787"/>
      <c r="D10" s="1572"/>
      <c r="E10" s="1573"/>
      <c r="F10" s="6"/>
      <c r="G10" s="6"/>
      <c r="H10" s="6"/>
      <c r="I10" s="6"/>
      <c r="J10" s="6"/>
      <c r="K10" s="6"/>
      <c r="L10" s="6"/>
      <c r="M10" s="6"/>
      <c r="N10" s="8"/>
    </row>
    <row r="11" spans="2:16" ht="16.5" thickBot="1" x14ac:dyDescent="0.3">
      <c r="B11" s="9" t="s">
        <v>8</v>
      </c>
      <c r="C11" s="248" t="s">
        <v>463</v>
      </c>
      <c r="D11" s="11"/>
      <c r="E11" s="11"/>
      <c r="F11" s="11"/>
      <c r="G11" s="11"/>
      <c r="H11" s="11"/>
      <c r="I11" s="11"/>
      <c r="J11" s="11"/>
      <c r="K11" s="11"/>
      <c r="L11" s="11"/>
      <c r="M11" s="11"/>
      <c r="N11" s="13"/>
    </row>
    <row r="12" spans="2:16" ht="15.75" x14ac:dyDescent="0.25">
      <c r="B12" s="14"/>
      <c r="C12" s="249"/>
      <c r="D12" s="16"/>
      <c r="E12" s="16"/>
      <c r="F12" s="16"/>
      <c r="G12" s="16"/>
      <c r="H12" s="16"/>
      <c r="I12" s="3"/>
      <c r="J12" s="3"/>
      <c r="K12" s="3"/>
      <c r="L12" s="3"/>
      <c r="M12" s="3"/>
      <c r="N12" s="16"/>
    </row>
    <row r="13" spans="2:16" x14ac:dyDescent="0.25">
      <c r="I13" s="3"/>
      <c r="J13" s="3"/>
      <c r="K13" s="3"/>
      <c r="L13" s="3"/>
      <c r="M13" s="3"/>
      <c r="N13" s="17"/>
    </row>
    <row r="14" spans="2:16" x14ac:dyDescent="0.25">
      <c r="B14" s="1574" t="s">
        <v>10</v>
      </c>
      <c r="C14" s="1574"/>
      <c r="D14" s="553" t="s">
        <v>11</v>
      </c>
      <c r="E14" s="553" t="s">
        <v>12</v>
      </c>
      <c r="F14" s="553" t="s">
        <v>13</v>
      </c>
      <c r="G14" s="19"/>
      <c r="I14" s="20"/>
      <c r="J14" s="20"/>
      <c r="K14" s="20"/>
      <c r="L14" s="20"/>
      <c r="M14" s="20"/>
      <c r="N14" s="17"/>
    </row>
    <row r="15" spans="2:16" x14ac:dyDescent="0.25">
      <c r="B15" s="1574"/>
      <c r="C15" s="1574"/>
      <c r="D15" s="553" t="s">
        <v>464</v>
      </c>
      <c r="E15" s="250">
        <v>3863447960</v>
      </c>
      <c r="F15" s="251">
        <v>1420</v>
      </c>
      <c r="G15" s="634"/>
      <c r="I15" s="635"/>
      <c r="J15" s="635"/>
      <c r="K15" s="635"/>
      <c r="L15" s="635"/>
      <c r="M15" s="635"/>
      <c r="N15" s="17"/>
    </row>
    <row r="16" spans="2:16" x14ac:dyDescent="0.25">
      <c r="B16" s="1574"/>
      <c r="C16" s="1574"/>
      <c r="D16" s="553" t="s">
        <v>465</v>
      </c>
      <c r="E16" s="250">
        <v>1586307544</v>
      </c>
      <c r="F16" s="251">
        <v>683</v>
      </c>
      <c r="G16" s="634"/>
      <c r="I16" s="635"/>
      <c r="J16" s="635"/>
      <c r="K16" s="635"/>
      <c r="L16" s="635"/>
      <c r="M16" s="635"/>
      <c r="N16" s="17"/>
    </row>
    <row r="17" spans="1:14" x14ac:dyDescent="0.25">
      <c r="B17" s="1574"/>
      <c r="C17" s="1574"/>
      <c r="D17" s="553" t="s">
        <v>466</v>
      </c>
      <c r="E17" s="250">
        <v>1616928504</v>
      </c>
      <c r="F17" s="251">
        <v>660</v>
      </c>
      <c r="G17" s="634"/>
      <c r="I17" s="635"/>
      <c r="J17" s="635"/>
      <c r="K17" s="635"/>
      <c r="L17" s="635"/>
      <c r="M17" s="635"/>
      <c r="N17" s="17"/>
    </row>
    <row r="18" spans="1:14" x14ac:dyDescent="0.25">
      <c r="B18" s="1574"/>
      <c r="C18" s="1574"/>
      <c r="D18" s="553"/>
      <c r="E18" s="663"/>
      <c r="F18" s="633"/>
      <c r="G18" s="634"/>
      <c r="H18" s="636"/>
      <c r="I18" s="635"/>
      <c r="J18" s="635"/>
      <c r="K18" s="635"/>
      <c r="L18" s="635"/>
      <c r="M18" s="635"/>
      <c r="N18" s="29"/>
    </row>
    <row r="19" spans="1:14" x14ac:dyDescent="0.25">
      <c r="B19" s="1574"/>
      <c r="C19" s="1574"/>
      <c r="D19" s="553"/>
      <c r="E19" s="663"/>
      <c r="F19" s="633"/>
      <c r="G19" s="634"/>
      <c r="H19" s="636"/>
      <c r="I19" s="252"/>
      <c r="J19" s="252"/>
      <c r="K19" s="252"/>
      <c r="L19" s="252"/>
      <c r="M19" s="252"/>
      <c r="N19" s="29"/>
    </row>
    <row r="20" spans="1:14" x14ac:dyDescent="0.25">
      <c r="B20" s="1574"/>
      <c r="C20" s="1574"/>
      <c r="D20" s="553"/>
      <c r="E20" s="663"/>
      <c r="F20" s="633"/>
      <c r="G20" s="634"/>
      <c r="H20" s="636"/>
      <c r="I20" s="3"/>
      <c r="J20" s="3"/>
      <c r="K20" s="3"/>
      <c r="L20" s="3"/>
      <c r="M20" s="3"/>
      <c r="N20" s="29"/>
    </row>
    <row r="21" spans="1:14" x14ac:dyDescent="0.25">
      <c r="B21" s="1574"/>
      <c r="C21" s="1574"/>
      <c r="D21" s="553"/>
      <c r="E21" s="663"/>
      <c r="F21" s="633"/>
      <c r="G21" s="634"/>
      <c r="H21" s="636"/>
      <c r="I21" s="3"/>
      <c r="J21" s="3"/>
      <c r="K21" s="3"/>
      <c r="L21" s="3"/>
      <c r="M21" s="3"/>
      <c r="N21" s="29"/>
    </row>
    <row r="22" spans="1:14" ht="15.75" thickBot="1" x14ac:dyDescent="0.3">
      <c r="B22" s="1575" t="s">
        <v>14</v>
      </c>
      <c r="C22" s="1576"/>
      <c r="D22" s="553"/>
      <c r="E22" s="31"/>
      <c r="F22" s="251">
        <f>SUM(F15:F21)</f>
        <v>2763</v>
      </c>
      <c r="G22" s="634"/>
      <c r="H22" s="636"/>
      <c r="I22" s="3"/>
      <c r="J22" s="3"/>
      <c r="K22" s="3"/>
      <c r="L22" s="3"/>
      <c r="M22" s="3"/>
      <c r="N22" s="29"/>
    </row>
    <row r="23" spans="1:14" ht="30.75" thickBot="1" x14ac:dyDescent="0.3">
      <c r="A23" s="32"/>
      <c r="B23" s="33" t="s">
        <v>15</v>
      </c>
      <c r="C23" s="33" t="s">
        <v>16</v>
      </c>
      <c r="E23" s="664"/>
      <c r="F23" s="20"/>
      <c r="G23" s="20"/>
      <c r="H23" s="20"/>
      <c r="I23" s="35"/>
      <c r="J23" s="35"/>
      <c r="K23" s="35"/>
      <c r="L23" s="35"/>
      <c r="M23" s="35"/>
    </row>
    <row r="24" spans="1:14" ht="15.75" thickBot="1" x14ac:dyDescent="0.3">
      <c r="A24" s="37">
        <v>1</v>
      </c>
      <c r="C24" s="253">
        <f>F22*80/100</f>
        <v>2210.4</v>
      </c>
      <c r="D24" s="637"/>
      <c r="E24" s="250">
        <f>SUM(E15:E23)</f>
        <v>7066684008</v>
      </c>
      <c r="F24" s="41"/>
      <c r="G24" s="41"/>
      <c r="H24" s="41"/>
      <c r="I24" s="637"/>
      <c r="J24" s="637"/>
      <c r="K24" s="637"/>
      <c r="L24" s="637"/>
      <c r="M24" s="637"/>
    </row>
    <row r="25" spans="1:14" x14ac:dyDescent="0.25">
      <c r="A25" s="44"/>
      <c r="C25" s="255"/>
      <c r="D25" s="635"/>
      <c r="E25" s="638"/>
      <c r="F25" s="41"/>
      <c r="G25" s="41"/>
      <c r="H25" s="41"/>
      <c r="I25" s="637"/>
      <c r="J25" s="637"/>
      <c r="K25" s="637"/>
      <c r="L25" s="637"/>
      <c r="M25" s="637"/>
    </row>
    <row r="26" spans="1:14" x14ac:dyDescent="0.25">
      <c r="A26" s="44"/>
      <c r="C26" s="255"/>
      <c r="D26" s="635"/>
      <c r="E26" s="638"/>
      <c r="F26" s="41"/>
      <c r="G26" s="41"/>
      <c r="H26" s="41"/>
      <c r="I26" s="637"/>
      <c r="J26" s="637"/>
      <c r="K26" s="637"/>
      <c r="L26" s="637"/>
      <c r="M26" s="637"/>
    </row>
    <row r="27" spans="1:14" x14ac:dyDescent="0.25">
      <c r="A27" s="44"/>
      <c r="B27" s="47" t="s">
        <v>467</v>
      </c>
      <c r="C27"/>
      <c r="D27"/>
      <c r="E27"/>
      <c r="F27"/>
      <c r="G27"/>
      <c r="H27"/>
      <c r="I27" s="3"/>
      <c r="J27" s="3"/>
      <c r="K27" s="3"/>
      <c r="L27" s="3"/>
      <c r="M27" s="3"/>
      <c r="N27" s="17"/>
    </row>
    <row r="28" spans="1:14" x14ac:dyDescent="0.25">
      <c r="A28" s="44"/>
      <c r="B28"/>
      <c r="C28"/>
      <c r="D28"/>
      <c r="E28" s="256"/>
      <c r="F28" s="256"/>
      <c r="G28"/>
      <c r="H28"/>
      <c r="I28" s="3"/>
      <c r="J28" s="3"/>
      <c r="K28" s="3"/>
      <c r="L28" s="3"/>
      <c r="M28" s="3"/>
      <c r="N28" s="17"/>
    </row>
    <row r="29" spans="1:14" x14ac:dyDescent="0.25">
      <c r="A29" s="44"/>
      <c r="B29" s="49" t="s">
        <v>18</v>
      </c>
      <c r="C29" s="49" t="s">
        <v>19</v>
      </c>
      <c r="D29" s="49" t="s">
        <v>20</v>
      </c>
      <c r="E29" s="1786"/>
      <c r="F29" s="1786"/>
      <c r="G29"/>
      <c r="H29"/>
      <c r="I29" s="3"/>
      <c r="J29" s="3"/>
      <c r="K29" s="3"/>
      <c r="L29" s="3"/>
      <c r="M29" s="3"/>
      <c r="N29" s="17"/>
    </row>
    <row r="30" spans="1:14" x14ac:dyDescent="0.25">
      <c r="A30" s="44"/>
      <c r="B30" s="51" t="s">
        <v>21</v>
      </c>
      <c r="C30" s="550" t="s">
        <v>22</v>
      </c>
      <c r="D30" s="550"/>
      <c r="E30" s="1788"/>
      <c r="F30" s="1788"/>
      <c r="G30"/>
      <c r="H30"/>
      <c r="I30" s="3"/>
      <c r="J30" s="3"/>
      <c r="K30" s="3"/>
      <c r="L30" s="3"/>
      <c r="M30" s="3"/>
      <c r="N30" s="17"/>
    </row>
    <row r="31" spans="1:14" x14ac:dyDescent="0.25">
      <c r="A31" s="44"/>
      <c r="B31" s="51" t="s">
        <v>23</v>
      </c>
      <c r="C31" s="550" t="s">
        <v>22</v>
      </c>
      <c r="D31" s="550"/>
      <c r="E31" s="1788"/>
      <c r="F31" s="1788"/>
      <c r="G31"/>
      <c r="H31"/>
      <c r="I31" s="3"/>
      <c r="J31" s="3"/>
      <c r="K31" s="3"/>
      <c r="L31" s="3"/>
      <c r="M31" s="3"/>
      <c r="N31" s="17"/>
    </row>
    <row r="32" spans="1:14" x14ac:dyDescent="0.25">
      <c r="A32" s="44"/>
      <c r="B32" s="51" t="s">
        <v>24</v>
      </c>
      <c r="C32" s="550"/>
      <c r="D32" s="550" t="s">
        <v>22</v>
      </c>
      <c r="E32" s="1788"/>
      <c r="F32" s="1788"/>
      <c r="G32"/>
      <c r="H32"/>
      <c r="I32" s="3"/>
      <c r="J32" s="3"/>
      <c r="K32" s="3"/>
      <c r="L32" s="3"/>
      <c r="M32" s="3"/>
      <c r="N32" s="17"/>
    </row>
    <row r="33" spans="1:14" x14ac:dyDescent="0.25">
      <c r="A33" s="44"/>
      <c r="B33" s="51" t="s">
        <v>25</v>
      </c>
      <c r="C33" s="550" t="s">
        <v>22</v>
      </c>
      <c r="D33" s="550"/>
      <c r="E33" s="1788"/>
      <c r="F33" s="1788"/>
      <c r="G33"/>
      <c r="H33"/>
      <c r="I33" s="3"/>
      <c r="J33" s="3"/>
      <c r="K33" s="3"/>
      <c r="L33" s="3"/>
      <c r="M33" s="3"/>
      <c r="N33" s="17"/>
    </row>
    <row r="34" spans="1:14" x14ac:dyDescent="0.25">
      <c r="A34" s="44"/>
      <c r="B34" s="35"/>
      <c r="C34" s="580"/>
      <c r="D34" s="35"/>
      <c r="E34" s="566"/>
      <c r="F34" s="566"/>
      <c r="G34"/>
      <c r="H34"/>
      <c r="I34" s="3"/>
      <c r="J34" s="3"/>
      <c r="K34" s="3"/>
      <c r="L34" s="3"/>
      <c r="M34" s="3"/>
      <c r="N34" s="17"/>
    </row>
    <row r="35" spans="1:14" x14ac:dyDescent="0.25">
      <c r="A35" s="44"/>
      <c r="B35" s="47" t="s">
        <v>468</v>
      </c>
      <c r="C35"/>
      <c r="D35"/>
      <c r="E35" s="196"/>
      <c r="F35" s="196"/>
      <c r="G35"/>
      <c r="H35"/>
      <c r="I35" s="3"/>
      <c r="J35" s="3"/>
      <c r="K35" s="3"/>
      <c r="L35" s="3"/>
      <c r="M35" s="3"/>
      <c r="N35" s="17"/>
    </row>
    <row r="36" spans="1:14" x14ac:dyDescent="0.25">
      <c r="A36" s="44"/>
      <c r="B36"/>
      <c r="C36"/>
      <c r="D36"/>
      <c r="E36" s="196"/>
      <c r="F36" s="196"/>
      <c r="G36"/>
      <c r="H36"/>
      <c r="I36" s="3"/>
      <c r="J36" s="3"/>
      <c r="K36" s="3"/>
      <c r="L36" s="3"/>
      <c r="M36" s="3"/>
      <c r="N36" s="17"/>
    </row>
    <row r="37" spans="1:14" x14ac:dyDescent="0.25">
      <c r="A37" s="44"/>
      <c r="B37" s="49" t="s">
        <v>18</v>
      </c>
      <c r="C37" s="49" t="s">
        <v>19</v>
      </c>
      <c r="D37" s="49" t="s">
        <v>20</v>
      </c>
      <c r="E37" s="196"/>
      <c r="F37" s="196"/>
      <c r="G37"/>
      <c r="H37"/>
      <c r="I37" s="3"/>
      <c r="J37" s="3"/>
      <c r="K37" s="3"/>
      <c r="L37" s="3"/>
      <c r="M37" s="3"/>
      <c r="N37" s="17"/>
    </row>
    <row r="38" spans="1:14" x14ac:dyDescent="0.25">
      <c r="A38" s="44"/>
      <c r="B38" s="51" t="s">
        <v>21</v>
      </c>
      <c r="C38" s="550"/>
      <c r="D38" s="550" t="s">
        <v>22</v>
      </c>
      <c r="E38" s="196"/>
      <c r="F38" s="196"/>
      <c r="G38"/>
      <c r="H38"/>
      <c r="I38" s="3"/>
      <c r="J38" s="3"/>
      <c r="K38" s="3"/>
      <c r="L38" s="3"/>
      <c r="M38" s="3"/>
      <c r="N38" s="17"/>
    </row>
    <row r="39" spans="1:14" x14ac:dyDescent="0.25">
      <c r="A39" s="44"/>
      <c r="B39" s="51" t="s">
        <v>23</v>
      </c>
      <c r="C39" s="550" t="s">
        <v>22</v>
      </c>
      <c r="D39" s="3"/>
      <c r="E39" s="196"/>
      <c r="F39" s="196"/>
      <c r="G39"/>
      <c r="H39"/>
      <c r="I39" s="3"/>
      <c r="J39" s="3"/>
      <c r="K39" s="3"/>
      <c r="L39" s="3"/>
      <c r="M39" s="3"/>
      <c r="N39" s="17"/>
    </row>
    <row r="40" spans="1:14" x14ac:dyDescent="0.25">
      <c r="A40" s="44"/>
      <c r="B40" s="51" t="s">
        <v>24</v>
      </c>
      <c r="C40" s="550"/>
      <c r="D40" s="550" t="s">
        <v>22</v>
      </c>
      <c r="E40" s="196"/>
      <c r="F40" s="196"/>
      <c r="G40"/>
      <c r="H40"/>
      <c r="I40" s="3"/>
      <c r="J40" s="3"/>
      <c r="K40" s="3"/>
      <c r="L40" s="3"/>
      <c r="M40" s="3"/>
      <c r="N40" s="17"/>
    </row>
    <row r="41" spans="1:14" x14ac:dyDescent="0.25">
      <c r="A41" s="44"/>
      <c r="B41" s="51" t="s">
        <v>25</v>
      </c>
      <c r="C41" s="550"/>
      <c r="D41" s="550" t="s">
        <v>22</v>
      </c>
      <c r="E41" s="196"/>
      <c r="F41" s="196"/>
      <c r="G41"/>
      <c r="H41"/>
      <c r="I41" s="3"/>
      <c r="J41" s="3"/>
      <c r="K41" s="3"/>
      <c r="L41" s="3"/>
      <c r="M41" s="3"/>
      <c r="N41" s="17"/>
    </row>
    <row r="42" spans="1:14" x14ac:dyDescent="0.25">
      <c r="A42" s="44"/>
      <c r="D42" s="3"/>
      <c r="E42" s="1786"/>
      <c r="F42" s="1786"/>
      <c r="G42"/>
      <c r="H42"/>
      <c r="I42" s="3"/>
      <c r="J42" s="3"/>
      <c r="K42" s="3"/>
      <c r="L42" s="3"/>
      <c r="M42" s="3"/>
      <c r="N42" s="17"/>
    </row>
    <row r="43" spans="1:14" x14ac:dyDescent="0.25">
      <c r="A43" s="44"/>
      <c r="B43" s="47" t="s">
        <v>469</v>
      </c>
      <c r="E43" s="565"/>
      <c r="F43" s="565"/>
      <c r="G43"/>
      <c r="H43"/>
      <c r="I43" s="3"/>
      <c r="J43" s="3"/>
      <c r="K43" s="3"/>
      <c r="L43" s="3"/>
      <c r="M43" s="3"/>
      <c r="N43" s="17"/>
    </row>
    <row r="44" spans="1:14" x14ac:dyDescent="0.25">
      <c r="A44" s="44"/>
      <c r="E44" s="1788"/>
      <c r="F44" s="1788"/>
      <c r="G44"/>
      <c r="H44"/>
      <c r="I44" s="3"/>
      <c r="J44" s="3"/>
      <c r="K44" s="3"/>
      <c r="L44" s="3"/>
      <c r="M44" s="3"/>
      <c r="N44" s="17"/>
    </row>
    <row r="45" spans="1:14" x14ac:dyDescent="0.25">
      <c r="A45" s="44"/>
      <c r="B45" s="49" t="s">
        <v>18</v>
      </c>
      <c r="C45" s="49" t="s">
        <v>19</v>
      </c>
      <c r="D45" s="49" t="s">
        <v>20</v>
      </c>
      <c r="E45" s="1788"/>
      <c r="F45" s="1788"/>
      <c r="G45"/>
      <c r="H45"/>
      <c r="I45" s="3"/>
      <c r="J45" s="3"/>
      <c r="K45" s="3"/>
      <c r="L45" s="3"/>
      <c r="M45" s="3"/>
      <c r="N45" s="17"/>
    </row>
    <row r="46" spans="1:14" x14ac:dyDescent="0.25">
      <c r="A46" s="44"/>
      <c r="B46" s="51" t="s">
        <v>21</v>
      </c>
      <c r="C46" s="51"/>
      <c r="D46" s="550" t="s">
        <v>22</v>
      </c>
      <c r="E46" s="1788"/>
      <c r="F46" s="1788"/>
      <c r="G46"/>
      <c r="H46"/>
      <c r="I46" s="3"/>
      <c r="J46" s="3"/>
      <c r="K46" s="3"/>
      <c r="L46" s="3"/>
      <c r="M46" s="3"/>
      <c r="N46" s="17"/>
    </row>
    <row r="47" spans="1:14" x14ac:dyDescent="0.25">
      <c r="A47" s="44"/>
      <c r="B47" s="51" t="s">
        <v>23</v>
      </c>
      <c r="C47" s="550" t="s">
        <v>22</v>
      </c>
      <c r="D47" s="550"/>
      <c r="E47" s="1788"/>
      <c r="F47" s="1788"/>
      <c r="G47"/>
      <c r="H47"/>
      <c r="I47" s="3"/>
      <c r="J47" s="3"/>
      <c r="K47" s="3"/>
      <c r="L47" s="3"/>
      <c r="M47" s="3"/>
      <c r="N47" s="17"/>
    </row>
    <row r="48" spans="1:14" x14ac:dyDescent="0.25">
      <c r="A48" s="44"/>
      <c r="B48" s="51" t="s">
        <v>24</v>
      </c>
      <c r="C48" s="550"/>
      <c r="D48" s="550" t="s">
        <v>22</v>
      </c>
      <c r="E48" s="44"/>
      <c r="F48" s="44"/>
      <c r="G48"/>
      <c r="H48"/>
      <c r="I48" s="3"/>
      <c r="J48" s="3"/>
      <c r="K48" s="3"/>
      <c r="L48" s="3"/>
      <c r="M48" s="3"/>
      <c r="N48" s="17"/>
    </row>
    <row r="49" spans="1:14" x14ac:dyDescent="0.25">
      <c r="A49" s="44"/>
      <c r="B49" s="51" t="s">
        <v>25</v>
      </c>
      <c r="C49" s="550"/>
      <c r="D49" s="550" t="s">
        <v>22</v>
      </c>
      <c r="E49" s="44"/>
      <c r="F49" s="44"/>
      <c r="G49"/>
      <c r="H49"/>
      <c r="I49" s="3"/>
      <c r="J49" s="3"/>
      <c r="K49" s="3"/>
      <c r="L49" s="3"/>
      <c r="M49" s="3"/>
      <c r="N49" s="17"/>
    </row>
    <row r="50" spans="1:14" x14ac:dyDescent="0.25">
      <c r="A50" s="44"/>
      <c r="B50"/>
      <c r="C50"/>
      <c r="D50"/>
      <c r="E50"/>
      <c r="F50"/>
      <c r="G50"/>
      <c r="H50"/>
      <c r="I50" s="3"/>
      <c r="J50" s="3"/>
      <c r="K50" s="3"/>
      <c r="L50" s="3"/>
      <c r="M50" s="3"/>
      <c r="N50" s="17"/>
    </row>
    <row r="51" spans="1:14" x14ac:dyDescent="0.25">
      <c r="A51" s="44"/>
      <c r="B51" s="47" t="s">
        <v>2779</v>
      </c>
      <c r="C51"/>
      <c r="D51"/>
      <c r="E51"/>
      <c r="F51"/>
      <c r="G51"/>
      <c r="H51"/>
      <c r="I51" s="3"/>
      <c r="J51" s="3"/>
      <c r="K51" s="3"/>
      <c r="L51" s="3"/>
      <c r="M51" s="3"/>
      <c r="N51" s="17"/>
    </row>
    <row r="52" spans="1:14" x14ac:dyDescent="0.25">
      <c r="A52" s="44"/>
      <c r="B52"/>
      <c r="C52"/>
      <c r="D52"/>
      <c r="E52"/>
      <c r="F52"/>
      <c r="G52"/>
      <c r="H52"/>
      <c r="I52" s="3"/>
      <c r="J52" s="3"/>
      <c r="K52" s="3"/>
      <c r="L52" s="3"/>
      <c r="M52" s="3"/>
      <c r="N52" s="17"/>
    </row>
    <row r="53" spans="1:14" x14ac:dyDescent="0.25">
      <c r="A53" s="44"/>
      <c r="B53" s="49" t="s">
        <v>18</v>
      </c>
      <c r="C53" s="49" t="s">
        <v>27</v>
      </c>
      <c r="D53" s="55" t="s">
        <v>28</v>
      </c>
      <c r="E53" s="55" t="s">
        <v>29</v>
      </c>
      <c r="F53"/>
      <c r="G53"/>
      <c r="H53"/>
      <c r="I53" s="3"/>
      <c r="J53" s="3"/>
      <c r="K53" s="3"/>
      <c r="L53" s="3"/>
      <c r="M53" s="3"/>
      <c r="N53" s="17"/>
    </row>
    <row r="54" spans="1:14" ht="28.5" x14ac:dyDescent="0.25">
      <c r="A54" s="44"/>
      <c r="B54" s="56" t="s">
        <v>30</v>
      </c>
      <c r="C54" s="665">
        <v>40</v>
      </c>
      <c r="D54" s="606">
        <v>40</v>
      </c>
      <c r="E54" s="1789">
        <f>D54+D55</f>
        <v>100</v>
      </c>
      <c r="F54"/>
      <c r="G54"/>
      <c r="H54"/>
      <c r="I54" s="3"/>
      <c r="J54" s="3"/>
      <c r="K54" s="3"/>
      <c r="L54" s="3"/>
      <c r="M54" s="3"/>
      <c r="N54" s="17"/>
    </row>
    <row r="55" spans="1:14" ht="42.75" x14ac:dyDescent="0.25">
      <c r="A55" s="44"/>
      <c r="B55" s="56" t="s">
        <v>31</v>
      </c>
      <c r="C55" s="665">
        <v>60</v>
      </c>
      <c r="D55" s="606">
        <v>60</v>
      </c>
      <c r="E55" s="1790"/>
      <c r="F55"/>
      <c r="G55"/>
      <c r="H55"/>
      <c r="I55" s="3"/>
      <c r="J55" s="3"/>
      <c r="K55" s="3"/>
      <c r="L55" s="3"/>
      <c r="M55" s="3"/>
      <c r="N55" s="17"/>
    </row>
    <row r="56" spans="1:14" x14ac:dyDescent="0.25">
      <c r="A56" s="44"/>
      <c r="B56" s="208"/>
      <c r="C56" s="258"/>
      <c r="D56" s="580"/>
      <c r="E56" s="580"/>
      <c r="F56"/>
      <c r="G56"/>
      <c r="H56"/>
      <c r="I56" s="3"/>
      <c r="J56" s="3"/>
      <c r="K56" s="3"/>
      <c r="L56" s="3"/>
      <c r="M56" s="3"/>
      <c r="N56" s="17"/>
    </row>
    <row r="57" spans="1:14" x14ac:dyDescent="0.25">
      <c r="A57" s="44"/>
      <c r="B57" s="47" t="s">
        <v>2780</v>
      </c>
      <c r="C57"/>
      <c r="D57"/>
      <c r="E57"/>
      <c r="F57"/>
      <c r="G57"/>
      <c r="H57"/>
      <c r="I57" s="3"/>
      <c r="J57" s="3"/>
      <c r="K57" s="3"/>
      <c r="L57" s="3"/>
      <c r="M57" s="3"/>
      <c r="N57" s="17"/>
    </row>
    <row r="58" spans="1:14" x14ac:dyDescent="0.25">
      <c r="A58" s="44"/>
      <c r="B58"/>
      <c r="C58"/>
      <c r="D58"/>
      <c r="E58"/>
      <c r="F58"/>
      <c r="G58"/>
      <c r="H58"/>
      <c r="I58" s="3"/>
      <c r="J58" s="3"/>
      <c r="K58" s="3"/>
      <c r="L58" s="3"/>
      <c r="M58" s="3"/>
      <c r="N58" s="17"/>
    </row>
    <row r="59" spans="1:14" x14ac:dyDescent="0.25">
      <c r="A59" s="44"/>
      <c r="B59" s="49" t="s">
        <v>18</v>
      </c>
      <c r="C59" s="49" t="s">
        <v>27</v>
      </c>
      <c r="D59" s="55" t="s">
        <v>28</v>
      </c>
      <c r="E59" s="55" t="s">
        <v>29</v>
      </c>
      <c r="F59"/>
      <c r="G59"/>
      <c r="H59"/>
      <c r="I59" s="3"/>
      <c r="J59" s="3"/>
      <c r="K59" s="3"/>
      <c r="L59" s="3"/>
      <c r="M59" s="3"/>
      <c r="N59" s="17"/>
    </row>
    <row r="60" spans="1:14" ht="28.5" x14ac:dyDescent="0.25">
      <c r="A60" s="44"/>
      <c r="B60" s="56" t="s">
        <v>30</v>
      </c>
      <c r="C60" s="665">
        <v>40</v>
      </c>
      <c r="D60" s="606">
        <v>20</v>
      </c>
      <c r="E60" s="1789">
        <f>D60+D61</f>
        <v>80</v>
      </c>
      <c r="F60"/>
      <c r="G60"/>
      <c r="H60"/>
      <c r="I60" s="3"/>
      <c r="J60" s="3"/>
      <c r="K60" s="3"/>
      <c r="L60" s="3"/>
      <c r="M60" s="3"/>
      <c r="N60" s="17"/>
    </row>
    <row r="61" spans="1:14" ht="42.75" x14ac:dyDescent="0.25">
      <c r="A61" s="44"/>
      <c r="B61" s="56" t="s">
        <v>31</v>
      </c>
      <c r="C61" s="665">
        <v>60</v>
      </c>
      <c r="D61" s="606">
        <v>60</v>
      </c>
      <c r="E61" s="1790"/>
      <c r="F61"/>
      <c r="G61"/>
      <c r="H61"/>
      <c r="I61" s="3"/>
      <c r="J61" s="3"/>
      <c r="K61" s="3"/>
      <c r="L61" s="3"/>
      <c r="M61" s="3"/>
      <c r="N61" s="17"/>
    </row>
    <row r="62" spans="1:14" x14ac:dyDescent="0.25">
      <c r="A62" s="44"/>
      <c r="B62"/>
      <c r="C62"/>
      <c r="D62"/>
      <c r="E62"/>
      <c r="F62"/>
      <c r="G62"/>
      <c r="H62"/>
      <c r="I62" s="3"/>
      <c r="J62" s="3"/>
      <c r="K62" s="3"/>
      <c r="L62" s="3"/>
      <c r="M62" s="3"/>
      <c r="N62" s="17"/>
    </row>
    <row r="63" spans="1:14" x14ac:dyDescent="0.25">
      <c r="A63" s="44"/>
      <c r="B63"/>
      <c r="C63"/>
      <c r="D63"/>
      <c r="E63"/>
      <c r="F63"/>
      <c r="G63"/>
      <c r="H63"/>
      <c r="I63" s="3"/>
      <c r="J63" s="3"/>
      <c r="K63" s="3"/>
      <c r="L63" s="3"/>
      <c r="M63" s="3"/>
      <c r="N63" s="17"/>
    </row>
    <row r="64" spans="1:14" x14ac:dyDescent="0.25">
      <c r="A64" s="44"/>
      <c r="B64" s="47" t="s">
        <v>2781</v>
      </c>
      <c r="C64"/>
      <c r="D64"/>
      <c r="E64"/>
      <c r="F64"/>
      <c r="G64"/>
      <c r="H64"/>
      <c r="I64" s="3"/>
      <c r="J64" s="3"/>
      <c r="K64" s="3"/>
      <c r="L64" s="3"/>
      <c r="M64" s="3"/>
      <c r="N64" s="17"/>
    </row>
    <row r="65" spans="1:26" x14ac:dyDescent="0.25">
      <c r="A65" s="44"/>
      <c r="B65"/>
      <c r="C65"/>
      <c r="D65"/>
      <c r="E65"/>
      <c r="F65"/>
      <c r="G65"/>
      <c r="H65"/>
      <c r="I65" s="3"/>
      <c r="J65" s="3"/>
      <c r="K65" s="3"/>
      <c r="L65" s="3"/>
      <c r="M65" s="3"/>
      <c r="N65" s="17"/>
    </row>
    <row r="66" spans="1:26" x14ac:dyDescent="0.25">
      <c r="A66" s="44"/>
      <c r="B66" s="49" t="s">
        <v>18</v>
      </c>
      <c r="C66" s="49" t="s">
        <v>27</v>
      </c>
      <c r="D66" s="55" t="s">
        <v>28</v>
      </c>
      <c r="E66" s="55" t="s">
        <v>29</v>
      </c>
      <c r="F66" s="41"/>
      <c r="G66" s="41"/>
      <c r="H66" s="41"/>
      <c r="I66" s="637"/>
      <c r="J66" s="637"/>
      <c r="K66" s="637"/>
      <c r="L66" s="637"/>
      <c r="M66" s="637"/>
    </row>
    <row r="67" spans="1:26" ht="28.5" x14ac:dyDescent="0.25">
      <c r="A67" s="44"/>
      <c r="B67" s="56" t="s">
        <v>30</v>
      </c>
      <c r="C67" s="665">
        <v>40</v>
      </c>
      <c r="D67" s="606">
        <v>20</v>
      </c>
      <c r="E67" s="1789">
        <f>D67+D68</f>
        <v>55</v>
      </c>
      <c r="F67" s="41"/>
      <c r="G67" s="41"/>
      <c r="H67" s="41"/>
      <c r="I67" s="637"/>
      <c r="J67" s="637"/>
      <c r="K67" s="637"/>
      <c r="L67" s="637"/>
      <c r="M67" s="637"/>
    </row>
    <row r="68" spans="1:26" ht="42.75" x14ac:dyDescent="0.25">
      <c r="A68" s="44"/>
      <c r="B68" s="56" t="s">
        <v>31</v>
      </c>
      <c r="C68" s="665">
        <v>60</v>
      </c>
      <c r="D68" s="606">
        <v>35</v>
      </c>
      <c r="E68" s="1790"/>
      <c r="F68" s="41"/>
      <c r="G68" s="41"/>
      <c r="H68" s="41"/>
      <c r="I68" s="637"/>
      <c r="J68" s="637"/>
      <c r="K68" s="637"/>
      <c r="L68" s="637"/>
      <c r="M68" s="637"/>
    </row>
    <row r="69" spans="1:26" ht="15.75" thickBot="1" x14ac:dyDescent="0.3">
      <c r="M69" s="1568" t="s">
        <v>32</v>
      </c>
      <c r="N69" s="1568"/>
    </row>
    <row r="70" spans="1:26" x14ac:dyDescent="0.25">
      <c r="B70" s="668" t="s">
        <v>33</v>
      </c>
      <c r="M70" s="58"/>
      <c r="N70" s="58"/>
    </row>
    <row r="71" spans="1:26" ht="15.75" thickBot="1" x14ac:dyDescent="0.3">
      <c r="M71" s="58"/>
      <c r="N71" s="58"/>
    </row>
    <row r="72" spans="1:26" s="3" customFormat="1" ht="60" x14ac:dyDescent="0.25">
      <c r="B72" s="156" t="s">
        <v>34</v>
      </c>
      <c r="C72" s="156" t="s">
        <v>35</v>
      </c>
      <c r="D72" s="156" t="s">
        <v>36</v>
      </c>
      <c r="E72" s="156" t="s">
        <v>37</v>
      </c>
      <c r="F72" s="156" t="s">
        <v>38</v>
      </c>
      <c r="G72" s="156" t="s">
        <v>39</v>
      </c>
      <c r="H72" s="156" t="s">
        <v>40</v>
      </c>
      <c r="I72" s="156" t="s">
        <v>41</v>
      </c>
      <c r="J72" s="156" t="s">
        <v>42</v>
      </c>
      <c r="K72" s="156" t="s">
        <v>43</v>
      </c>
      <c r="L72" s="156" t="s">
        <v>44</v>
      </c>
      <c r="M72" s="158" t="s">
        <v>45</v>
      </c>
      <c r="N72" s="156" t="s">
        <v>46</v>
      </c>
      <c r="O72" s="156" t="s">
        <v>47</v>
      </c>
      <c r="P72" s="554" t="s">
        <v>48</v>
      </c>
      <c r="Q72" s="554" t="s">
        <v>49</v>
      </c>
    </row>
    <row r="73" spans="1:26" s="269" customFormat="1" ht="45" customHeight="1" x14ac:dyDescent="0.25">
      <c r="A73" s="259">
        <v>1</v>
      </c>
      <c r="B73" s="260" t="s">
        <v>348</v>
      </c>
      <c r="C73" s="261" t="s">
        <v>348</v>
      </c>
      <c r="D73" s="262" t="s">
        <v>50</v>
      </c>
      <c r="E73" s="263" t="s">
        <v>471</v>
      </c>
      <c r="F73" s="262" t="s">
        <v>19</v>
      </c>
      <c r="G73" s="264">
        <v>1</v>
      </c>
      <c r="H73" s="265">
        <v>41214</v>
      </c>
      <c r="I73" s="265">
        <v>41274</v>
      </c>
      <c r="J73" s="266" t="s">
        <v>20</v>
      </c>
      <c r="K73" s="263">
        <v>0</v>
      </c>
      <c r="L73" s="273">
        <v>2</v>
      </c>
      <c r="M73" s="263">
        <v>22</v>
      </c>
      <c r="N73" s="263">
        <v>22</v>
      </c>
      <c r="O73" s="267">
        <v>8858146</v>
      </c>
      <c r="P73" s="267" t="s">
        <v>472</v>
      </c>
      <c r="Q73" s="261" t="s">
        <v>473</v>
      </c>
      <c r="R73" s="268"/>
      <c r="S73" s="268"/>
      <c r="T73" s="268"/>
      <c r="U73" s="268"/>
      <c r="V73" s="268"/>
      <c r="W73" s="268"/>
      <c r="X73" s="268"/>
      <c r="Y73" s="268"/>
      <c r="Z73" s="268"/>
    </row>
    <row r="74" spans="1:26" s="76" customFormat="1" ht="50.25" customHeight="1" x14ac:dyDescent="0.25">
      <c r="A74" s="62">
        <f>+A73+1</f>
        <v>2</v>
      </c>
      <c r="B74" s="260" t="s">
        <v>348</v>
      </c>
      <c r="C74" s="261" t="s">
        <v>348</v>
      </c>
      <c r="D74" s="270" t="s">
        <v>50</v>
      </c>
      <c r="E74" s="263" t="s">
        <v>474</v>
      </c>
      <c r="F74" s="262" t="s">
        <v>19</v>
      </c>
      <c r="G74" s="271">
        <v>1</v>
      </c>
      <c r="H74" s="265">
        <v>40924</v>
      </c>
      <c r="I74" s="265">
        <v>41274</v>
      </c>
      <c r="J74" s="266" t="s">
        <v>20</v>
      </c>
      <c r="K74" s="272">
        <v>11.46</v>
      </c>
      <c r="L74" s="273">
        <v>0</v>
      </c>
      <c r="M74" s="263">
        <v>819</v>
      </c>
      <c r="N74" s="263">
        <v>819</v>
      </c>
      <c r="O74" s="267">
        <v>531988688</v>
      </c>
      <c r="P74" s="267" t="s">
        <v>475</v>
      </c>
      <c r="Q74" s="261"/>
      <c r="R74" s="75"/>
      <c r="S74" s="75"/>
      <c r="T74" s="75"/>
      <c r="U74" s="75"/>
      <c r="V74" s="75"/>
      <c r="W74" s="75"/>
      <c r="X74" s="75"/>
      <c r="Y74" s="75"/>
      <c r="Z74" s="75"/>
    </row>
    <row r="75" spans="1:26" s="76" customFormat="1" ht="69" customHeight="1" x14ac:dyDescent="0.25">
      <c r="A75" s="62">
        <f t="shared" ref="A75:A80" si="0">+A74+1</f>
        <v>3</v>
      </c>
      <c r="B75" s="260" t="s">
        <v>348</v>
      </c>
      <c r="C75" s="261" t="s">
        <v>348</v>
      </c>
      <c r="D75" s="270" t="s">
        <v>50</v>
      </c>
      <c r="E75" s="263" t="s">
        <v>476</v>
      </c>
      <c r="F75" s="262" t="s">
        <v>19</v>
      </c>
      <c r="G75" s="271">
        <v>1</v>
      </c>
      <c r="H75" s="265">
        <v>40928</v>
      </c>
      <c r="I75" s="265">
        <v>41274</v>
      </c>
      <c r="J75" s="266" t="s">
        <v>20</v>
      </c>
      <c r="K75" s="263">
        <v>0</v>
      </c>
      <c r="L75" s="273" t="s">
        <v>477</v>
      </c>
      <c r="M75" s="263">
        <v>3370</v>
      </c>
      <c r="N75" s="263">
        <v>3370</v>
      </c>
      <c r="O75" s="267">
        <v>2289227599</v>
      </c>
      <c r="P75" s="267" t="s">
        <v>478</v>
      </c>
      <c r="Q75" s="261" t="s">
        <v>479</v>
      </c>
      <c r="R75" s="75"/>
      <c r="S75" s="75"/>
      <c r="T75" s="75"/>
      <c r="U75" s="75"/>
      <c r="V75" s="75"/>
      <c r="W75" s="75"/>
      <c r="X75" s="75"/>
      <c r="Y75" s="75"/>
      <c r="Z75" s="75"/>
    </row>
    <row r="76" spans="1:26" s="76" customFormat="1" ht="65.25" customHeight="1" x14ac:dyDescent="0.25">
      <c r="A76" s="62">
        <f t="shared" si="0"/>
        <v>4</v>
      </c>
      <c r="B76" s="260" t="s">
        <v>348</v>
      </c>
      <c r="C76" s="261" t="s">
        <v>348</v>
      </c>
      <c r="D76" s="270" t="s">
        <v>50</v>
      </c>
      <c r="E76" s="263" t="s">
        <v>480</v>
      </c>
      <c r="F76" s="262" t="s">
        <v>19</v>
      </c>
      <c r="G76" s="271">
        <v>1</v>
      </c>
      <c r="H76" s="265">
        <v>41261</v>
      </c>
      <c r="I76" s="265">
        <v>41988</v>
      </c>
      <c r="J76" s="266" t="s">
        <v>20</v>
      </c>
      <c r="K76" s="263">
        <v>21</v>
      </c>
      <c r="L76" s="273">
        <v>0.4</v>
      </c>
      <c r="M76" s="263">
        <v>214</v>
      </c>
      <c r="N76" s="263">
        <v>214</v>
      </c>
      <c r="O76" s="267">
        <v>1080611133</v>
      </c>
      <c r="P76" s="267" t="s">
        <v>481</v>
      </c>
      <c r="Q76" s="261" t="s">
        <v>482</v>
      </c>
      <c r="R76" s="75"/>
      <c r="S76" s="75"/>
      <c r="T76" s="75"/>
      <c r="U76" s="75"/>
      <c r="V76" s="75"/>
      <c r="W76" s="75"/>
      <c r="X76" s="75"/>
      <c r="Y76" s="75"/>
      <c r="Z76" s="75"/>
    </row>
    <row r="77" spans="1:26" s="76" customFormat="1" ht="51.75" customHeight="1" x14ac:dyDescent="0.25">
      <c r="A77" s="62">
        <f t="shared" si="0"/>
        <v>5</v>
      </c>
      <c r="B77" s="260" t="s">
        <v>348</v>
      </c>
      <c r="C77" s="261" t="s">
        <v>348</v>
      </c>
      <c r="D77" s="270" t="s">
        <v>50</v>
      </c>
      <c r="E77" s="263" t="s">
        <v>483</v>
      </c>
      <c r="F77" s="262" t="s">
        <v>63</v>
      </c>
      <c r="G77" s="262">
        <v>100</v>
      </c>
      <c r="H77" s="265">
        <v>41262</v>
      </c>
      <c r="I77" s="265">
        <v>41988</v>
      </c>
      <c r="J77" s="266" t="s">
        <v>20</v>
      </c>
      <c r="K77" s="263">
        <v>0</v>
      </c>
      <c r="L77" s="273">
        <v>21.39</v>
      </c>
      <c r="M77" s="263">
        <v>317</v>
      </c>
      <c r="N77" s="263">
        <v>317</v>
      </c>
      <c r="O77" s="267">
        <v>1652473603</v>
      </c>
      <c r="P77" s="267" t="s">
        <v>484</v>
      </c>
      <c r="Q77" s="261" t="s">
        <v>485</v>
      </c>
      <c r="R77" s="75"/>
      <c r="S77" s="75"/>
      <c r="T77" s="75"/>
      <c r="U77" s="75"/>
      <c r="V77" s="75"/>
      <c r="W77" s="75"/>
      <c r="X77" s="75"/>
      <c r="Y77" s="75"/>
      <c r="Z77" s="75"/>
    </row>
    <row r="78" spans="1:26" s="76" customFormat="1" ht="68.25" customHeight="1" x14ac:dyDescent="0.25">
      <c r="A78" s="62">
        <f t="shared" si="0"/>
        <v>6</v>
      </c>
      <c r="B78" s="260" t="s">
        <v>348</v>
      </c>
      <c r="C78" s="261" t="s">
        <v>348</v>
      </c>
      <c r="D78" s="270" t="s">
        <v>50</v>
      </c>
      <c r="E78" s="263" t="s">
        <v>486</v>
      </c>
      <c r="F78" s="227" t="s">
        <v>19</v>
      </c>
      <c r="G78" s="227">
        <v>100</v>
      </c>
      <c r="H78" s="274">
        <v>41905</v>
      </c>
      <c r="I78" s="265">
        <v>41973</v>
      </c>
      <c r="J78" s="229" t="s">
        <v>20</v>
      </c>
      <c r="K78" s="263">
        <v>0</v>
      </c>
      <c r="L78" s="273">
        <f>7/30</f>
        <v>0.23333333333333334</v>
      </c>
      <c r="M78" s="275">
        <v>2878</v>
      </c>
      <c r="N78" s="263">
        <v>2878</v>
      </c>
      <c r="O78" s="267">
        <v>694514056</v>
      </c>
      <c r="P78" s="276">
        <v>92</v>
      </c>
      <c r="Q78" s="74" t="s">
        <v>487</v>
      </c>
      <c r="R78" s="75"/>
      <c r="S78" s="75"/>
      <c r="T78" s="75"/>
      <c r="U78" s="75"/>
      <c r="V78" s="75"/>
      <c r="W78" s="75"/>
      <c r="X78" s="75"/>
      <c r="Y78" s="75"/>
      <c r="Z78" s="75"/>
    </row>
    <row r="79" spans="1:26" s="76" customFormat="1" ht="63.75" customHeight="1" x14ac:dyDescent="0.25">
      <c r="A79" s="62">
        <f t="shared" si="0"/>
        <v>7</v>
      </c>
      <c r="B79" s="260" t="s">
        <v>348</v>
      </c>
      <c r="C79" s="261" t="s">
        <v>348</v>
      </c>
      <c r="D79" s="270" t="s">
        <v>50</v>
      </c>
      <c r="E79" s="263" t="s">
        <v>488</v>
      </c>
      <c r="F79" s="227" t="s">
        <v>19</v>
      </c>
      <c r="G79" s="227">
        <v>100</v>
      </c>
      <c r="H79" s="274">
        <v>41662</v>
      </c>
      <c r="I79" s="265">
        <v>41973</v>
      </c>
      <c r="J79" s="229" t="s">
        <v>20</v>
      </c>
      <c r="K79" s="263">
        <v>0</v>
      </c>
      <c r="L79" s="273" t="s">
        <v>489</v>
      </c>
      <c r="M79" s="275">
        <v>779</v>
      </c>
      <c r="N79" s="263">
        <v>779</v>
      </c>
      <c r="O79" s="267">
        <v>918725473</v>
      </c>
      <c r="P79" s="277" t="s">
        <v>490</v>
      </c>
      <c r="Q79" s="74" t="s">
        <v>491</v>
      </c>
      <c r="R79" s="75"/>
      <c r="S79" s="75"/>
      <c r="T79" s="75"/>
      <c r="U79" s="75"/>
      <c r="V79" s="75"/>
      <c r="W79" s="75"/>
      <c r="X79" s="75"/>
      <c r="Y79" s="75"/>
      <c r="Z79" s="75"/>
    </row>
    <row r="80" spans="1:26" s="76" customFormat="1" ht="15.75" x14ac:dyDescent="0.25">
      <c r="A80" s="62">
        <f t="shared" si="0"/>
        <v>8</v>
      </c>
      <c r="B80" s="260"/>
      <c r="C80" s="261"/>
      <c r="D80" s="270"/>
      <c r="E80" s="263"/>
      <c r="F80" s="227"/>
      <c r="G80" s="227"/>
      <c r="H80" s="227"/>
      <c r="I80" s="229"/>
      <c r="J80" s="229"/>
      <c r="L80" s="273"/>
      <c r="M80" s="278"/>
      <c r="N80" s="278"/>
      <c r="O80" s="171"/>
      <c r="P80" s="171"/>
      <c r="Q80" s="74"/>
      <c r="R80" s="75"/>
      <c r="S80" s="75"/>
      <c r="T80" s="75"/>
      <c r="U80" s="75"/>
      <c r="V80" s="75"/>
      <c r="W80" s="75"/>
      <c r="X80" s="75"/>
      <c r="Y80" s="75"/>
      <c r="Z80" s="75"/>
    </row>
    <row r="81" spans="1:17" s="76" customFormat="1" ht="15.75" x14ac:dyDescent="0.25">
      <c r="A81" s="62"/>
      <c r="B81" s="163"/>
      <c r="C81" s="227"/>
      <c r="D81" s="225"/>
      <c r="E81" s="263"/>
      <c r="F81" s="227"/>
      <c r="G81" s="227"/>
      <c r="H81" s="227"/>
      <c r="I81" s="229"/>
      <c r="J81" s="229"/>
      <c r="K81" s="273">
        <f>K77+K76+K74</f>
        <v>32.46</v>
      </c>
      <c r="L81" s="233"/>
      <c r="M81" s="279">
        <f>SUM(M73:M80)</f>
        <v>8399</v>
      </c>
      <c r="N81" s="233"/>
      <c r="O81" s="171"/>
      <c r="P81" s="171"/>
      <c r="Q81" s="88"/>
    </row>
    <row r="82" spans="1:17" s="100" customFormat="1" x14ac:dyDescent="0.25">
      <c r="E82" s="639"/>
      <c r="Q82" s="666"/>
    </row>
    <row r="83" spans="1:17" s="100" customFormat="1" x14ac:dyDescent="0.25">
      <c r="B83" s="1569" t="s">
        <v>60</v>
      </c>
      <c r="C83" s="1569" t="s">
        <v>61</v>
      </c>
      <c r="D83" s="1571" t="s">
        <v>62</v>
      </c>
      <c r="E83" s="1571"/>
      <c r="F83" s="109" t="s">
        <v>49</v>
      </c>
      <c r="N83" s="100">
        <v>2012</v>
      </c>
      <c r="O83" s="100">
        <v>4742</v>
      </c>
      <c r="Q83" s="666"/>
    </row>
    <row r="84" spans="1:17" s="100" customFormat="1" x14ac:dyDescent="0.25">
      <c r="B84" s="1570"/>
      <c r="C84" s="1570"/>
      <c r="D84" s="552" t="s">
        <v>63</v>
      </c>
      <c r="E84" s="105" t="s">
        <v>64</v>
      </c>
      <c r="F84" s="1606" t="s">
        <v>2936</v>
      </c>
      <c r="N84" s="100">
        <v>2013</v>
      </c>
      <c r="O84" s="100">
        <v>531</v>
      </c>
      <c r="Q84" s="666"/>
    </row>
    <row r="85" spans="1:17" s="100" customFormat="1" ht="18.75" x14ac:dyDescent="0.25">
      <c r="B85" s="106" t="s">
        <v>65</v>
      </c>
      <c r="C85" s="107" t="s">
        <v>492</v>
      </c>
      <c r="D85" s="569" t="s">
        <v>22</v>
      </c>
      <c r="E85" s="569"/>
      <c r="F85" s="1608"/>
      <c r="G85" s="110"/>
      <c r="H85" s="110"/>
      <c r="I85" s="110"/>
      <c r="J85" s="110"/>
      <c r="K85" s="110"/>
      <c r="L85" s="110"/>
      <c r="M85" s="110"/>
      <c r="N85" s="100">
        <v>2014</v>
      </c>
      <c r="O85" s="100">
        <v>4188</v>
      </c>
      <c r="Q85" s="666"/>
    </row>
    <row r="86" spans="1:17" s="100" customFormat="1" x14ac:dyDescent="0.25">
      <c r="B86" s="106" t="s">
        <v>66</v>
      </c>
      <c r="C86" s="107" t="s">
        <v>2909</v>
      </c>
      <c r="D86" s="569" t="s">
        <v>22</v>
      </c>
      <c r="E86" s="569"/>
      <c r="F86" s="1607"/>
      <c r="Q86" s="666"/>
    </row>
    <row r="87" spans="1:17" s="100" customFormat="1" x14ac:dyDescent="0.25">
      <c r="B87" s="112"/>
      <c r="C87" s="1582"/>
      <c r="D87" s="1582"/>
      <c r="E87" s="1582"/>
      <c r="F87" s="1582"/>
      <c r="G87" s="1582"/>
      <c r="H87" s="1582"/>
      <c r="I87" s="1582"/>
      <c r="J87" s="1582"/>
      <c r="K87" s="1582"/>
      <c r="L87" s="1582"/>
      <c r="M87" s="1582"/>
      <c r="N87" s="1582"/>
      <c r="Q87" s="666"/>
    </row>
    <row r="88" spans="1:17" ht="15.75" thickBot="1" x14ac:dyDescent="0.3"/>
    <row r="89" spans="1:17" ht="27" thickBot="1" x14ac:dyDescent="0.3">
      <c r="B89" s="1583" t="s">
        <v>67</v>
      </c>
      <c r="C89" s="1583"/>
      <c r="D89" s="1583"/>
      <c r="E89" s="1583"/>
      <c r="F89" s="1583"/>
      <c r="G89" s="1583"/>
      <c r="H89" s="1583"/>
      <c r="I89" s="1583"/>
      <c r="J89" s="1583"/>
      <c r="K89" s="1583"/>
      <c r="L89" s="1583"/>
      <c r="M89" s="1583"/>
      <c r="N89" s="1583"/>
    </row>
    <row r="92" spans="1:17" ht="90" x14ac:dyDescent="0.25">
      <c r="B92" s="568" t="s">
        <v>68</v>
      </c>
      <c r="C92" s="114" t="s">
        <v>69</v>
      </c>
      <c r="D92" s="114" t="s">
        <v>70</v>
      </c>
      <c r="E92" s="114" t="s">
        <v>71</v>
      </c>
      <c r="F92" s="114" t="s">
        <v>72</v>
      </c>
      <c r="G92" s="114" t="s">
        <v>73</v>
      </c>
      <c r="H92" s="114" t="s">
        <v>74</v>
      </c>
      <c r="I92" s="114" t="s">
        <v>75</v>
      </c>
      <c r="J92" s="114" t="s">
        <v>76</v>
      </c>
      <c r="K92" s="114" t="s">
        <v>77</v>
      </c>
      <c r="L92" s="114" t="s">
        <v>78</v>
      </c>
      <c r="M92" s="115" t="s">
        <v>79</v>
      </c>
      <c r="N92" s="115" t="s">
        <v>80</v>
      </c>
      <c r="O92" s="1579" t="s">
        <v>81</v>
      </c>
      <c r="P92" s="1581"/>
      <c r="Q92" s="114" t="s">
        <v>82</v>
      </c>
    </row>
    <row r="93" spans="1:17" ht="91.5" customHeight="1" x14ac:dyDescent="0.25">
      <c r="B93" s="280" t="s">
        <v>493</v>
      </c>
      <c r="C93" s="281" t="s">
        <v>494</v>
      </c>
      <c r="D93" s="282" t="s">
        <v>495</v>
      </c>
      <c r="E93" s="282">
        <v>156</v>
      </c>
      <c r="F93" s="189" t="s">
        <v>86</v>
      </c>
      <c r="G93" s="189" t="s">
        <v>19</v>
      </c>
      <c r="H93" s="189" t="s">
        <v>86</v>
      </c>
      <c r="I93" s="283" t="s">
        <v>86</v>
      </c>
      <c r="J93" s="283" t="s">
        <v>20</v>
      </c>
      <c r="K93" s="283" t="s">
        <v>20</v>
      </c>
      <c r="L93" s="283" t="s">
        <v>20</v>
      </c>
      <c r="M93" s="283" t="s">
        <v>20</v>
      </c>
      <c r="N93" s="283" t="s">
        <v>20</v>
      </c>
      <c r="O93" s="1714" t="s">
        <v>2910</v>
      </c>
      <c r="P93" s="1715"/>
      <c r="Q93" s="557" t="s">
        <v>1602</v>
      </c>
    </row>
    <row r="94" spans="1:17" ht="91.5" customHeight="1" x14ac:dyDescent="0.25">
      <c r="B94" s="280" t="s">
        <v>493</v>
      </c>
      <c r="C94" s="281" t="s">
        <v>494</v>
      </c>
      <c r="D94" s="282" t="s">
        <v>496</v>
      </c>
      <c r="E94" s="282">
        <v>130</v>
      </c>
      <c r="F94" s="189" t="s">
        <v>86</v>
      </c>
      <c r="G94" s="189" t="s">
        <v>19</v>
      </c>
      <c r="H94" s="189" t="s">
        <v>86</v>
      </c>
      <c r="I94" s="283" t="s">
        <v>86</v>
      </c>
      <c r="J94" s="283" t="s">
        <v>20</v>
      </c>
      <c r="K94" s="283" t="s">
        <v>20</v>
      </c>
      <c r="L94" s="283" t="s">
        <v>20</v>
      </c>
      <c r="M94" s="283" t="s">
        <v>20</v>
      </c>
      <c r="N94" s="283" t="s">
        <v>20</v>
      </c>
      <c r="O94" s="1714" t="s">
        <v>2910</v>
      </c>
      <c r="P94" s="1715"/>
      <c r="Q94" s="557" t="s">
        <v>1602</v>
      </c>
    </row>
    <row r="95" spans="1:17" ht="91.5" customHeight="1" x14ac:dyDescent="0.25">
      <c r="B95" s="280" t="s">
        <v>493</v>
      </c>
      <c r="C95" s="281" t="s">
        <v>494</v>
      </c>
      <c r="D95" s="284" t="s">
        <v>497</v>
      </c>
      <c r="E95" s="282">
        <v>52</v>
      </c>
      <c r="F95" s="189" t="s">
        <v>86</v>
      </c>
      <c r="G95" s="189" t="s">
        <v>19</v>
      </c>
      <c r="H95" s="189" t="s">
        <v>86</v>
      </c>
      <c r="I95" s="283" t="s">
        <v>86</v>
      </c>
      <c r="J95" s="283" t="s">
        <v>20</v>
      </c>
      <c r="K95" s="283" t="s">
        <v>20</v>
      </c>
      <c r="L95" s="283" t="s">
        <v>20</v>
      </c>
      <c r="M95" s="283" t="s">
        <v>20</v>
      </c>
      <c r="N95" s="283" t="s">
        <v>20</v>
      </c>
      <c r="O95" s="1714" t="s">
        <v>2910</v>
      </c>
      <c r="P95" s="1715"/>
      <c r="Q95" s="557" t="s">
        <v>1602</v>
      </c>
    </row>
    <row r="96" spans="1:17" ht="91.5" customHeight="1" x14ac:dyDescent="0.25">
      <c r="B96" s="280" t="s">
        <v>493</v>
      </c>
      <c r="C96" s="281" t="s">
        <v>494</v>
      </c>
      <c r="D96" s="284" t="s">
        <v>498</v>
      </c>
      <c r="E96" s="282">
        <v>130</v>
      </c>
      <c r="F96" s="189" t="s">
        <v>86</v>
      </c>
      <c r="G96" s="189" t="s">
        <v>19</v>
      </c>
      <c r="H96" s="189" t="s">
        <v>86</v>
      </c>
      <c r="I96" s="283" t="s">
        <v>86</v>
      </c>
      <c r="J96" s="283" t="s">
        <v>20</v>
      </c>
      <c r="K96" s="283" t="s">
        <v>20</v>
      </c>
      <c r="L96" s="283" t="s">
        <v>20</v>
      </c>
      <c r="M96" s="283" t="s">
        <v>20</v>
      </c>
      <c r="N96" s="283" t="s">
        <v>20</v>
      </c>
      <c r="O96" s="1714" t="s">
        <v>2910</v>
      </c>
      <c r="P96" s="1715"/>
      <c r="Q96" s="557" t="s">
        <v>1602</v>
      </c>
    </row>
    <row r="97" spans="2:17" ht="91.5" customHeight="1" x14ac:dyDescent="0.25">
      <c r="B97" s="280" t="s">
        <v>493</v>
      </c>
      <c r="C97" s="281" t="s">
        <v>494</v>
      </c>
      <c r="D97" s="284" t="s">
        <v>499</v>
      </c>
      <c r="E97" s="282">
        <v>140</v>
      </c>
      <c r="F97" s="189" t="s">
        <v>86</v>
      </c>
      <c r="G97" s="189" t="s">
        <v>19</v>
      </c>
      <c r="H97" s="189" t="s">
        <v>86</v>
      </c>
      <c r="I97" s="283" t="s">
        <v>86</v>
      </c>
      <c r="J97" s="283" t="s">
        <v>20</v>
      </c>
      <c r="K97" s="283" t="s">
        <v>20</v>
      </c>
      <c r="L97" s="283" t="s">
        <v>20</v>
      </c>
      <c r="M97" s="283" t="s">
        <v>20</v>
      </c>
      <c r="N97" s="283" t="s">
        <v>20</v>
      </c>
      <c r="O97" s="1714" t="s">
        <v>2910</v>
      </c>
      <c r="P97" s="1715"/>
      <c r="Q97" s="557" t="s">
        <v>1602</v>
      </c>
    </row>
    <row r="98" spans="2:17" ht="91.5" customHeight="1" x14ac:dyDescent="0.25">
      <c r="B98" s="280" t="s">
        <v>493</v>
      </c>
      <c r="C98" s="281" t="s">
        <v>494</v>
      </c>
      <c r="D98" s="284" t="s">
        <v>500</v>
      </c>
      <c r="E98" s="282">
        <v>170</v>
      </c>
      <c r="F98" s="189" t="s">
        <v>86</v>
      </c>
      <c r="G98" s="189" t="s">
        <v>19</v>
      </c>
      <c r="H98" s="189" t="s">
        <v>86</v>
      </c>
      <c r="I98" s="283" t="s">
        <v>86</v>
      </c>
      <c r="J98" s="283" t="s">
        <v>20</v>
      </c>
      <c r="K98" s="283" t="s">
        <v>20</v>
      </c>
      <c r="L98" s="283" t="s">
        <v>20</v>
      </c>
      <c r="M98" s="283" t="s">
        <v>20</v>
      </c>
      <c r="N98" s="283" t="s">
        <v>20</v>
      </c>
      <c r="O98" s="1714" t="s">
        <v>2910</v>
      </c>
      <c r="P98" s="1715"/>
      <c r="Q98" s="557" t="s">
        <v>1602</v>
      </c>
    </row>
    <row r="99" spans="2:17" ht="91.5" customHeight="1" x14ac:dyDescent="0.25">
      <c r="B99" s="280" t="s">
        <v>493</v>
      </c>
      <c r="C99" s="281" t="s">
        <v>494</v>
      </c>
      <c r="D99" s="284" t="s">
        <v>501</v>
      </c>
      <c r="E99" s="282">
        <v>299</v>
      </c>
      <c r="F99" s="189" t="s">
        <v>86</v>
      </c>
      <c r="G99" s="189" t="s">
        <v>19</v>
      </c>
      <c r="H99" s="189" t="s">
        <v>86</v>
      </c>
      <c r="I99" s="283" t="s">
        <v>86</v>
      </c>
      <c r="J99" s="283" t="s">
        <v>20</v>
      </c>
      <c r="K99" s="283" t="s">
        <v>20</v>
      </c>
      <c r="L99" s="283" t="s">
        <v>20</v>
      </c>
      <c r="M99" s="283" t="s">
        <v>20</v>
      </c>
      <c r="N99" s="283" t="s">
        <v>20</v>
      </c>
      <c r="O99" s="1714" t="s">
        <v>2910</v>
      </c>
      <c r="P99" s="1715"/>
      <c r="Q99" s="557" t="s">
        <v>1602</v>
      </c>
    </row>
    <row r="100" spans="2:17" ht="91.5" customHeight="1" x14ac:dyDescent="0.25">
      <c r="B100" s="280" t="s">
        <v>493</v>
      </c>
      <c r="C100" s="281" t="s">
        <v>494</v>
      </c>
      <c r="D100" s="284" t="s">
        <v>502</v>
      </c>
      <c r="E100" s="282">
        <v>143</v>
      </c>
      <c r="F100" s="189" t="s">
        <v>86</v>
      </c>
      <c r="G100" s="189" t="s">
        <v>19</v>
      </c>
      <c r="H100" s="189" t="s">
        <v>86</v>
      </c>
      <c r="I100" s="283" t="s">
        <v>86</v>
      </c>
      <c r="J100" s="283" t="s">
        <v>20</v>
      </c>
      <c r="K100" s="283" t="s">
        <v>20</v>
      </c>
      <c r="L100" s="283" t="s">
        <v>20</v>
      </c>
      <c r="M100" s="283" t="s">
        <v>20</v>
      </c>
      <c r="N100" s="283" t="s">
        <v>20</v>
      </c>
      <c r="O100" s="1714" t="s">
        <v>2910</v>
      </c>
      <c r="P100" s="1715"/>
      <c r="Q100" s="557" t="s">
        <v>1602</v>
      </c>
    </row>
    <row r="101" spans="2:17" ht="91.5" customHeight="1" x14ac:dyDescent="0.25">
      <c r="B101" s="280" t="s">
        <v>493</v>
      </c>
      <c r="C101" s="281" t="s">
        <v>494</v>
      </c>
      <c r="D101" s="284" t="s">
        <v>503</v>
      </c>
      <c r="E101" s="282">
        <v>200</v>
      </c>
      <c r="F101" s="189" t="s">
        <v>86</v>
      </c>
      <c r="G101" s="189" t="s">
        <v>19</v>
      </c>
      <c r="H101" s="189" t="s">
        <v>86</v>
      </c>
      <c r="I101" s="283" t="s">
        <v>86</v>
      </c>
      <c r="J101" s="283" t="s">
        <v>20</v>
      </c>
      <c r="K101" s="283" t="s">
        <v>20</v>
      </c>
      <c r="L101" s="283" t="s">
        <v>20</v>
      </c>
      <c r="M101" s="283" t="s">
        <v>20</v>
      </c>
      <c r="N101" s="283" t="s">
        <v>20</v>
      </c>
      <c r="O101" s="1714" t="s">
        <v>2910</v>
      </c>
      <c r="P101" s="1715"/>
      <c r="Q101" s="557" t="s">
        <v>1602</v>
      </c>
    </row>
    <row r="102" spans="2:17" ht="91.5" customHeight="1" x14ac:dyDescent="0.25">
      <c r="B102" s="280" t="s">
        <v>504</v>
      </c>
      <c r="C102" s="281" t="s">
        <v>505</v>
      </c>
      <c r="D102" s="284" t="s">
        <v>506</v>
      </c>
      <c r="E102" s="282">
        <v>39</v>
      </c>
      <c r="F102" s="189" t="s">
        <v>86</v>
      </c>
      <c r="G102" s="189" t="s">
        <v>19</v>
      </c>
      <c r="H102" s="189" t="s">
        <v>86</v>
      </c>
      <c r="I102" s="283" t="s">
        <v>86</v>
      </c>
      <c r="J102" s="283" t="s">
        <v>20</v>
      </c>
      <c r="K102" s="283" t="s">
        <v>20</v>
      </c>
      <c r="L102" s="283" t="s">
        <v>20</v>
      </c>
      <c r="M102" s="283" t="s">
        <v>20</v>
      </c>
      <c r="N102" s="283" t="s">
        <v>20</v>
      </c>
      <c r="O102" s="1714" t="s">
        <v>2910</v>
      </c>
      <c r="P102" s="1715"/>
      <c r="Q102" s="557" t="s">
        <v>1602</v>
      </c>
    </row>
    <row r="103" spans="2:17" ht="91.5" customHeight="1" x14ac:dyDescent="0.25">
      <c r="B103" s="280" t="s">
        <v>507</v>
      </c>
      <c r="C103" s="281" t="s">
        <v>505</v>
      </c>
      <c r="D103" s="284" t="s">
        <v>508</v>
      </c>
      <c r="E103" s="282">
        <v>140</v>
      </c>
      <c r="F103" s="189" t="s">
        <v>86</v>
      </c>
      <c r="G103" s="189" t="s">
        <v>19</v>
      </c>
      <c r="H103" s="189" t="s">
        <v>86</v>
      </c>
      <c r="I103" s="283" t="s">
        <v>86</v>
      </c>
      <c r="J103" s="283" t="s">
        <v>20</v>
      </c>
      <c r="K103" s="283" t="s">
        <v>20</v>
      </c>
      <c r="L103" s="283" t="s">
        <v>20</v>
      </c>
      <c r="M103" s="283" t="s">
        <v>20</v>
      </c>
      <c r="N103" s="283" t="s">
        <v>20</v>
      </c>
      <c r="O103" s="1714" t="s">
        <v>2910</v>
      </c>
      <c r="P103" s="1715"/>
      <c r="Q103" s="557" t="s">
        <v>1602</v>
      </c>
    </row>
    <row r="104" spans="2:17" ht="91.5" customHeight="1" x14ac:dyDescent="0.25">
      <c r="B104" s="280" t="s">
        <v>507</v>
      </c>
      <c r="C104" s="281" t="s">
        <v>505</v>
      </c>
      <c r="D104" s="284" t="s">
        <v>509</v>
      </c>
      <c r="E104" s="282">
        <v>35</v>
      </c>
      <c r="F104" s="189" t="s">
        <v>86</v>
      </c>
      <c r="G104" s="189" t="s">
        <v>19</v>
      </c>
      <c r="H104" s="189" t="s">
        <v>86</v>
      </c>
      <c r="I104" s="283" t="s">
        <v>86</v>
      </c>
      <c r="J104" s="283" t="s">
        <v>20</v>
      </c>
      <c r="K104" s="283" t="s">
        <v>20</v>
      </c>
      <c r="L104" s="283" t="s">
        <v>20</v>
      </c>
      <c r="M104" s="283" t="s">
        <v>20</v>
      </c>
      <c r="N104" s="283" t="s">
        <v>20</v>
      </c>
      <c r="O104" s="1714" t="s">
        <v>2910</v>
      </c>
      <c r="P104" s="1715"/>
      <c r="Q104" s="557" t="s">
        <v>1602</v>
      </c>
    </row>
    <row r="105" spans="2:17" ht="91.5" customHeight="1" x14ac:dyDescent="0.25">
      <c r="B105" s="280" t="s">
        <v>507</v>
      </c>
      <c r="C105" s="281" t="s">
        <v>510</v>
      </c>
      <c r="D105" s="284" t="s">
        <v>511</v>
      </c>
      <c r="E105" s="282">
        <v>39</v>
      </c>
      <c r="F105" s="189" t="s">
        <v>86</v>
      </c>
      <c r="G105" s="189" t="s">
        <v>19</v>
      </c>
      <c r="H105" s="189" t="s">
        <v>86</v>
      </c>
      <c r="I105" s="283" t="s">
        <v>86</v>
      </c>
      <c r="J105" s="283" t="s">
        <v>20</v>
      </c>
      <c r="K105" s="283" t="s">
        <v>20</v>
      </c>
      <c r="L105" s="283" t="s">
        <v>20</v>
      </c>
      <c r="M105" s="283" t="s">
        <v>20</v>
      </c>
      <c r="N105" s="283" t="s">
        <v>20</v>
      </c>
      <c r="O105" s="1714" t="s">
        <v>2910</v>
      </c>
      <c r="P105" s="1715"/>
      <c r="Q105" s="557" t="s">
        <v>1602</v>
      </c>
    </row>
    <row r="106" spans="2:17" ht="91.5" customHeight="1" x14ac:dyDescent="0.25">
      <c r="B106" s="280" t="s">
        <v>512</v>
      </c>
      <c r="C106" s="281" t="s">
        <v>512</v>
      </c>
      <c r="D106" s="284" t="s">
        <v>513</v>
      </c>
      <c r="E106" s="282">
        <v>35</v>
      </c>
      <c r="F106" s="189" t="s">
        <v>86</v>
      </c>
      <c r="G106" s="189" t="s">
        <v>19</v>
      </c>
      <c r="H106" s="189" t="s">
        <v>86</v>
      </c>
      <c r="I106" s="283" t="s">
        <v>86</v>
      </c>
      <c r="J106" s="283" t="s">
        <v>20</v>
      </c>
      <c r="K106" s="283" t="s">
        <v>20</v>
      </c>
      <c r="L106" s="283" t="s">
        <v>20</v>
      </c>
      <c r="M106" s="283" t="s">
        <v>20</v>
      </c>
      <c r="N106" s="283" t="s">
        <v>20</v>
      </c>
      <c r="O106" s="1714" t="s">
        <v>2910</v>
      </c>
      <c r="P106" s="1715"/>
      <c r="Q106" s="557" t="s">
        <v>1602</v>
      </c>
    </row>
    <row r="107" spans="2:17" ht="91.5" customHeight="1" x14ac:dyDescent="0.25">
      <c r="B107" s="280" t="s">
        <v>512</v>
      </c>
      <c r="C107" s="281" t="s">
        <v>512</v>
      </c>
      <c r="D107" s="284" t="s">
        <v>514</v>
      </c>
      <c r="E107" s="284">
        <v>44</v>
      </c>
      <c r="F107" s="189" t="s">
        <v>86</v>
      </c>
      <c r="G107" s="189" t="s">
        <v>19</v>
      </c>
      <c r="H107" s="189" t="s">
        <v>86</v>
      </c>
      <c r="I107" s="283" t="s">
        <v>86</v>
      </c>
      <c r="J107" s="283" t="s">
        <v>20</v>
      </c>
      <c r="K107" s="283" t="s">
        <v>20</v>
      </c>
      <c r="L107" s="283" t="s">
        <v>20</v>
      </c>
      <c r="M107" s="283" t="s">
        <v>20</v>
      </c>
      <c r="N107" s="283" t="s">
        <v>20</v>
      </c>
      <c r="O107" s="1714" t="s">
        <v>2910</v>
      </c>
      <c r="P107" s="1715"/>
      <c r="Q107" s="557" t="s">
        <v>1602</v>
      </c>
    </row>
    <row r="108" spans="2:17" ht="91.5" customHeight="1" x14ac:dyDescent="0.25">
      <c r="B108" s="280" t="s">
        <v>512</v>
      </c>
      <c r="C108" s="281" t="s">
        <v>512</v>
      </c>
      <c r="D108" s="284" t="s">
        <v>515</v>
      </c>
      <c r="E108" s="282">
        <v>44</v>
      </c>
      <c r="F108" s="189" t="s">
        <v>86</v>
      </c>
      <c r="G108" s="189" t="s">
        <v>19</v>
      </c>
      <c r="H108" s="189" t="s">
        <v>86</v>
      </c>
      <c r="I108" s="283" t="s">
        <v>86</v>
      </c>
      <c r="J108" s="283" t="s">
        <v>20</v>
      </c>
      <c r="K108" s="283" t="s">
        <v>20</v>
      </c>
      <c r="L108" s="283" t="s">
        <v>20</v>
      </c>
      <c r="M108" s="283" t="s">
        <v>20</v>
      </c>
      <c r="N108" s="283" t="s">
        <v>20</v>
      </c>
      <c r="O108" s="1714" t="s">
        <v>2910</v>
      </c>
      <c r="P108" s="1715"/>
      <c r="Q108" s="557" t="s">
        <v>1602</v>
      </c>
    </row>
    <row r="109" spans="2:17" ht="91.5" customHeight="1" x14ac:dyDescent="0.25">
      <c r="B109" s="280" t="s">
        <v>512</v>
      </c>
      <c r="C109" s="281" t="s">
        <v>512</v>
      </c>
      <c r="D109" s="284" t="s">
        <v>516</v>
      </c>
      <c r="E109" s="282">
        <v>44</v>
      </c>
      <c r="F109" s="189" t="s">
        <v>86</v>
      </c>
      <c r="G109" s="189" t="s">
        <v>19</v>
      </c>
      <c r="H109" s="189" t="s">
        <v>86</v>
      </c>
      <c r="I109" s="283" t="s">
        <v>86</v>
      </c>
      <c r="J109" s="283" t="s">
        <v>20</v>
      </c>
      <c r="K109" s="283" t="s">
        <v>20</v>
      </c>
      <c r="L109" s="283" t="s">
        <v>20</v>
      </c>
      <c r="M109" s="283" t="s">
        <v>20</v>
      </c>
      <c r="N109" s="283" t="s">
        <v>20</v>
      </c>
      <c r="O109" s="1714" t="s">
        <v>2910</v>
      </c>
      <c r="P109" s="1715"/>
      <c r="Q109" s="557" t="s">
        <v>1602</v>
      </c>
    </row>
    <row r="110" spans="2:17" ht="91.5" customHeight="1" x14ac:dyDescent="0.25">
      <c r="B110" s="280" t="s">
        <v>512</v>
      </c>
      <c r="C110" s="281" t="s">
        <v>512</v>
      </c>
      <c r="D110" s="284" t="s">
        <v>517</v>
      </c>
      <c r="E110" s="282">
        <v>44</v>
      </c>
      <c r="F110" s="189" t="s">
        <v>86</v>
      </c>
      <c r="G110" s="189" t="s">
        <v>19</v>
      </c>
      <c r="H110" s="189" t="s">
        <v>86</v>
      </c>
      <c r="I110" s="283" t="s">
        <v>86</v>
      </c>
      <c r="J110" s="283" t="s">
        <v>20</v>
      </c>
      <c r="K110" s="283" t="s">
        <v>20</v>
      </c>
      <c r="L110" s="283" t="s">
        <v>20</v>
      </c>
      <c r="M110" s="283" t="s">
        <v>20</v>
      </c>
      <c r="N110" s="283" t="s">
        <v>20</v>
      </c>
      <c r="O110" s="1714" t="s">
        <v>2910</v>
      </c>
      <c r="P110" s="1715"/>
      <c r="Q110" s="557" t="s">
        <v>1602</v>
      </c>
    </row>
    <row r="111" spans="2:17" ht="91.5" customHeight="1" x14ac:dyDescent="0.25">
      <c r="B111" s="280" t="s">
        <v>512</v>
      </c>
      <c r="C111" s="281" t="s">
        <v>512</v>
      </c>
      <c r="D111" s="284" t="s">
        <v>518</v>
      </c>
      <c r="E111" s="282">
        <v>44</v>
      </c>
      <c r="F111" s="189" t="s">
        <v>86</v>
      </c>
      <c r="G111" s="189" t="s">
        <v>19</v>
      </c>
      <c r="H111" s="189" t="s">
        <v>86</v>
      </c>
      <c r="I111" s="283" t="s">
        <v>86</v>
      </c>
      <c r="J111" s="283" t="s">
        <v>20</v>
      </c>
      <c r="K111" s="283" t="s">
        <v>20</v>
      </c>
      <c r="L111" s="283" t="s">
        <v>20</v>
      </c>
      <c r="M111" s="283" t="s">
        <v>20</v>
      </c>
      <c r="N111" s="283" t="s">
        <v>20</v>
      </c>
      <c r="O111" s="1714" t="s">
        <v>2910</v>
      </c>
      <c r="P111" s="1715"/>
      <c r="Q111" s="557" t="s">
        <v>1602</v>
      </c>
    </row>
    <row r="112" spans="2:17" ht="91.5" customHeight="1" x14ac:dyDescent="0.25">
      <c r="B112" s="280" t="s">
        <v>512</v>
      </c>
      <c r="C112" s="281" t="s">
        <v>512</v>
      </c>
      <c r="D112" s="284" t="s">
        <v>519</v>
      </c>
      <c r="E112" s="282">
        <v>43</v>
      </c>
      <c r="F112" s="189" t="s">
        <v>86</v>
      </c>
      <c r="G112" s="189" t="s">
        <v>19</v>
      </c>
      <c r="H112" s="189" t="s">
        <v>86</v>
      </c>
      <c r="I112" s="283" t="s">
        <v>86</v>
      </c>
      <c r="J112" s="283" t="s">
        <v>20</v>
      </c>
      <c r="K112" s="283" t="s">
        <v>20</v>
      </c>
      <c r="L112" s="283" t="s">
        <v>20</v>
      </c>
      <c r="M112" s="283" t="s">
        <v>20</v>
      </c>
      <c r="N112" s="283" t="s">
        <v>20</v>
      </c>
      <c r="O112" s="1714" t="s">
        <v>2910</v>
      </c>
      <c r="P112" s="1715"/>
      <c r="Q112" s="557" t="s">
        <v>1602</v>
      </c>
    </row>
    <row r="113" spans="2:17" ht="91.5" customHeight="1" x14ac:dyDescent="0.25">
      <c r="B113" s="280" t="s">
        <v>512</v>
      </c>
      <c r="C113" s="281" t="s">
        <v>512</v>
      </c>
      <c r="D113" s="284" t="s">
        <v>520</v>
      </c>
      <c r="E113" s="282">
        <v>44</v>
      </c>
      <c r="F113" s="189" t="s">
        <v>86</v>
      </c>
      <c r="G113" s="189" t="s">
        <v>19</v>
      </c>
      <c r="H113" s="189" t="s">
        <v>86</v>
      </c>
      <c r="I113" s="283" t="s">
        <v>86</v>
      </c>
      <c r="J113" s="283" t="s">
        <v>20</v>
      </c>
      <c r="K113" s="283" t="s">
        <v>20</v>
      </c>
      <c r="L113" s="283" t="s">
        <v>20</v>
      </c>
      <c r="M113" s="283" t="s">
        <v>20</v>
      </c>
      <c r="N113" s="283" t="s">
        <v>20</v>
      </c>
      <c r="O113" s="1714" t="s">
        <v>2910</v>
      </c>
      <c r="P113" s="1715"/>
      <c r="Q113" s="557" t="s">
        <v>1602</v>
      </c>
    </row>
    <row r="114" spans="2:17" ht="91.5" customHeight="1" x14ac:dyDescent="0.25">
      <c r="B114" s="280" t="s">
        <v>512</v>
      </c>
      <c r="C114" s="281" t="s">
        <v>512</v>
      </c>
      <c r="D114" s="284" t="s">
        <v>521</v>
      </c>
      <c r="E114" s="282">
        <v>44</v>
      </c>
      <c r="F114" s="189" t="s">
        <v>86</v>
      </c>
      <c r="G114" s="189" t="s">
        <v>19</v>
      </c>
      <c r="H114" s="189" t="s">
        <v>86</v>
      </c>
      <c r="I114" s="283" t="s">
        <v>86</v>
      </c>
      <c r="J114" s="283" t="s">
        <v>20</v>
      </c>
      <c r="K114" s="283" t="s">
        <v>20</v>
      </c>
      <c r="L114" s="283" t="s">
        <v>20</v>
      </c>
      <c r="M114" s="283" t="s">
        <v>20</v>
      </c>
      <c r="N114" s="283" t="s">
        <v>20</v>
      </c>
      <c r="O114" s="1714" t="s">
        <v>2910</v>
      </c>
      <c r="P114" s="1715"/>
      <c r="Q114" s="557" t="s">
        <v>1602</v>
      </c>
    </row>
    <row r="115" spans="2:17" ht="91.5" customHeight="1" x14ac:dyDescent="0.25">
      <c r="B115" s="280" t="s">
        <v>512</v>
      </c>
      <c r="C115" s="281" t="s">
        <v>512</v>
      </c>
      <c r="D115" s="284" t="s">
        <v>522</v>
      </c>
      <c r="E115" s="282">
        <v>44</v>
      </c>
      <c r="F115" s="189" t="s">
        <v>86</v>
      </c>
      <c r="G115" s="189" t="s">
        <v>19</v>
      </c>
      <c r="H115" s="189" t="s">
        <v>86</v>
      </c>
      <c r="I115" s="283" t="s">
        <v>86</v>
      </c>
      <c r="J115" s="283" t="s">
        <v>20</v>
      </c>
      <c r="K115" s="283" t="s">
        <v>20</v>
      </c>
      <c r="L115" s="283" t="s">
        <v>20</v>
      </c>
      <c r="M115" s="283" t="s">
        <v>20</v>
      </c>
      <c r="N115" s="283" t="s">
        <v>20</v>
      </c>
      <c r="O115" s="1714" t="s">
        <v>2910</v>
      </c>
      <c r="P115" s="1715"/>
      <c r="Q115" s="557" t="s">
        <v>1602</v>
      </c>
    </row>
    <row r="116" spans="2:17" s="100" customFormat="1" ht="91.5" customHeight="1" x14ac:dyDescent="0.25">
      <c r="B116" s="669" t="s">
        <v>523</v>
      </c>
      <c r="C116" s="283" t="s">
        <v>523</v>
      </c>
      <c r="D116" s="284" t="s">
        <v>524</v>
      </c>
      <c r="E116" s="282">
        <v>94</v>
      </c>
      <c r="F116" s="189" t="s">
        <v>86</v>
      </c>
      <c r="G116" s="189" t="s">
        <v>19</v>
      </c>
      <c r="H116" s="189" t="s">
        <v>86</v>
      </c>
      <c r="I116" s="283" t="s">
        <v>86</v>
      </c>
      <c r="J116" s="283" t="s">
        <v>19</v>
      </c>
      <c r="K116" s="569" t="s">
        <v>19</v>
      </c>
      <c r="L116" s="109" t="s">
        <v>19</v>
      </c>
      <c r="M116" s="109" t="s">
        <v>19</v>
      </c>
      <c r="N116" s="109" t="s">
        <v>19</v>
      </c>
      <c r="O116" s="575"/>
      <c r="P116" s="576"/>
      <c r="Q116" s="558" t="s">
        <v>19</v>
      </c>
    </row>
    <row r="117" spans="2:17" ht="91.5" customHeight="1" x14ac:dyDescent="0.25">
      <c r="B117" s="280" t="s">
        <v>525</v>
      </c>
      <c r="C117" s="281" t="s">
        <v>526</v>
      </c>
      <c r="D117" s="284" t="s">
        <v>527</v>
      </c>
      <c r="E117" s="282">
        <v>205</v>
      </c>
      <c r="F117" s="189" t="s">
        <v>86</v>
      </c>
      <c r="G117" s="189" t="s">
        <v>19</v>
      </c>
      <c r="H117" s="189" t="s">
        <v>86</v>
      </c>
      <c r="I117" s="283" t="s">
        <v>86</v>
      </c>
      <c r="J117" s="283" t="s">
        <v>19</v>
      </c>
      <c r="K117" s="283" t="s">
        <v>20</v>
      </c>
      <c r="L117" s="283" t="s">
        <v>20</v>
      </c>
      <c r="M117" s="283" t="s">
        <v>20</v>
      </c>
      <c r="N117" s="283" t="s">
        <v>20</v>
      </c>
      <c r="O117" s="1714" t="s">
        <v>2910</v>
      </c>
      <c r="P117" s="1715"/>
      <c r="Q117" s="557" t="s">
        <v>1602</v>
      </c>
    </row>
    <row r="118" spans="2:17" ht="91.5" customHeight="1" x14ac:dyDescent="0.25">
      <c r="B118" s="280" t="s">
        <v>525</v>
      </c>
      <c r="C118" s="281" t="s">
        <v>526</v>
      </c>
      <c r="D118" s="284" t="s">
        <v>528</v>
      </c>
      <c r="E118" s="282">
        <v>49</v>
      </c>
      <c r="F118" s="189" t="s">
        <v>86</v>
      </c>
      <c r="G118" s="189" t="s">
        <v>19</v>
      </c>
      <c r="H118" s="189" t="s">
        <v>86</v>
      </c>
      <c r="I118" s="283" t="s">
        <v>86</v>
      </c>
      <c r="J118" s="283" t="s">
        <v>19</v>
      </c>
      <c r="K118" s="283" t="s">
        <v>20</v>
      </c>
      <c r="L118" s="283" t="s">
        <v>20</v>
      </c>
      <c r="M118" s="283" t="s">
        <v>20</v>
      </c>
      <c r="N118" s="283" t="s">
        <v>20</v>
      </c>
      <c r="O118" s="1714" t="s">
        <v>2910</v>
      </c>
      <c r="P118" s="1715"/>
      <c r="Q118" s="557" t="s">
        <v>1602</v>
      </c>
    </row>
    <row r="119" spans="2:17" ht="91.5" customHeight="1" x14ac:dyDescent="0.25">
      <c r="B119" s="280" t="s">
        <v>529</v>
      </c>
      <c r="C119" s="281" t="s">
        <v>529</v>
      </c>
      <c r="D119" s="284" t="s">
        <v>530</v>
      </c>
      <c r="E119" s="282">
        <v>52</v>
      </c>
      <c r="F119" s="189" t="s">
        <v>86</v>
      </c>
      <c r="G119" s="189" t="s">
        <v>19</v>
      </c>
      <c r="H119" s="189" t="s">
        <v>86</v>
      </c>
      <c r="I119" s="283" t="s">
        <v>86</v>
      </c>
      <c r="J119" s="283" t="s">
        <v>19</v>
      </c>
      <c r="K119" s="283" t="s">
        <v>20</v>
      </c>
      <c r="L119" s="283" t="s">
        <v>20</v>
      </c>
      <c r="M119" s="283" t="s">
        <v>20</v>
      </c>
      <c r="N119" s="283" t="s">
        <v>20</v>
      </c>
      <c r="O119" s="1714" t="s">
        <v>2910</v>
      </c>
      <c r="P119" s="1715"/>
      <c r="Q119" s="557" t="s">
        <v>1602</v>
      </c>
    </row>
    <row r="120" spans="2:17" ht="91.5" customHeight="1" x14ac:dyDescent="0.25">
      <c r="B120" s="280" t="s">
        <v>529</v>
      </c>
      <c r="C120" s="281" t="s">
        <v>529</v>
      </c>
      <c r="D120" s="284" t="s">
        <v>531</v>
      </c>
      <c r="E120" s="282">
        <v>52</v>
      </c>
      <c r="F120" s="189" t="s">
        <v>86</v>
      </c>
      <c r="G120" s="189" t="s">
        <v>19</v>
      </c>
      <c r="H120" s="189" t="s">
        <v>86</v>
      </c>
      <c r="I120" s="283" t="s">
        <v>86</v>
      </c>
      <c r="J120" s="283" t="s">
        <v>19</v>
      </c>
      <c r="K120" s="283" t="s">
        <v>20</v>
      </c>
      <c r="L120" s="283" t="s">
        <v>20</v>
      </c>
      <c r="M120" s="283" t="s">
        <v>20</v>
      </c>
      <c r="N120" s="283" t="s">
        <v>20</v>
      </c>
      <c r="O120" s="1714" t="s">
        <v>2910</v>
      </c>
      <c r="P120" s="1715"/>
      <c r="Q120" s="557" t="s">
        <v>1602</v>
      </c>
    </row>
    <row r="121" spans="2:17" ht="91.5" customHeight="1" x14ac:dyDescent="0.25">
      <c r="B121" s="280" t="s">
        <v>529</v>
      </c>
      <c r="C121" s="281" t="s">
        <v>529</v>
      </c>
      <c r="D121" s="284" t="s">
        <v>532</v>
      </c>
      <c r="E121" s="282">
        <v>52</v>
      </c>
      <c r="F121" s="189" t="s">
        <v>86</v>
      </c>
      <c r="G121" s="189" t="s">
        <v>19</v>
      </c>
      <c r="H121" s="189" t="s">
        <v>86</v>
      </c>
      <c r="I121" s="283" t="s">
        <v>86</v>
      </c>
      <c r="J121" s="283" t="s">
        <v>19</v>
      </c>
      <c r="K121" s="283" t="s">
        <v>20</v>
      </c>
      <c r="L121" s="283" t="s">
        <v>20</v>
      </c>
      <c r="M121" s="283" t="s">
        <v>20</v>
      </c>
      <c r="N121" s="283" t="s">
        <v>20</v>
      </c>
      <c r="O121" s="1714" t="s">
        <v>2910</v>
      </c>
      <c r="P121" s="1715"/>
      <c r="Q121" s="557" t="s">
        <v>1602</v>
      </c>
    </row>
    <row r="122" spans="2:17" ht="91.5" customHeight="1" x14ac:dyDescent="0.25">
      <c r="B122" s="280" t="s">
        <v>529</v>
      </c>
      <c r="C122" s="281" t="s">
        <v>529</v>
      </c>
      <c r="D122" s="284" t="s">
        <v>533</v>
      </c>
      <c r="E122" s="282">
        <v>52</v>
      </c>
      <c r="F122" s="189" t="s">
        <v>86</v>
      </c>
      <c r="G122" s="189" t="s">
        <v>19</v>
      </c>
      <c r="H122" s="189" t="s">
        <v>86</v>
      </c>
      <c r="I122" s="283" t="s">
        <v>86</v>
      </c>
      <c r="J122" s="283" t="s">
        <v>19</v>
      </c>
      <c r="K122" s="283" t="s">
        <v>20</v>
      </c>
      <c r="L122" s="283" t="s">
        <v>20</v>
      </c>
      <c r="M122" s="283" t="s">
        <v>20</v>
      </c>
      <c r="N122" s="283" t="s">
        <v>20</v>
      </c>
      <c r="O122" s="1714" t="s">
        <v>2910</v>
      </c>
      <c r="P122" s="1715"/>
      <c r="Q122" s="557" t="s">
        <v>1602</v>
      </c>
    </row>
    <row r="123" spans="2:17" ht="91.5" customHeight="1" x14ac:dyDescent="0.25">
      <c r="B123" s="280" t="s">
        <v>529</v>
      </c>
      <c r="C123" s="281" t="s">
        <v>529</v>
      </c>
      <c r="D123" s="284" t="s">
        <v>534</v>
      </c>
      <c r="E123" s="282">
        <v>52</v>
      </c>
      <c r="F123" s="189" t="s">
        <v>86</v>
      </c>
      <c r="G123" s="189" t="s">
        <v>19</v>
      </c>
      <c r="H123" s="189" t="s">
        <v>86</v>
      </c>
      <c r="I123" s="283" t="s">
        <v>86</v>
      </c>
      <c r="J123" s="283" t="s">
        <v>19</v>
      </c>
      <c r="K123" s="283" t="s">
        <v>20</v>
      </c>
      <c r="L123" s="283" t="s">
        <v>20</v>
      </c>
      <c r="M123" s="283" t="s">
        <v>20</v>
      </c>
      <c r="N123" s="283" t="s">
        <v>20</v>
      </c>
      <c r="O123" s="1714" t="s">
        <v>2910</v>
      </c>
      <c r="P123" s="1715"/>
      <c r="Q123" s="557" t="s">
        <v>1602</v>
      </c>
    </row>
    <row r="124" spans="2:17" ht="91.5" customHeight="1" x14ac:dyDescent="0.25">
      <c r="B124" s="280" t="s">
        <v>529</v>
      </c>
      <c r="C124" s="281" t="s">
        <v>529</v>
      </c>
      <c r="D124" s="284" t="s">
        <v>535</v>
      </c>
      <c r="E124" s="282">
        <v>52</v>
      </c>
      <c r="F124" s="189" t="s">
        <v>86</v>
      </c>
      <c r="G124" s="189" t="s">
        <v>19</v>
      </c>
      <c r="H124" s="189" t="s">
        <v>86</v>
      </c>
      <c r="I124" s="283" t="s">
        <v>86</v>
      </c>
      <c r="J124" s="283" t="s">
        <v>19</v>
      </c>
      <c r="K124" s="283" t="s">
        <v>20</v>
      </c>
      <c r="L124" s="283" t="s">
        <v>20</v>
      </c>
      <c r="M124" s="283" t="s">
        <v>20</v>
      </c>
      <c r="N124" s="283" t="s">
        <v>20</v>
      </c>
      <c r="O124" s="1714" t="s">
        <v>2910</v>
      </c>
      <c r="P124" s="1715"/>
      <c r="Q124" s="557" t="s">
        <v>1602</v>
      </c>
    </row>
    <row r="125" spans="2:17" x14ac:dyDescent="0.25">
      <c r="G125" s="189"/>
    </row>
    <row r="128" spans="2:17" x14ac:dyDescent="0.25">
      <c r="B128" s="1" t="s">
        <v>536</v>
      </c>
    </row>
    <row r="129" spans="1:17" x14ac:dyDescent="0.25">
      <c r="B129" s="1" t="s">
        <v>94</v>
      </c>
    </row>
    <row r="130" spans="1:17" x14ac:dyDescent="0.25">
      <c r="B130" s="1" t="s">
        <v>95</v>
      </c>
    </row>
    <row r="132" spans="1:17" ht="15.75" thickBot="1" x14ac:dyDescent="0.3"/>
    <row r="133" spans="1:17" ht="27" thickBot="1" x14ac:dyDescent="0.3">
      <c r="B133" s="1584" t="s">
        <v>96</v>
      </c>
      <c r="C133" s="1585"/>
      <c r="D133" s="1585"/>
      <c r="E133" s="1585"/>
      <c r="F133" s="1585"/>
      <c r="G133" s="1585"/>
      <c r="H133" s="1585"/>
      <c r="I133" s="1585"/>
      <c r="J133" s="1585"/>
      <c r="K133" s="1585"/>
      <c r="L133" s="1585"/>
      <c r="M133" s="1585"/>
      <c r="N133" s="1586"/>
    </row>
    <row r="134" spans="1:17" x14ac:dyDescent="0.25">
      <c r="D134" s="1">
        <f>94+254</f>
        <v>348</v>
      </c>
    </row>
    <row r="135" spans="1:17" x14ac:dyDescent="0.25">
      <c r="D135" s="1">
        <f>348/200</f>
        <v>1.74</v>
      </c>
    </row>
    <row r="138" spans="1:17" x14ac:dyDescent="0.25">
      <c r="A138" s="51"/>
      <c r="B138" s="1769" t="s">
        <v>97</v>
      </c>
      <c r="C138" s="1769" t="s">
        <v>98</v>
      </c>
      <c r="D138" s="1769" t="s">
        <v>99</v>
      </c>
      <c r="E138" s="1769" t="s">
        <v>100</v>
      </c>
      <c r="F138" s="1769" t="s">
        <v>101</v>
      </c>
      <c r="G138" s="1769" t="s">
        <v>102</v>
      </c>
      <c r="H138" s="1769" t="s">
        <v>103</v>
      </c>
      <c r="I138" s="1769" t="s">
        <v>104</v>
      </c>
      <c r="J138" s="1769" t="s">
        <v>105</v>
      </c>
      <c r="K138" s="1769"/>
      <c r="L138" s="1769"/>
      <c r="M138" s="1769" t="s">
        <v>106</v>
      </c>
      <c r="N138" s="1769" t="s">
        <v>107</v>
      </c>
      <c r="O138" s="1769" t="s">
        <v>108</v>
      </c>
      <c r="P138" s="1769" t="s">
        <v>81</v>
      </c>
      <c r="Q138" s="1769"/>
    </row>
    <row r="139" spans="1:17" x14ac:dyDescent="0.25">
      <c r="A139" s="51"/>
      <c r="B139" s="1769"/>
      <c r="C139" s="1769"/>
      <c r="D139" s="1769"/>
      <c r="E139" s="1769"/>
      <c r="F139" s="1769"/>
      <c r="G139" s="1769"/>
      <c r="H139" s="1769"/>
      <c r="I139" s="1769"/>
      <c r="J139" s="568" t="s">
        <v>109</v>
      </c>
      <c r="K139" s="568" t="s">
        <v>110</v>
      </c>
      <c r="L139" s="568" t="s">
        <v>111</v>
      </c>
      <c r="M139" s="1769"/>
      <c r="N139" s="1769"/>
      <c r="O139" s="1769"/>
      <c r="P139" s="1769"/>
      <c r="Q139" s="1769"/>
    </row>
    <row r="140" spans="1:17" ht="57" customHeight="1" x14ac:dyDescent="0.25">
      <c r="B140" s="288" t="s">
        <v>537</v>
      </c>
      <c r="C140" s="288" t="s">
        <v>113</v>
      </c>
      <c r="D140" s="288" t="s">
        <v>538</v>
      </c>
      <c r="E140" s="288">
        <v>34994607</v>
      </c>
      <c r="F140" s="288" t="s">
        <v>539</v>
      </c>
      <c r="G140" s="288" t="s">
        <v>540</v>
      </c>
      <c r="H140" s="289">
        <v>33761</v>
      </c>
      <c r="I140" s="288" t="s">
        <v>86</v>
      </c>
      <c r="J140" s="290" t="s">
        <v>541</v>
      </c>
      <c r="K140" s="291" t="s">
        <v>542</v>
      </c>
      <c r="L140" s="292" t="s">
        <v>543</v>
      </c>
      <c r="M140" s="288" t="s">
        <v>19</v>
      </c>
      <c r="N140" s="288" t="s">
        <v>19</v>
      </c>
      <c r="O140" s="288"/>
      <c r="P140" s="1618"/>
      <c r="Q140" s="1770"/>
    </row>
    <row r="141" spans="1:17" ht="150" x14ac:dyDescent="0.25">
      <c r="B141" s="292" t="s">
        <v>544</v>
      </c>
      <c r="C141" s="292" t="s">
        <v>113</v>
      </c>
      <c r="D141" s="292" t="s">
        <v>545</v>
      </c>
      <c r="E141" s="292">
        <v>422082238</v>
      </c>
      <c r="F141" s="292" t="s">
        <v>539</v>
      </c>
      <c r="G141" s="292" t="s">
        <v>540</v>
      </c>
      <c r="H141" s="291">
        <v>34304</v>
      </c>
      <c r="I141" s="292" t="s">
        <v>86</v>
      </c>
      <c r="J141" s="293" t="s">
        <v>546</v>
      </c>
      <c r="K141" s="294" t="s">
        <v>547</v>
      </c>
      <c r="L141" s="294" t="s">
        <v>548</v>
      </c>
      <c r="M141" s="288" t="s">
        <v>19</v>
      </c>
      <c r="N141" s="288" t="s">
        <v>19</v>
      </c>
      <c r="O141" s="288" t="s">
        <v>19</v>
      </c>
      <c r="P141" s="1620" t="s">
        <v>549</v>
      </c>
      <c r="Q141" s="1622"/>
    </row>
    <row r="142" spans="1:17" ht="60" x14ac:dyDescent="0.25">
      <c r="B142" s="292" t="s">
        <v>544</v>
      </c>
      <c r="C142" s="292" t="s">
        <v>113</v>
      </c>
      <c r="D142" s="292" t="s">
        <v>550</v>
      </c>
      <c r="E142" s="292">
        <v>30689496</v>
      </c>
      <c r="F142" s="292" t="s">
        <v>551</v>
      </c>
      <c r="G142" s="292" t="s">
        <v>552</v>
      </c>
      <c r="H142" s="291">
        <v>39799</v>
      </c>
      <c r="I142" s="292" t="s">
        <v>86</v>
      </c>
      <c r="J142" s="293" t="s">
        <v>553</v>
      </c>
      <c r="K142" s="295" t="s">
        <v>554</v>
      </c>
      <c r="L142" s="294" t="s">
        <v>555</v>
      </c>
      <c r="M142" s="288" t="s">
        <v>19</v>
      </c>
      <c r="N142" s="288" t="s">
        <v>19</v>
      </c>
      <c r="O142" s="288" t="s">
        <v>19</v>
      </c>
      <c r="P142" s="1767"/>
      <c r="Q142" s="1768"/>
    </row>
    <row r="143" spans="1:17" ht="30" x14ac:dyDescent="0.25">
      <c r="B143" s="292" t="s">
        <v>544</v>
      </c>
      <c r="C143" s="292" t="s">
        <v>113</v>
      </c>
      <c r="D143" s="292" t="s">
        <v>556</v>
      </c>
      <c r="E143" s="292">
        <v>50850801</v>
      </c>
      <c r="F143" s="292" t="s">
        <v>551</v>
      </c>
      <c r="G143" s="292" t="s">
        <v>552</v>
      </c>
      <c r="H143" s="291">
        <v>36516</v>
      </c>
      <c r="I143" s="292" t="s">
        <v>557</v>
      </c>
      <c r="J143" s="293" t="s">
        <v>558</v>
      </c>
      <c r="K143" s="294" t="s">
        <v>559</v>
      </c>
      <c r="L143" s="294" t="s">
        <v>560</v>
      </c>
      <c r="M143" s="288" t="s">
        <v>19</v>
      </c>
      <c r="N143" s="288" t="s">
        <v>19</v>
      </c>
      <c r="O143" s="288" t="s">
        <v>19</v>
      </c>
      <c r="P143" s="1767"/>
      <c r="Q143" s="1768"/>
    </row>
    <row r="144" spans="1:17" ht="60" x14ac:dyDescent="0.25">
      <c r="B144" s="292" t="s">
        <v>561</v>
      </c>
      <c r="C144" s="292" t="s">
        <v>113</v>
      </c>
      <c r="D144" s="292" t="s">
        <v>562</v>
      </c>
      <c r="E144" s="292">
        <v>34985256</v>
      </c>
      <c r="F144" s="292" t="s">
        <v>563</v>
      </c>
      <c r="G144" s="292" t="s">
        <v>116</v>
      </c>
      <c r="H144" s="291">
        <v>38279</v>
      </c>
      <c r="I144" s="292" t="s">
        <v>86</v>
      </c>
      <c r="J144" s="293" t="s">
        <v>564</v>
      </c>
      <c r="K144" s="294" t="s">
        <v>565</v>
      </c>
      <c r="L144" s="294" t="s">
        <v>566</v>
      </c>
      <c r="M144" s="288" t="s">
        <v>19</v>
      </c>
      <c r="N144" s="288" t="s">
        <v>19</v>
      </c>
      <c r="O144" s="288" t="s">
        <v>19</v>
      </c>
      <c r="P144" s="1767" t="s">
        <v>567</v>
      </c>
      <c r="Q144" s="1768"/>
    </row>
    <row r="145" spans="2:17" ht="60" x14ac:dyDescent="0.25">
      <c r="B145" s="292" t="s">
        <v>561</v>
      </c>
      <c r="C145" s="292" t="s">
        <v>113</v>
      </c>
      <c r="D145" s="292" t="s">
        <v>568</v>
      </c>
      <c r="E145" s="292">
        <v>50902320</v>
      </c>
      <c r="F145" s="292" t="s">
        <v>569</v>
      </c>
      <c r="G145" s="292" t="s">
        <v>540</v>
      </c>
      <c r="H145" s="291" t="s">
        <v>570</v>
      </c>
      <c r="I145" s="292" t="s">
        <v>86</v>
      </c>
      <c r="J145" s="293" t="s">
        <v>571</v>
      </c>
      <c r="K145" s="294" t="s">
        <v>572</v>
      </c>
      <c r="L145" s="294" t="s">
        <v>573</v>
      </c>
      <c r="M145" s="288" t="s">
        <v>19</v>
      </c>
      <c r="N145" s="288" t="s">
        <v>19</v>
      </c>
      <c r="O145" s="288" t="s">
        <v>19</v>
      </c>
      <c r="P145" s="1767" t="s">
        <v>574</v>
      </c>
      <c r="Q145" s="1768"/>
    </row>
    <row r="146" spans="2:17" ht="60" x14ac:dyDescent="0.25">
      <c r="B146" s="292" t="s">
        <v>537</v>
      </c>
      <c r="C146" s="292" t="s">
        <v>2911</v>
      </c>
      <c r="D146" s="292" t="s">
        <v>575</v>
      </c>
      <c r="E146" s="292">
        <v>78711823</v>
      </c>
      <c r="F146" s="292" t="s">
        <v>576</v>
      </c>
      <c r="G146" s="292" t="s">
        <v>577</v>
      </c>
      <c r="H146" s="291">
        <v>37058</v>
      </c>
      <c r="I146" s="292" t="s">
        <v>86</v>
      </c>
      <c r="J146" s="293" t="s">
        <v>578</v>
      </c>
      <c r="K146" s="294" t="s">
        <v>579</v>
      </c>
      <c r="L146" s="294" t="s">
        <v>580</v>
      </c>
      <c r="M146" s="288" t="s">
        <v>19</v>
      </c>
      <c r="N146" s="288" t="s">
        <v>19</v>
      </c>
      <c r="O146" s="288" t="s">
        <v>19</v>
      </c>
      <c r="P146" s="1767" t="s">
        <v>581</v>
      </c>
      <c r="Q146" s="1768"/>
    </row>
    <row r="147" spans="2:17" s="677" customFormat="1" ht="55.5" customHeight="1" x14ac:dyDescent="0.25">
      <c r="B147" s="90" t="s">
        <v>537</v>
      </c>
      <c r="C147" s="672" t="s">
        <v>582</v>
      </c>
      <c r="D147" s="90" t="s">
        <v>583</v>
      </c>
      <c r="E147" s="90">
        <v>50905336</v>
      </c>
      <c r="F147" s="90" t="s">
        <v>584</v>
      </c>
      <c r="G147" s="90" t="s">
        <v>552</v>
      </c>
      <c r="H147" s="673" t="s">
        <v>585</v>
      </c>
      <c r="I147" s="90" t="s">
        <v>86</v>
      </c>
      <c r="J147" s="674" t="s">
        <v>586</v>
      </c>
      <c r="K147" s="675" t="s">
        <v>587</v>
      </c>
      <c r="L147" s="675" t="s">
        <v>588</v>
      </c>
      <c r="M147" s="676" t="s">
        <v>19</v>
      </c>
      <c r="N147" s="676" t="s">
        <v>19</v>
      </c>
      <c r="O147" s="676" t="s">
        <v>20</v>
      </c>
      <c r="P147" s="1771" t="s">
        <v>2912</v>
      </c>
      <c r="Q147" s="1772"/>
    </row>
    <row r="148" spans="2:17" s="677" customFormat="1" ht="55.5" customHeight="1" x14ac:dyDescent="0.25">
      <c r="B148" s="90" t="s">
        <v>537</v>
      </c>
      <c r="C148" s="90">
        <v>0</v>
      </c>
      <c r="D148" s="90" t="s">
        <v>589</v>
      </c>
      <c r="E148" s="90">
        <v>50914578</v>
      </c>
      <c r="F148" s="90" t="s">
        <v>590</v>
      </c>
      <c r="G148" s="90" t="s">
        <v>591</v>
      </c>
      <c r="H148" s="673">
        <v>41590</v>
      </c>
      <c r="I148" s="90" t="s">
        <v>557</v>
      </c>
      <c r="J148" s="674" t="s">
        <v>592</v>
      </c>
      <c r="K148" s="675" t="s">
        <v>593</v>
      </c>
      <c r="L148" s="675" t="s">
        <v>594</v>
      </c>
      <c r="M148" s="676" t="s">
        <v>19</v>
      </c>
      <c r="N148" s="676" t="s">
        <v>19</v>
      </c>
      <c r="O148" s="676" t="s">
        <v>20</v>
      </c>
      <c r="P148" s="1771" t="s">
        <v>2912</v>
      </c>
      <c r="Q148" s="1772"/>
    </row>
    <row r="149" spans="2:17" ht="55.5" customHeight="1" x14ac:dyDescent="0.25">
      <c r="B149" s="292" t="s">
        <v>2782</v>
      </c>
      <c r="C149" s="292" t="s">
        <v>113</v>
      </c>
      <c r="D149" s="292" t="s">
        <v>595</v>
      </c>
      <c r="E149" s="292">
        <v>25785993</v>
      </c>
      <c r="F149" s="292" t="s">
        <v>596</v>
      </c>
      <c r="G149" s="292" t="s">
        <v>597</v>
      </c>
      <c r="H149" s="291">
        <v>39903</v>
      </c>
      <c r="I149" s="292" t="s">
        <v>86</v>
      </c>
      <c r="J149" s="293" t="s">
        <v>598</v>
      </c>
      <c r="K149" s="294" t="s">
        <v>599</v>
      </c>
      <c r="L149" s="294" t="s">
        <v>600</v>
      </c>
      <c r="M149" s="288" t="s">
        <v>19</v>
      </c>
      <c r="N149" s="288" t="s">
        <v>19</v>
      </c>
      <c r="O149" s="288" t="s">
        <v>19</v>
      </c>
      <c r="P149" s="1767" t="s">
        <v>601</v>
      </c>
      <c r="Q149" s="1768"/>
    </row>
    <row r="150" spans="2:17" ht="55.5" customHeight="1" x14ac:dyDescent="0.25">
      <c r="B150" s="292" t="s">
        <v>2782</v>
      </c>
      <c r="C150" s="292" t="s">
        <v>113</v>
      </c>
      <c r="D150" s="292" t="s">
        <v>602</v>
      </c>
      <c r="E150" s="292">
        <v>25776183</v>
      </c>
      <c r="F150" s="292" t="s">
        <v>596</v>
      </c>
      <c r="G150" s="292" t="s">
        <v>603</v>
      </c>
      <c r="H150" s="291">
        <v>39064</v>
      </c>
      <c r="I150" s="292" t="s">
        <v>86</v>
      </c>
      <c r="J150" s="293" t="s">
        <v>604</v>
      </c>
      <c r="K150" s="294" t="s">
        <v>605</v>
      </c>
      <c r="L150" s="294" t="s">
        <v>606</v>
      </c>
      <c r="M150" s="288" t="s">
        <v>19</v>
      </c>
      <c r="N150" s="288" t="s">
        <v>19</v>
      </c>
      <c r="O150" s="288" t="s">
        <v>19</v>
      </c>
      <c r="P150" s="1767"/>
      <c r="Q150" s="1768"/>
    </row>
    <row r="151" spans="2:17" ht="55.5" customHeight="1" x14ac:dyDescent="0.25">
      <c r="B151" s="292" t="s">
        <v>2782</v>
      </c>
      <c r="C151" s="558" t="s">
        <v>113</v>
      </c>
      <c r="D151" s="552" t="s">
        <v>607</v>
      </c>
      <c r="E151" s="552">
        <v>50927808</v>
      </c>
      <c r="F151" s="552" t="s">
        <v>258</v>
      </c>
      <c r="G151" s="292" t="s">
        <v>603</v>
      </c>
      <c r="H151" s="296">
        <v>38443</v>
      </c>
      <c r="I151" s="569" t="s">
        <v>86</v>
      </c>
      <c r="J151" s="297" t="s">
        <v>608</v>
      </c>
      <c r="K151" s="298" t="s">
        <v>609</v>
      </c>
      <c r="L151" s="298" t="s">
        <v>600</v>
      </c>
      <c r="M151" s="288" t="s">
        <v>19</v>
      </c>
      <c r="N151" s="288" t="s">
        <v>19</v>
      </c>
      <c r="O151" s="288" t="s">
        <v>19</v>
      </c>
      <c r="P151" s="1612"/>
      <c r="Q151" s="1612"/>
    </row>
    <row r="152" spans="2:17" ht="55.5" customHeight="1" x14ac:dyDescent="0.25">
      <c r="B152" s="292" t="s">
        <v>2782</v>
      </c>
      <c r="C152" s="184" t="s">
        <v>113</v>
      </c>
      <c r="D152" s="300" t="s">
        <v>610</v>
      </c>
      <c r="E152" s="301">
        <v>1067890770</v>
      </c>
      <c r="F152" s="301" t="s">
        <v>596</v>
      </c>
      <c r="G152" s="302" t="s">
        <v>597</v>
      </c>
      <c r="H152" s="188">
        <v>41026</v>
      </c>
      <c r="I152" s="569" t="s">
        <v>86</v>
      </c>
      <c r="J152" s="303" t="s">
        <v>611</v>
      </c>
      <c r="K152" s="298" t="s">
        <v>612</v>
      </c>
      <c r="L152" s="298" t="s">
        <v>613</v>
      </c>
      <c r="M152" s="288" t="s">
        <v>19</v>
      </c>
      <c r="N152" s="288" t="s">
        <v>19</v>
      </c>
      <c r="O152" s="288" t="s">
        <v>19</v>
      </c>
      <c r="P152" s="1714"/>
      <c r="Q152" s="1715"/>
    </row>
    <row r="153" spans="2:17" ht="55.5" customHeight="1" x14ac:dyDescent="0.25">
      <c r="B153" s="292" t="s">
        <v>2782</v>
      </c>
      <c r="C153" s="184" t="s">
        <v>113</v>
      </c>
      <c r="D153" s="301" t="s">
        <v>614</v>
      </c>
      <c r="E153" s="550">
        <v>1067888421</v>
      </c>
      <c r="F153" s="550" t="s">
        <v>596</v>
      </c>
      <c r="G153" s="302" t="s">
        <v>597</v>
      </c>
      <c r="H153" s="188">
        <v>40872</v>
      </c>
      <c r="I153" s="569" t="s">
        <v>86</v>
      </c>
      <c r="J153" s="303" t="s">
        <v>611</v>
      </c>
      <c r="K153" s="298" t="s">
        <v>615</v>
      </c>
      <c r="L153" s="298" t="s">
        <v>616</v>
      </c>
      <c r="M153" s="288" t="s">
        <v>19</v>
      </c>
      <c r="N153" s="288" t="s">
        <v>19</v>
      </c>
      <c r="O153" s="288" t="s">
        <v>19</v>
      </c>
      <c r="P153" s="1714"/>
      <c r="Q153" s="1715"/>
    </row>
    <row r="154" spans="2:17" ht="55.5" customHeight="1" x14ac:dyDescent="0.25">
      <c r="B154" s="292" t="s">
        <v>2782</v>
      </c>
      <c r="C154" s="184" t="s">
        <v>113</v>
      </c>
      <c r="D154" s="301" t="s">
        <v>617</v>
      </c>
      <c r="E154" s="550">
        <v>50912033</v>
      </c>
      <c r="F154" s="550" t="s">
        <v>596</v>
      </c>
      <c r="G154" s="304" t="s">
        <v>597</v>
      </c>
      <c r="H154" s="188">
        <v>37768</v>
      </c>
      <c r="I154" s="569" t="s">
        <v>86</v>
      </c>
      <c r="J154" s="303" t="s">
        <v>611</v>
      </c>
      <c r="K154" s="298" t="s">
        <v>618</v>
      </c>
      <c r="L154" s="298" t="s">
        <v>619</v>
      </c>
      <c r="M154" s="288" t="s">
        <v>19</v>
      </c>
      <c r="N154" s="288" t="s">
        <v>19</v>
      </c>
      <c r="O154" s="288" t="s">
        <v>19</v>
      </c>
      <c r="P154" s="1714"/>
      <c r="Q154" s="1715"/>
    </row>
    <row r="155" spans="2:17" ht="55.5" customHeight="1" x14ac:dyDescent="0.25">
      <c r="B155" s="292" t="s">
        <v>2782</v>
      </c>
      <c r="C155" s="550" t="s">
        <v>2911</v>
      </c>
      <c r="D155" s="305" t="s">
        <v>620</v>
      </c>
      <c r="E155" s="550">
        <v>30579668</v>
      </c>
      <c r="F155" s="550" t="s">
        <v>596</v>
      </c>
      <c r="G155" s="306" t="s">
        <v>621</v>
      </c>
      <c r="H155" s="307">
        <v>40809</v>
      </c>
      <c r="I155" s="550" t="s">
        <v>557</v>
      </c>
      <c r="J155" s="308" t="s">
        <v>611</v>
      </c>
      <c r="K155" s="186" t="s">
        <v>622</v>
      </c>
      <c r="L155" s="186" t="s">
        <v>623</v>
      </c>
      <c r="M155" s="550" t="s">
        <v>19</v>
      </c>
      <c r="N155" s="288" t="s">
        <v>19</v>
      </c>
      <c r="O155" s="51" t="s">
        <v>19</v>
      </c>
      <c r="P155" s="1714"/>
      <c r="Q155" s="1715"/>
    </row>
    <row r="156" spans="2:17" s="100" customFormat="1" ht="55.5" customHeight="1" x14ac:dyDescent="0.25">
      <c r="B156" s="292" t="s">
        <v>2782</v>
      </c>
      <c r="C156" s="569">
        <v>0</v>
      </c>
      <c r="D156" s="106" t="s">
        <v>624</v>
      </c>
      <c r="E156" s="569">
        <v>1067901391</v>
      </c>
      <c r="F156" s="569" t="s">
        <v>596</v>
      </c>
      <c r="G156" s="412" t="s">
        <v>597</v>
      </c>
      <c r="H156" s="296">
        <v>41759</v>
      </c>
      <c r="I156" s="569" t="s">
        <v>86</v>
      </c>
      <c r="J156" s="316" t="s">
        <v>611</v>
      </c>
      <c r="K156" s="298" t="s">
        <v>625</v>
      </c>
      <c r="L156" s="298" t="s">
        <v>623</v>
      </c>
      <c r="M156" s="569" t="s">
        <v>19</v>
      </c>
      <c r="N156" s="288" t="s">
        <v>19</v>
      </c>
      <c r="O156" s="569" t="s">
        <v>20</v>
      </c>
      <c r="P156" s="1767" t="s">
        <v>2912</v>
      </c>
      <c r="Q156" s="1768"/>
    </row>
    <row r="157" spans="2:17" s="100" customFormat="1" ht="55.5" customHeight="1" x14ac:dyDescent="0.25">
      <c r="B157" s="552" t="s">
        <v>2782</v>
      </c>
      <c r="C157" s="569">
        <v>0</v>
      </c>
      <c r="D157" s="106" t="s">
        <v>626</v>
      </c>
      <c r="E157" s="569">
        <v>25785800</v>
      </c>
      <c r="F157" s="569" t="s">
        <v>596</v>
      </c>
      <c r="G157" s="109" t="s">
        <v>540</v>
      </c>
      <c r="H157" s="296">
        <v>40893</v>
      </c>
      <c r="I157" s="569" t="s">
        <v>86</v>
      </c>
      <c r="J157" s="109" t="s">
        <v>2783</v>
      </c>
      <c r="K157" s="569" t="s">
        <v>2784</v>
      </c>
      <c r="L157" s="569" t="s">
        <v>623</v>
      </c>
      <c r="M157" s="569" t="s">
        <v>19</v>
      </c>
      <c r="N157" s="288" t="s">
        <v>19</v>
      </c>
      <c r="O157" s="569" t="s">
        <v>20</v>
      </c>
      <c r="P157" s="1767" t="s">
        <v>2912</v>
      </c>
      <c r="Q157" s="1768"/>
    </row>
    <row r="158" spans="2:17" ht="55.5" customHeight="1" x14ac:dyDescent="0.25">
      <c r="B158" s="552" t="s">
        <v>2914</v>
      </c>
      <c r="C158" s="550" t="s">
        <v>127</v>
      </c>
      <c r="D158" s="51" t="s">
        <v>2786</v>
      </c>
      <c r="E158" s="51">
        <v>50920192</v>
      </c>
      <c r="F158" s="154" t="s">
        <v>2787</v>
      </c>
      <c r="G158" s="154" t="s">
        <v>2788</v>
      </c>
      <c r="H158" s="307">
        <v>37597</v>
      </c>
      <c r="I158" s="550" t="s">
        <v>86</v>
      </c>
      <c r="J158" s="51"/>
      <c r="K158" s="51"/>
      <c r="L158" s="51" t="s">
        <v>2789</v>
      </c>
      <c r="M158" s="51" t="s">
        <v>19</v>
      </c>
      <c r="N158" s="109" t="s">
        <v>20</v>
      </c>
      <c r="O158" s="51" t="s">
        <v>19</v>
      </c>
      <c r="P158" s="1616" t="s">
        <v>2790</v>
      </c>
      <c r="Q158" s="1617"/>
    </row>
    <row r="159" spans="2:17" ht="55.5" customHeight="1" x14ac:dyDescent="0.25">
      <c r="B159" s="552" t="s">
        <v>2785</v>
      </c>
      <c r="C159" s="550" t="s">
        <v>2915</v>
      </c>
      <c r="D159" s="51" t="s">
        <v>2791</v>
      </c>
      <c r="E159" s="51">
        <v>30659804</v>
      </c>
      <c r="F159" s="51" t="s">
        <v>569</v>
      </c>
      <c r="G159" s="154" t="s">
        <v>289</v>
      </c>
      <c r="H159" s="307">
        <v>36608</v>
      </c>
      <c r="I159" s="550" t="s">
        <v>86</v>
      </c>
      <c r="J159" s="308"/>
      <c r="K159" s="308"/>
      <c r="L159" s="51" t="s">
        <v>2789</v>
      </c>
      <c r="M159" s="51" t="s">
        <v>19</v>
      </c>
      <c r="N159" s="109" t="s">
        <v>20</v>
      </c>
      <c r="O159" s="51" t="s">
        <v>19</v>
      </c>
      <c r="P159" s="1616" t="s">
        <v>2916</v>
      </c>
      <c r="Q159" s="1617"/>
    </row>
    <row r="160" spans="2:17" ht="55.5" customHeight="1" x14ac:dyDescent="0.25">
      <c r="B160" s="552" t="s">
        <v>2917</v>
      </c>
      <c r="C160" s="550" t="s">
        <v>2915</v>
      </c>
      <c r="D160" s="51" t="s">
        <v>2792</v>
      </c>
      <c r="E160" s="51">
        <v>30659496</v>
      </c>
      <c r="F160" s="154" t="s">
        <v>2793</v>
      </c>
      <c r="G160" s="154" t="s">
        <v>552</v>
      </c>
      <c r="H160" s="307">
        <v>37176</v>
      </c>
      <c r="I160" s="550" t="s">
        <v>86</v>
      </c>
      <c r="J160" s="51"/>
      <c r="K160" s="51"/>
      <c r="L160" s="51" t="s">
        <v>2789</v>
      </c>
      <c r="M160" s="51" t="s">
        <v>19</v>
      </c>
      <c r="N160" s="109" t="s">
        <v>20</v>
      </c>
      <c r="O160" s="51" t="s">
        <v>19</v>
      </c>
      <c r="P160" s="1616" t="s">
        <v>2916</v>
      </c>
      <c r="Q160" s="1617"/>
    </row>
    <row r="161" spans="1:16384" ht="55.5" customHeight="1" x14ac:dyDescent="0.25">
      <c r="B161" s="551" t="s">
        <v>2794</v>
      </c>
      <c r="C161" s="640" t="s">
        <v>2918</v>
      </c>
      <c r="D161" s="577" t="s">
        <v>626</v>
      </c>
      <c r="E161" s="641">
        <v>34987419</v>
      </c>
      <c r="F161" s="577" t="s">
        <v>2608</v>
      </c>
      <c r="G161" s="577" t="s">
        <v>289</v>
      </c>
      <c r="H161" s="1" t="s">
        <v>2795</v>
      </c>
      <c r="I161" s="546" t="s">
        <v>86</v>
      </c>
      <c r="J161" s="641" t="s">
        <v>2796</v>
      </c>
      <c r="K161" s="590" t="s">
        <v>2797</v>
      </c>
      <c r="L161" s="641" t="s">
        <v>2798</v>
      </c>
      <c r="M161" s="641" t="s">
        <v>19</v>
      </c>
      <c r="N161" s="678" t="s">
        <v>19</v>
      </c>
      <c r="O161" s="641" t="s">
        <v>19</v>
      </c>
      <c r="P161" s="1791"/>
      <c r="Q161" s="1792"/>
    </row>
    <row r="162" spans="1:16384" ht="55.5" customHeight="1" x14ac:dyDescent="0.25">
      <c r="B162" s="551" t="s">
        <v>2919</v>
      </c>
      <c r="C162" s="546" t="s">
        <v>127</v>
      </c>
      <c r="D162" s="641" t="s">
        <v>2799</v>
      </c>
      <c r="E162" s="641">
        <v>52121780</v>
      </c>
      <c r="F162" s="641" t="s">
        <v>596</v>
      </c>
      <c r="G162" s="641" t="s">
        <v>2800</v>
      </c>
      <c r="H162" s="642">
        <v>36735</v>
      </c>
      <c r="I162" s="641" t="s">
        <v>86</v>
      </c>
      <c r="J162" s="641"/>
      <c r="K162" s="641"/>
      <c r="L162" s="641" t="s">
        <v>623</v>
      </c>
      <c r="M162" s="641" t="s">
        <v>19</v>
      </c>
      <c r="N162" s="678" t="s">
        <v>20</v>
      </c>
      <c r="O162" s="641" t="s">
        <v>19</v>
      </c>
      <c r="P162" s="1616" t="s">
        <v>2801</v>
      </c>
      <c r="Q162" s="1617"/>
    </row>
    <row r="163" spans="1:16384" s="51" customFormat="1" ht="55.5" customHeight="1" x14ac:dyDescent="0.25">
      <c r="B163" s="552" t="s">
        <v>2919</v>
      </c>
      <c r="C163" s="550" t="s">
        <v>2915</v>
      </c>
      <c r="D163" s="51" t="s">
        <v>2802</v>
      </c>
      <c r="E163" s="51">
        <v>30600210</v>
      </c>
      <c r="F163" s="51" t="s">
        <v>569</v>
      </c>
      <c r="G163" s="154" t="s">
        <v>621</v>
      </c>
      <c r="H163" s="309">
        <v>40522</v>
      </c>
      <c r="I163" s="51" t="s">
        <v>86</v>
      </c>
      <c r="L163" s="51" t="s">
        <v>623</v>
      </c>
      <c r="M163" s="51" t="s">
        <v>19</v>
      </c>
      <c r="N163" s="109" t="s">
        <v>20</v>
      </c>
      <c r="O163" s="51" t="s">
        <v>19</v>
      </c>
      <c r="P163" s="1616" t="s">
        <v>2916</v>
      </c>
      <c r="Q163" s="1617"/>
      <c r="R163" s="35"/>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c r="AP163" s="35"/>
      <c r="AQ163" s="35"/>
      <c r="AR163" s="35"/>
      <c r="AS163" s="35"/>
      <c r="AT163" s="35"/>
      <c r="AU163" s="35"/>
      <c r="AV163" s="35"/>
      <c r="AW163" s="35"/>
      <c r="AX163" s="35"/>
    </row>
    <row r="164" spans="1:16384" s="51" customFormat="1" ht="55.5" customHeight="1" x14ac:dyDescent="0.25">
      <c r="B164" s="550" t="s">
        <v>2920</v>
      </c>
      <c r="C164" s="550" t="s">
        <v>141</v>
      </c>
      <c r="D164" s="51" t="s">
        <v>2803</v>
      </c>
      <c r="E164" s="51">
        <v>1064976248</v>
      </c>
      <c r="F164" s="51" t="s">
        <v>596</v>
      </c>
      <c r="G164" s="154" t="s">
        <v>603</v>
      </c>
      <c r="H164" s="309">
        <v>39198</v>
      </c>
      <c r="I164" s="51" t="s">
        <v>86</v>
      </c>
      <c r="J164" s="154" t="s">
        <v>2804</v>
      </c>
      <c r="K164" s="154" t="s">
        <v>2805</v>
      </c>
      <c r="L164" s="51" t="s">
        <v>623</v>
      </c>
      <c r="M164" s="51" t="s">
        <v>19</v>
      </c>
      <c r="N164" s="109" t="s">
        <v>19</v>
      </c>
      <c r="O164" s="51" t="s">
        <v>19</v>
      </c>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c r="AR164" s="35"/>
      <c r="AS164" s="35"/>
      <c r="AT164" s="35"/>
      <c r="AU164" s="35"/>
      <c r="AV164" s="35"/>
      <c r="AW164" s="35"/>
      <c r="AX164" s="35"/>
    </row>
    <row r="165" spans="1:16384" s="51" customFormat="1" ht="55.5" customHeight="1" x14ac:dyDescent="0.25">
      <c r="B165" s="550" t="s">
        <v>2920</v>
      </c>
      <c r="C165" s="550" t="s">
        <v>2921</v>
      </c>
      <c r="D165" s="51" t="s">
        <v>2806</v>
      </c>
      <c r="E165" s="51">
        <v>50913671</v>
      </c>
      <c r="F165" s="51" t="s">
        <v>596</v>
      </c>
      <c r="G165" s="154" t="s">
        <v>597</v>
      </c>
      <c r="H165" s="309">
        <v>39402</v>
      </c>
      <c r="I165" s="51" t="s">
        <v>86</v>
      </c>
      <c r="J165" s="51" t="s">
        <v>120</v>
      </c>
      <c r="K165" s="51" t="s">
        <v>2807</v>
      </c>
      <c r="L165" s="51" t="s">
        <v>623</v>
      </c>
      <c r="M165" s="51" t="s">
        <v>19</v>
      </c>
      <c r="N165" s="109" t="s">
        <v>19</v>
      </c>
      <c r="O165" s="51" t="s">
        <v>20</v>
      </c>
      <c r="P165" s="1798" t="s">
        <v>2922</v>
      </c>
      <c r="Q165" s="1798"/>
      <c r="R165" s="35"/>
      <c r="S165" s="35"/>
      <c r="T165" s="35"/>
      <c r="U165" s="35"/>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c r="AS165" s="35"/>
      <c r="AT165" s="35"/>
      <c r="AU165" s="35"/>
      <c r="AV165" s="35"/>
      <c r="AW165" s="35"/>
      <c r="AX165" s="35"/>
    </row>
    <row r="166" spans="1:16384" s="109" customFormat="1" ht="55.5" customHeight="1" x14ac:dyDescent="0.25">
      <c r="B166" s="569" t="s">
        <v>2808</v>
      </c>
      <c r="C166" s="569" t="s">
        <v>2923</v>
      </c>
      <c r="D166" s="109" t="s">
        <v>2809</v>
      </c>
      <c r="E166" s="109">
        <v>50978173</v>
      </c>
      <c r="F166" s="412" t="s">
        <v>2385</v>
      </c>
      <c r="G166" s="412" t="s">
        <v>577</v>
      </c>
      <c r="H166" s="670">
        <v>41467</v>
      </c>
      <c r="I166" s="109" t="s">
        <v>86</v>
      </c>
      <c r="L166" s="109" t="s">
        <v>2789</v>
      </c>
      <c r="M166" s="109" t="s">
        <v>19</v>
      </c>
      <c r="N166" s="109" t="s">
        <v>20</v>
      </c>
      <c r="O166" s="109" t="s">
        <v>19</v>
      </c>
      <c r="P166" s="1778" t="s">
        <v>2925</v>
      </c>
      <c r="Q166" s="1778"/>
      <c r="R166" s="410"/>
      <c r="S166" s="410"/>
      <c r="T166" s="410"/>
      <c r="U166" s="410"/>
      <c r="V166" s="410"/>
      <c r="W166" s="410"/>
      <c r="X166" s="410"/>
      <c r="Y166" s="410"/>
      <c r="Z166" s="410"/>
      <c r="AA166" s="410"/>
      <c r="AB166" s="410"/>
      <c r="AC166" s="410"/>
      <c r="AD166" s="410"/>
      <c r="AE166" s="410"/>
      <c r="AF166" s="410"/>
      <c r="AG166" s="410"/>
      <c r="AH166" s="410"/>
      <c r="AI166" s="410"/>
      <c r="AJ166" s="410"/>
      <c r="AK166" s="410"/>
      <c r="AL166" s="410"/>
      <c r="AM166" s="410"/>
      <c r="AN166" s="410"/>
      <c r="AO166" s="410"/>
      <c r="AP166" s="410"/>
      <c r="AQ166" s="410"/>
      <c r="AR166" s="410"/>
      <c r="AS166" s="410"/>
      <c r="AT166" s="410"/>
      <c r="AU166" s="410"/>
      <c r="AV166" s="410"/>
      <c r="AW166" s="410"/>
      <c r="AX166" s="410"/>
    </row>
    <row r="167" spans="1:16384" s="109" customFormat="1" ht="55.5" customHeight="1" x14ac:dyDescent="0.25">
      <c r="B167" s="569" t="s">
        <v>2808</v>
      </c>
      <c r="C167" s="107" t="s">
        <v>2924</v>
      </c>
      <c r="D167" s="109" t="s">
        <v>2810</v>
      </c>
      <c r="E167" s="109">
        <v>30667110</v>
      </c>
      <c r="F167" s="109" t="s">
        <v>596</v>
      </c>
      <c r="G167" s="412" t="s">
        <v>540</v>
      </c>
      <c r="H167" s="670">
        <v>39233</v>
      </c>
      <c r="I167" s="109" t="s">
        <v>86</v>
      </c>
      <c r="J167" s="412" t="s">
        <v>611</v>
      </c>
      <c r="K167" s="109" t="s">
        <v>2811</v>
      </c>
      <c r="L167" s="109" t="s">
        <v>2812</v>
      </c>
      <c r="M167" s="109" t="s">
        <v>19</v>
      </c>
      <c r="N167" s="109" t="s">
        <v>19</v>
      </c>
      <c r="O167" s="109" t="s">
        <v>19</v>
      </c>
      <c r="P167" s="1796"/>
      <c r="Q167" s="1797"/>
      <c r="R167" s="410"/>
      <c r="S167" s="410"/>
      <c r="T167" s="410"/>
      <c r="U167" s="410"/>
      <c r="V167" s="410"/>
      <c r="W167" s="410"/>
      <c r="X167" s="410"/>
      <c r="Y167" s="410"/>
      <c r="Z167" s="410"/>
      <c r="AA167" s="410"/>
      <c r="AB167" s="410"/>
      <c r="AC167" s="410"/>
      <c r="AD167" s="410"/>
      <c r="AE167" s="410"/>
      <c r="AF167" s="410"/>
      <c r="AG167" s="410"/>
      <c r="AH167" s="410"/>
      <c r="AI167" s="410"/>
      <c r="AJ167" s="410"/>
      <c r="AK167" s="410"/>
      <c r="AL167" s="410"/>
      <c r="AM167" s="410"/>
      <c r="AN167" s="410"/>
      <c r="AO167" s="410"/>
      <c r="AP167" s="410"/>
      <c r="AQ167" s="410"/>
      <c r="AR167" s="410"/>
      <c r="AS167" s="410"/>
      <c r="AT167" s="410"/>
      <c r="AU167" s="410"/>
      <c r="AV167" s="410"/>
      <c r="AW167" s="410"/>
      <c r="AX167" s="410"/>
    </row>
    <row r="168" spans="1:16384" s="51" customFormat="1" ht="55.5" customHeight="1" x14ac:dyDescent="0.25">
      <c r="B168" s="550" t="s">
        <v>2808</v>
      </c>
      <c r="C168" s="550" t="s">
        <v>2926</v>
      </c>
      <c r="D168" s="51" t="s">
        <v>2813</v>
      </c>
      <c r="E168" s="51">
        <v>78019460</v>
      </c>
      <c r="F168" s="154" t="s">
        <v>2814</v>
      </c>
      <c r="G168" s="154" t="s">
        <v>552</v>
      </c>
      <c r="H168" s="309">
        <v>38239</v>
      </c>
      <c r="I168" s="51" t="s">
        <v>86</v>
      </c>
      <c r="J168" s="154" t="s">
        <v>558</v>
      </c>
      <c r="K168" s="154" t="s">
        <v>2815</v>
      </c>
      <c r="L168" s="51" t="s">
        <v>2812</v>
      </c>
      <c r="M168" s="51" t="s">
        <v>19</v>
      </c>
      <c r="N168" s="109" t="s">
        <v>19</v>
      </c>
      <c r="O168" s="51" t="s">
        <v>19</v>
      </c>
      <c r="P168" s="1714"/>
      <c r="Q168" s="1715"/>
      <c r="R168" s="35"/>
      <c r="S168" s="35"/>
      <c r="T168" s="35"/>
      <c r="U168" s="35"/>
      <c r="V168" s="35"/>
      <c r="W168" s="35"/>
      <c r="X168" s="35"/>
      <c r="Y168" s="35"/>
      <c r="Z168" s="35"/>
      <c r="AA168" s="35"/>
      <c r="AB168" s="35"/>
      <c r="AC168" s="35"/>
      <c r="AD168" s="35"/>
      <c r="AE168" s="35"/>
      <c r="AF168" s="35"/>
      <c r="AG168" s="35"/>
      <c r="AH168" s="35"/>
      <c r="AI168" s="35"/>
      <c r="AJ168" s="35"/>
      <c r="AK168" s="35"/>
      <c r="AL168" s="35"/>
      <c r="AM168" s="35"/>
      <c r="AN168" s="35"/>
      <c r="AO168" s="35"/>
      <c r="AP168" s="35"/>
      <c r="AQ168" s="35"/>
      <c r="AR168" s="35"/>
      <c r="AS168" s="35"/>
      <c r="AT168" s="35"/>
      <c r="AU168" s="35"/>
      <c r="AV168" s="35"/>
      <c r="AW168" s="35"/>
      <c r="AX168" s="35"/>
    </row>
    <row r="169" spans="1:16384" s="51" customFormat="1" ht="55.5" customHeight="1" x14ac:dyDescent="0.25">
      <c r="A169" s="109"/>
      <c r="B169" s="569" t="s">
        <v>2816</v>
      </c>
      <c r="C169" s="569">
        <v>0</v>
      </c>
      <c r="D169" s="109" t="s">
        <v>2817</v>
      </c>
      <c r="E169" s="109">
        <v>50956397</v>
      </c>
      <c r="F169" s="109" t="s">
        <v>2818</v>
      </c>
      <c r="G169" s="109" t="s">
        <v>540</v>
      </c>
      <c r="H169" s="670">
        <v>35489</v>
      </c>
      <c r="I169" s="109" t="s">
        <v>86</v>
      </c>
      <c r="J169" s="412" t="s">
        <v>2819</v>
      </c>
      <c r="K169" s="376" t="s">
        <v>2820</v>
      </c>
      <c r="L169" s="109" t="s">
        <v>2789</v>
      </c>
      <c r="M169" s="109" t="s">
        <v>19</v>
      </c>
      <c r="N169" s="109" t="s">
        <v>19</v>
      </c>
      <c r="O169" s="109" t="s">
        <v>20</v>
      </c>
      <c r="P169" s="1612"/>
      <c r="Q169" s="1612"/>
      <c r="R169" s="410"/>
      <c r="S169" s="410"/>
      <c r="T169" s="410"/>
      <c r="U169" s="410"/>
      <c r="V169" s="410"/>
      <c r="W169" s="410"/>
      <c r="X169" s="410"/>
      <c r="Y169" s="410"/>
      <c r="Z169" s="410"/>
      <c r="AA169" s="410"/>
      <c r="AB169" s="410"/>
      <c r="AC169" s="410"/>
      <c r="AD169" s="410"/>
      <c r="AE169" s="410"/>
      <c r="AF169" s="410"/>
      <c r="AG169" s="410"/>
      <c r="AH169" s="410"/>
      <c r="AI169" s="410"/>
      <c r="AJ169" s="410"/>
      <c r="AK169" s="410"/>
      <c r="AL169" s="410"/>
      <c r="AM169" s="410"/>
      <c r="AN169" s="410"/>
      <c r="AO169" s="410"/>
      <c r="AP169" s="410"/>
      <c r="AQ169" s="410"/>
      <c r="AR169" s="410"/>
      <c r="AS169" s="410"/>
      <c r="AT169" s="410"/>
      <c r="AU169" s="410"/>
      <c r="AV169" s="410"/>
      <c r="AW169" s="410"/>
      <c r="AX169" s="410"/>
      <c r="AY169" s="109"/>
      <c r="AZ169" s="109"/>
      <c r="BA169" s="109"/>
      <c r="BB169" s="109"/>
      <c r="BC169" s="109"/>
      <c r="BD169" s="109"/>
      <c r="BE169" s="109"/>
      <c r="BF169" s="109"/>
      <c r="BG169" s="109"/>
      <c r="BH169" s="109"/>
      <c r="BI169" s="109"/>
      <c r="BJ169" s="109"/>
      <c r="BK169" s="109"/>
      <c r="BL169" s="109"/>
      <c r="BM169" s="109"/>
      <c r="BN169" s="109"/>
      <c r="BO169" s="109"/>
      <c r="BP169" s="109"/>
      <c r="BQ169" s="109"/>
      <c r="BR169" s="109"/>
      <c r="BS169" s="109"/>
      <c r="BT169" s="109"/>
      <c r="BU169" s="109"/>
      <c r="BV169" s="109"/>
      <c r="BW169" s="109"/>
      <c r="BX169" s="109"/>
      <c r="BY169" s="109"/>
      <c r="BZ169" s="109"/>
      <c r="CA169" s="109"/>
      <c r="CB169" s="109"/>
      <c r="CC169" s="109"/>
      <c r="CD169" s="109"/>
      <c r="CE169" s="109"/>
      <c r="CF169" s="109"/>
      <c r="CG169" s="109"/>
      <c r="CH169" s="109"/>
      <c r="CI169" s="109"/>
      <c r="CJ169" s="109"/>
      <c r="CK169" s="109"/>
      <c r="CL169" s="109"/>
      <c r="CM169" s="109"/>
      <c r="CN169" s="109"/>
      <c r="CO169" s="109"/>
      <c r="CP169" s="109"/>
      <c r="CQ169" s="109"/>
      <c r="CR169" s="109"/>
      <c r="CS169" s="109"/>
      <c r="CT169" s="109"/>
      <c r="CU169" s="109"/>
      <c r="CV169" s="109"/>
      <c r="CW169" s="109"/>
      <c r="CX169" s="109"/>
      <c r="CY169" s="109"/>
      <c r="CZ169" s="109"/>
      <c r="DA169" s="109"/>
      <c r="DB169" s="109"/>
      <c r="DC169" s="109"/>
      <c r="DD169" s="109"/>
      <c r="DE169" s="109"/>
      <c r="DF169" s="109"/>
      <c r="DG169" s="109"/>
      <c r="DH169" s="109"/>
      <c r="DI169" s="109"/>
      <c r="DJ169" s="109"/>
      <c r="DK169" s="109"/>
      <c r="DL169" s="109"/>
      <c r="DM169" s="109"/>
      <c r="DN169" s="109"/>
      <c r="DO169" s="109"/>
      <c r="DP169" s="109"/>
      <c r="DQ169" s="109"/>
      <c r="DR169" s="109"/>
      <c r="DS169" s="109"/>
      <c r="DT169" s="109"/>
      <c r="DU169" s="109"/>
      <c r="DV169" s="109"/>
      <c r="DW169" s="109"/>
      <c r="DX169" s="109"/>
      <c r="DY169" s="109"/>
      <c r="DZ169" s="109"/>
      <c r="EA169" s="109"/>
      <c r="EB169" s="109"/>
      <c r="EC169" s="109"/>
      <c r="ED169" s="109"/>
      <c r="EE169" s="109"/>
      <c r="EF169" s="109"/>
      <c r="EG169" s="109"/>
      <c r="EH169" s="109"/>
      <c r="EI169" s="109"/>
      <c r="EJ169" s="109"/>
      <c r="EK169" s="109"/>
      <c r="EL169" s="109"/>
      <c r="EM169" s="109"/>
      <c r="EN169" s="109"/>
      <c r="EO169" s="109"/>
      <c r="EP169" s="109"/>
      <c r="EQ169" s="109"/>
      <c r="ER169" s="109"/>
      <c r="ES169" s="109"/>
      <c r="ET169" s="109"/>
      <c r="EU169" s="109"/>
      <c r="EV169" s="109"/>
      <c r="EW169" s="109"/>
      <c r="EX169" s="109"/>
      <c r="EY169" s="109"/>
      <c r="EZ169" s="109"/>
      <c r="FA169" s="109"/>
      <c r="FB169" s="109"/>
      <c r="FC169" s="109"/>
      <c r="FD169" s="109"/>
      <c r="FE169" s="109"/>
      <c r="FF169" s="109"/>
      <c r="FG169" s="109"/>
      <c r="FH169" s="109"/>
      <c r="FI169" s="109"/>
      <c r="FJ169" s="109"/>
      <c r="FK169" s="109"/>
      <c r="FL169" s="109"/>
      <c r="FM169" s="109"/>
      <c r="FN169" s="109"/>
      <c r="FO169" s="109"/>
      <c r="FP169" s="109"/>
      <c r="FQ169" s="109"/>
      <c r="FR169" s="109"/>
      <c r="FS169" s="109"/>
      <c r="FT169" s="109"/>
      <c r="FU169" s="109"/>
      <c r="FV169" s="109"/>
      <c r="FW169" s="109"/>
      <c r="FX169" s="109"/>
      <c r="FY169" s="109"/>
      <c r="FZ169" s="109"/>
      <c r="GA169" s="109"/>
      <c r="GB169" s="109"/>
      <c r="GC169" s="109"/>
      <c r="GD169" s="109"/>
      <c r="GE169" s="109"/>
      <c r="GF169" s="109"/>
      <c r="GG169" s="109"/>
      <c r="GH169" s="109"/>
      <c r="GI169" s="109"/>
      <c r="GJ169" s="109"/>
      <c r="GK169" s="109"/>
      <c r="GL169" s="109"/>
      <c r="GM169" s="109"/>
      <c r="GN169" s="109"/>
      <c r="GO169" s="109"/>
      <c r="GP169" s="109"/>
      <c r="GQ169" s="109"/>
      <c r="GR169" s="109"/>
      <c r="GS169" s="109"/>
      <c r="GT169" s="109"/>
      <c r="GU169" s="109"/>
      <c r="GV169" s="109"/>
      <c r="GW169" s="109"/>
      <c r="GX169" s="109"/>
      <c r="GY169" s="109"/>
      <c r="GZ169" s="109"/>
      <c r="HA169" s="109"/>
      <c r="HB169" s="109"/>
      <c r="HC169" s="109"/>
      <c r="HD169" s="109"/>
      <c r="HE169" s="109"/>
      <c r="HF169" s="109"/>
      <c r="HG169" s="109"/>
      <c r="HH169" s="109"/>
      <c r="HI169" s="109"/>
      <c r="HJ169" s="109"/>
      <c r="HK169" s="109"/>
      <c r="HL169" s="109"/>
      <c r="HM169" s="109"/>
      <c r="HN169" s="109"/>
      <c r="HO169" s="109"/>
      <c r="HP169" s="109"/>
      <c r="HQ169" s="109"/>
      <c r="HR169" s="109"/>
      <c r="HS169" s="109"/>
      <c r="HT169" s="109"/>
      <c r="HU169" s="109"/>
      <c r="HV169" s="109"/>
      <c r="HW169" s="109"/>
      <c r="HX169" s="109"/>
      <c r="HY169" s="109"/>
      <c r="HZ169" s="109"/>
      <c r="IA169" s="109"/>
      <c r="IB169" s="109"/>
      <c r="IC169" s="109"/>
      <c r="ID169" s="109"/>
      <c r="IE169" s="109"/>
      <c r="IF169" s="109"/>
      <c r="IG169" s="109"/>
      <c r="IH169" s="109"/>
      <c r="II169" s="109"/>
      <c r="IJ169" s="109"/>
      <c r="IK169" s="109"/>
      <c r="IL169" s="109"/>
      <c r="IM169" s="109"/>
      <c r="IN169" s="109"/>
      <c r="IO169" s="109"/>
      <c r="IP169" s="109"/>
      <c r="IQ169" s="109"/>
      <c r="IR169" s="109"/>
      <c r="IS169" s="109"/>
      <c r="IT169" s="109"/>
      <c r="IV169" s="109"/>
      <c r="IW169" s="109"/>
      <c r="IX169" s="109"/>
      <c r="IY169" s="109"/>
      <c r="IZ169" s="109"/>
      <c r="JA169" s="109"/>
      <c r="JB169" s="109"/>
      <c r="JC169" s="109"/>
      <c r="JD169" s="109"/>
      <c r="JE169" s="109"/>
      <c r="JF169" s="109"/>
      <c r="JG169" s="109"/>
      <c r="JH169" s="109"/>
      <c r="JI169" s="109"/>
      <c r="JJ169" s="109"/>
      <c r="JK169" s="109"/>
      <c r="JL169" s="109"/>
      <c r="JM169" s="109"/>
      <c r="JN169" s="109"/>
      <c r="JO169" s="109"/>
      <c r="JP169" s="109"/>
      <c r="JQ169" s="109"/>
      <c r="JR169" s="109"/>
      <c r="JS169" s="109"/>
      <c r="JT169" s="109"/>
      <c r="JU169" s="109"/>
      <c r="JV169" s="109"/>
      <c r="JW169" s="109"/>
      <c r="JX169" s="109"/>
      <c r="JY169" s="109"/>
      <c r="JZ169" s="109"/>
      <c r="KA169" s="109"/>
      <c r="KB169" s="109"/>
      <c r="KC169" s="109"/>
      <c r="KD169" s="109"/>
      <c r="KE169" s="109"/>
      <c r="KF169" s="109"/>
      <c r="KG169" s="109"/>
      <c r="KH169" s="109"/>
      <c r="KI169" s="109"/>
      <c r="KJ169" s="109"/>
      <c r="KK169" s="109"/>
      <c r="KL169" s="109"/>
      <c r="KM169" s="109"/>
      <c r="KN169" s="109"/>
      <c r="KO169" s="109"/>
      <c r="KP169" s="109"/>
      <c r="KQ169" s="109"/>
      <c r="KR169" s="109"/>
      <c r="KS169" s="109"/>
      <c r="KT169" s="109"/>
      <c r="KU169" s="109"/>
      <c r="KV169" s="109"/>
      <c r="KW169" s="109"/>
      <c r="KX169" s="109"/>
      <c r="KY169" s="109"/>
      <c r="KZ169" s="109"/>
      <c r="LA169" s="109"/>
      <c r="LB169" s="109"/>
      <c r="LC169" s="109"/>
      <c r="LD169" s="109"/>
      <c r="LE169" s="109"/>
      <c r="LF169" s="109"/>
      <c r="LG169" s="109"/>
      <c r="LH169" s="109"/>
      <c r="LI169" s="109"/>
      <c r="LJ169" s="109"/>
      <c r="LK169" s="109"/>
      <c r="LL169" s="109"/>
      <c r="LM169" s="109"/>
      <c r="LN169" s="109"/>
      <c r="LO169" s="109"/>
      <c r="LP169" s="109"/>
      <c r="LQ169" s="109"/>
      <c r="LR169" s="109"/>
      <c r="LS169" s="109"/>
      <c r="LT169" s="109"/>
      <c r="LU169" s="109"/>
      <c r="LV169" s="109"/>
      <c r="LW169" s="109"/>
      <c r="LX169" s="109"/>
      <c r="LY169" s="109"/>
      <c r="LZ169" s="109"/>
      <c r="MA169" s="109"/>
      <c r="MB169" s="109"/>
      <c r="MC169" s="109"/>
      <c r="MD169" s="109"/>
      <c r="ME169" s="109"/>
      <c r="MF169" s="109"/>
      <c r="MG169" s="109"/>
      <c r="MH169" s="109"/>
      <c r="MI169" s="109"/>
      <c r="MJ169" s="109"/>
      <c r="MK169" s="109"/>
      <c r="ML169" s="109"/>
      <c r="MM169" s="109"/>
      <c r="MN169" s="109"/>
      <c r="MO169" s="109"/>
      <c r="MP169" s="109"/>
      <c r="MQ169" s="109"/>
      <c r="MR169" s="109"/>
      <c r="MS169" s="109"/>
      <c r="MT169" s="109"/>
      <c r="MU169" s="109"/>
      <c r="MV169" s="109"/>
      <c r="MW169" s="109"/>
      <c r="MX169" s="109"/>
      <c r="MY169" s="109"/>
      <c r="MZ169" s="109"/>
      <c r="NA169" s="109"/>
      <c r="NB169" s="109"/>
      <c r="NC169" s="109"/>
      <c r="ND169" s="109"/>
      <c r="NE169" s="109"/>
      <c r="NF169" s="109"/>
      <c r="NG169" s="109"/>
      <c r="NH169" s="109"/>
      <c r="NI169" s="109"/>
      <c r="NJ169" s="109"/>
      <c r="NK169" s="109"/>
      <c r="NL169" s="109"/>
      <c r="NM169" s="109"/>
      <c r="NN169" s="109"/>
      <c r="NO169" s="109"/>
      <c r="NP169" s="109"/>
      <c r="NQ169" s="109"/>
      <c r="NR169" s="109"/>
      <c r="NS169" s="109"/>
      <c r="NT169" s="109"/>
      <c r="NU169" s="109"/>
      <c r="NV169" s="109"/>
      <c r="NW169" s="109"/>
      <c r="NX169" s="109"/>
      <c r="NY169" s="109"/>
      <c r="NZ169" s="109"/>
      <c r="OA169" s="109"/>
      <c r="OB169" s="109"/>
      <c r="OC169" s="109"/>
      <c r="OD169" s="109"/>
      <c r="OE169" s="109"/>
      <c r="OF169" s="109"/>
      <c r="OG169" s="109"/>
      <c r="OH169" s="109"/>
      <c r="OI169" s="109"/>
      <c r="OJ169" s="109"/>
      <c r="OK169" s="109"/>
      <c r="OL169" s="109"/>
      <c r="OM169" s="109"/>
      <c r="ON169" s="109"/>
      <c r="OO169" s="109"/>
      <c r="OP169" s="109"/>
      <c r="OQ169" s="109"/>
      <c r="OR169" s="109"/>
      <c r="OS169" s="109"/>
      <c r="OT169" s="109"/>
      <c r="OU169" s="109"/>
      <c r="OV169" s="109"/>
      <c r="OW169" s="109"/>
      <c r="OX169" s="109"/>
      <c r="OY169" s="109"/>
      <c r="OZ169" s="109"/>
      <c r="PA169" s="109"/>
      <c r="PB169" s="109"/>
      <c r="PC169" s="109"/>
      <c r="PD169" s="109"/>
      <c r="PE169" s="109"/>
      <c r="PF169" s="109"/>
      <c r="PG169" s="109"/>
      <c r="PH169" s="109"/>
      <c r="PI169" s="109"/>
      <c r="PJ169" s="109"/>
      <c r="PK169" s="109"/>
      <c r="PL169" s="109"/>
      <c r="PM169" s="109"/>
      <c r="PN169" s="109"/>
      <c r="PO169" s="109"/>
      <c r="PP169" s="109"/>
      <c r="PQ169" s="109"/>
      <c r="PR169" s="109"/>
      <c r="PS169" s="109"/>
      <c r="PT169" s="109"/>
      <c r="PU169" s="109"/>
      <c r="PV169" s="109"/>
      <c r="PW169" s="109"/>
      <c r="PX169" s="109"/>
      <c r="PY169" s="109"/>
      <c r="PZ169" s="109"/>
      <c r="QA169" s="109"/>
      <c r="QB169" s="109"/>
      <c r="QC169" s="109"/>
      <c r="QD169" s="109"/>
      <c r="QE169" s="109"/>
      <c r="QF169" s="109"/>
      <c r="QG169" s="109"/>
      <c r="QH169" s="109"/>
      <c r="QI169" s="109"/>
      <c r="QJ169" s="109"/>
      <c r="QK169" s="109"/>
      <c r="QL169" s="109"/>
      <c r="QM169" s="109"/>
      <c r="QN169" s="109"/>
      <c r="QO169" s="109"/>
      <c r="QP169" s="109"/>
      <c r="QQ169" s="109"/>
      <c r="QR169" s="109"/>
      <c r="QS169" s="109"/>
      <c r="QT169" s="109"/>
      <c r="QU169" s="109"/>
      <c r="QV169" s="109"/>
      <c r="QW169" s="109"/>
      <c r="QX169" s="109"/>
      <c r="QY169" s="109"/>
      <c r="QZ169" s="109"/>
      <c r="RA169" s="109"/>
      <c r="RB169" s="109"/>
      <c r="RC169" s="109"/>
      <c r="RD169" s="109"/>
      <c r="RE169" s="109"/>
      <c r="RF169" s="109"/>
      <c r="RG169" s="109"/>
      <c r="RH169" s="109"/>
      <c r="RI169" s="109"/>
      <c r="RJ169" s="109"/>
      <c r="RK169" s="109"/>
      <c r="RL169" s="109"/>
      <c r="RM169" s="109"/>
      <c r="RN169" s="109"/>
      <c r="RO169" s="109"/>
      <c r="RP169" s="109"/>
      <c r="RQ169" s="109"/>
      <c r="RR169" s="109"/>
      <c r="RS169" s="109"/>
      <c r="RT169" s="109"/>
      <c r="RU169" s="109"/>
      <c r="RV169" s="109"/>
      <c r="RW169" s="109"/>
      <c r="RX169" s="109"/>
      <c r="RY169" s="109"/>
      <c r="RZ169" s="109"/>
      <c r="SA169" s="109"/>
      <c r="SB169" s="109"/>
      <c r="SC169" s="109"/>
      <c r="SD169" s="109"/>
      <c r="SE169" s="109"/>
      <c r="SF169" s="109"/>
      <c r="SG169" s="109"/>
      <c r="SH169" s="109"/>
      <c r="SI169" s="109"/>
      <c r="SJ169" s="109"/>
      <c r="SK169" s="109"/>
      <c r="SL169" s="109"/>
      <c r="SM169" s="109"/>
      <c r="SN169" s="109"/>
      <c r="SO169" s="109"/>
      <c r="SP169" s="109"/>
      <c r="SR169" s="109"/>
      <c r="SS169" s="109"/>
      <c r="ST169" s="109"/>
      <c r="SU169" s="109"/>
      <c r="SV169" s="109"/>
      <c r="SW169" s="109"/>
      <c r="SX169" s="109"/>
      <c r="SY169" s="109"/>
      <c r="SZ169" s="109"/>
      <c r="TA169" s="109"/>
      <c r="TB169" s="109"/>
      <c r="TC169" s="109"/>
      <c r="TD169" s="109"/>
      <c r="TE169" s="109"/>
      <c r="TF169" s="109"/>
      <c r="TG169" s="109"/>
      <c r="TH169" s="109"/>
      <c r="TI169" s="109"/>
      <c r="TJ169" s="109"/>
      <c r="TK169" s="109"/>
      <c r="TL169" s="109"/>
      <c r="TM169" s="109"/>
      <c r="TN169" s="109"/>
      <c r="TO169" s="109"/>
      <c r="TP169" s="109"/>
      <c r="TQ169" s="109"/>
      <c r="TR169" s="109"/>
      <c r="TS169" s="109"/>
      <c r="TT169" s="109"/>
      <c r="TU169" s="109"/>
      <c r="TV169" s="109"/>
      <c r="TW169" s="109"/>
      <c r="TX169" s="109"/>
      <c r="TY169" s="109"/>
      <c r="TZ169" s="109"/>
      <c r="UA169" s="109"/>
      <c r="UB169" s="109"/>
      <c r="UC169" s="109"/>
      <c r="UD169" s="109"/>
      <c r="UE169" s="109"/>
      <c r="UF169" s="109"/>
      <c r="UG169" s="109"/>
      <c r="UH169" s="109"/>
      <c r="UI169" s="109"/>
      <c r="UJ169" s="109"/>
      <c r="UK169" s="109"/>
      <c r="UL169" s="109"/>
      <c r="UM169" s="109"/>
      <c r="UN169" s="109"/>
      <c r="UO169" s="109"/>
      <c r="UP169" s="109"/>
      <c r="UQ169" s="109"/>
      <c r="UR169" s="109"/>
      <c r="US169" s="109"/>
      <c r="UT169" s="109"/>
      <c r="UU169" s="109"/>
      <c r="UV169" s="109"/>
      <c r="UW169" s="109"/>
      <c r="UX169" s="109"/>
      <c r="UY169" s="109"/>
      <c r="UZ169" s="109"/>
      <c r="VA169" s="109"/>
      <c r="VB169" s="109"/>
      <c r="VC169" s="109"/>
      <c r="VD169" s="109"/>
      <c r="VE169" s="109"/>
      <c r="VF169" s="109"/>
      <c r="VG169" s="109"/>
      <c r="VH169" s="109"/>
      <c r="VI169" s="109"/>
      <c r="VJ169" s="109"/>
      <c r="VK169" s="109"/>
      <c r="VL169" s="109"/>
      <c r="VM169" s="109"/>
      <c r="VN169" s="109"/>
      <c r="VO169" s="109"/>
      <c r="VP169" s="109"/>
      <c r="VQ169" s="109"/>
      <c r="VR169" s="109"/>
      <c r="VS169" s="109"/>
      <c r="VT169" s="109"/>
      <c r="VU169" s="109"/>
      <c r="VV169" s="109"/>
      <c r="VW169" s="109"/>
      <c r="VX169" s="109"/>
      <c r="VY169" s="109"/>
      <c r="VZ169" s="109"/>
      <c r="WA169" s="109"/>
      <c r="WB169" s="109"/>
      <c r="WC169" s="109"/>
      <c r="WD169" s="109"/>
      <c r="WE169" s="109"/>
      <c r="WF169" s="109"/>
      <c r="WG169" s="109"/>
      <c r="WH169" s="109"/>
      <c r="WI169" s="109"/>
      <c r="WJ169" s="109"/>
      <c r="WK169" s="109"/>
      <c r="WL169" s="109"/>
      <c r="WM169" s="109"/>
      <c r="WN169" s="109"/>
      <c r="WO169" s="109"/>
      <c r="WP169" s="109"/>
      <c r="WQ169" s="109"/>
      <c r="WR169" s="109"/>
      <c r="WS169" s="109"/>
      <c r="WT169" s="109"/>
      <c r="WU169" s="109"/>
      <c r="WV169" s="109"/>
      <c r="WW169" s="109"/>
      <c r="WX169" s="109"/>
      <c r="WY169" s="109"/>
      <c r="WZ169" s="109"/>
      <c r="XA169" s="109"/>
      <c r="XB169" s="109"/>
      <c r="XC169" s="109"/>
      <c r="XD169" s="109"/>
      <c r="XE169" s="109"/>
      <c r="XF169" s="109"/>
      <c r="XG169" s="109"/>
      <c r="XH169" s="109"/>
      <c r="XI169" s="109"/>
      <c r="XJ169" s="109"/>
      <c r="XK169" s="109"/>
      <c r="XL169" s="109"/>
      <c r="XM169" s="109"/>
      <c r="XN169" s="109"/>
      <c r="XO169" s="109"/>
      <c r="XP169" s="109"/>
      <c r="XQ169" s="109"/>
      <c r="XR169" s="109"/>
      <c r="XS169" s="109"/>
      <c r="XT169" s="109"/>
      <c r="XU169" s="109"/>
      <c r="XV169" s="109"/>
      <c r="XW169" s="109"/>
      <c r="XX169" s="109"/>
      <c r="XY169" s="109"/>
      <c r="XZ169" s="109"/>
      <c r="YA169" s="109"/>
      <c r="YB169" s="109"/>
      <c r="YC169" s="109"/>
      <c r="YD169" s="109"/>
      <c r="YE169" s="109"/>
      <c r="YF169" s="109"/>
      <c r="YG169" s="109"/>
      <c r="YH169" s="109"/>
      <c r="YI169" s="109"/>
      <c r="YJ169" s="109"/>
      <c r="YK169" s="109"/>
      <c r="YL169" s="109"/>
      <c r="YM169" s="109"/>
      <c r="YN169" s="109"/>
      <c r="YO169" s="109"/>
      <c r="YP169" s="109"/>
      <c r="YQ169" s="109"/>
      <c r="YR169" s="109"/>
      <c r="YS169" s="109"/>
      <c r="YT169" s="109"/>
      <c r="YU169" s="109"/>
      <c r="YV169" s="109"/>
      <c r="YW169" s="109"/>
      <c r="YX169" s="109"/>
      <c r="YY169" s="109"/>
      <c r="YZ169" s="109"/>
      <c r="ZA169" s="109"/>
      <c r="ZB169" s="109"/>
      <c r="ZC169" s="109"/>
      <c r="ZD169" s="109"/>
      <c r="ZE169" s="109"/>
      <c r="ZF169" s="109"/>
      <c r="ZG169" s="109"/>
      <c r="ZH169" s="109"/>
      <c r="ZI169" s="109"/>
      <c r="ZJ169" s="109"/>
      <c r="ZK169" s="109"/>
      <c r="ZL169" s="109"/>
      <c r="ZM169" s="109"/>
      <c r="ZN169" s="109"/>
      <c r="ZO169" s="109"/>
      <c r="ZP169" s="109"/>
      <c r="ZQ169" s="109"/>
      <c r="ZR169" s="109"/>
      <c r="ZS169" s="109"/>
      <c r="ZT169" s="109"/>
      <c r="ZU169" s="109"/>
      <c r="ZV169" s="109"/>
      <c r="ZW169" s="109"/>
      <c r="ZX169" s="109"/>
      <c r="ZY169" s="109"/>
      <c r="ZZ169" s="109"/>
      <c r="AAA169" s="109"/>
      <c r="AAB169" s="109"/>
      <c r="AAC169" s="109"/>
      <c r="AAD169" s="109"/>
      <c r="AAE169" s="109"/>
      <c r="AAF169" s="109"/>
      <c r="AAG169" s="109"/>
      <c r="AAH169" s="109"/>
      <c r="AAI169" s="109"/>
      <c r="AAJ169" s="109"/>
      <c r="AAK169" s="109"/>
      <c r="AAL169" s="109"/>
      <c r="AAM169" s="109"/>
      <c r="AAN169" s="109"/>
      <c r="AAO169" s="109"/>
      <c r="AAP169" s="109"/>
      <c r="AAQ169" s="109"/>
      <c r="AAR169" s="109"/>
      <c r="AAS169" s="109"/>
      <c r="AAT169" s="109"/>
      <c r="AAU169" s="109"/>
      <c r="AAV169" s="109"/>
      <c r="AAW169" s="109"/>
      <c r="AAX169" s="109"/>
      <c r="AAY169" s="109"/>
      <c r="AAZ169" s="109"/>
      <c r="ABA169" s="109"/>
      <c r="ABB169" s="109"/>
      <c r="ABC169" s="109"/>
      <c r="ABD169" s="109"/>
      <c r="ABE169" s="109"/>
      <c r="ABF169" s="109"/>
      <c r="ABG169" s="109"/>
      <c r="ABH169" s="109"/>
      <c r="ABI169" s="109"/>
      <c r="ABJ169" s="109"/>
      <c r="ABK169" s="109"/>
      <c r="ABL169" s="109"/>
      <c r="ABM169" s="109"/>
      <c r="ABN169" s="109"/>
      <c r="ABO169" s="109"/>
      <c r="ABP169" s="109"/>
      <c r="ABQ169" s="109"/>
      <c r="ABR169" s="109"/>
      <c r="ABS169" s="109"/>
      <c r="ABT169" s="109"/>
      <c r="ABU169" s="109"/>
      <c r="ABV169" s="109"/>
      <c r="ABW169" s="109"/>
      <c r="ABX169" s="109"/>
      <c r="ABY169" s="109"/>
      <c r="ABZ169" s="109"/>
      <c r="ACA169" s="109"/>
      <c r="ACB169" s="109"/>
      <c r="ACC169" s="109"/>
      <c r="ACD169" s="109"/>
      <c r="ACE169" s="109"/>
      <c r="ACF169" s="109"/>
      <c r="ACG169" s="109"/>
      <c r="ACH169" s="109"/>
      <c r="ACI169" s="109"/>
      <c r="ACJ169" s="109"/>
      <c r="ACK169" s="109"/>
      <c r="ACL169" s="109"/>
      <c r="ACN169" s="109"/>
      <c r="ACO169" s="109"/>
      <c r="ACP169" s="109"/>
      <c r="ACQ169" s="109"/>
      <c r="ACR169" s="109"/>
      <c r="ACS169" s="109"/>
      <c r="ACT169" s="109"/>
      <c r="ACU169" s="109"/>
      <c r="ACV169" s="109"/>
      <c r="ACW169" s="109"/>
      <c r="ACX169" s="109"/>
      <c r="ACY169" s="109"/>
      <c r="ACZ169" s="109"/>
      <c r="ADA169" s="109"/>
      <c r="ADB169" s="109"/>
      <c r="ADC169" s="109"/>
      <c r="ADD169" s="109"/>
      <c r="ADE169" s="109"/>
      <c r="ADF169" s="109"/>
      <c r="ADG169" s="109"/>
      <c r="ADH169" s="109"/>
      <c r="ADI169" s="109"/>
      <c r="ADJ169" s="109"/>
      <c r="ADK169" s="109"/>
      <c r="ADL169" s="109"/>
      <c r="ADM169" s="109"/>
      <c r="ADN169" s="109"/>
      <c r="ADO169" s="109"/>
      <c r="ADP169" s="109"/>
      <c r="ADQ169" s="109"/>
      <c r="ADR169" s="109"/>
      <c r="ADS169" s="109"/>
      <c r="ADT169" s="109"/>
      <c r="ADU169" s="109"/>
      <c r="ADV169" s="109"/>
      <c r="ADW169" s="109"/>
      <c r="ADX169" s="109"/>
      <c r="ADY169" s="109"/>
      <c r="ADZ169" s="109"/>
      <c r="AEA169" s="109"/>
      <c r="AEB169" s="109"/>
      <c r="AEC169" s="109"/>
      <c r="AED169" s="109"/>
      <c r="AEE169" s="109"/>
      <c r="AEF169" s="109"/>
      <c r="AEG169" s="109"/>
      <c r="AEH169" s="109"/>
      <c r="AEI169" s="109"/>
      <c r="AEJ169" s="109"/>
      <c r="AEK169" s="109"/>
      <c r="AEL169" s="109"/>
      <c r="AEM169" s="109"/>
      <c r="AEN169" s="109"/>
      <c r="AEO169" s="109"/>
      <c r="AEP169" s="109"/>
      <c r="AEQ169" s="109"/>
      <c r="AER169" s="109"/>
      <c r="AES169" s="109"/>
      <c r="AET169" s="109"/>
      <c r="AEU169" s="109"/>
      <c r="AEV169" s="109"/>
      <c r="AEW169" s="109"/>
      <c r="AEX169" s="109"/>
      <c r="AEY169" s="109"/>
      <c r="AEZ169" s="109"/>
      <c r="AFA169" s="109"/>
      <c r="AFB169" s="109"/>
      <c r="AFC169" s="109"/>
      <c r="AFD169" s="109"/>
      <c r="AFE169" s="109"/>
      <c r="AFF169" s="109"/>
      <c r="AFG169" s="109"/>
      <c r="AFH169" s="109"/>
      <c r="AFI169" s="109"/>
      <c r="AFJ169" s="109"/>
      <c r="AFK169" s="109"/>
      <c r="AFL169" s="109"/>
      <c r="AFM169" s="109"/>
      <c r="AFN169" s="109"/>
      <c r="AFO169" s="109"/>
      <c r="AFP169" s="109"/>
      <c r="AFQ169" s="109"/>
      <c r="AFR169" s="109"/>
      <c r="AFS169" s="109"/>
      <c r="AFT169" s="109"/>
      <c r="AFU169" s="109"/>
      <c r="AFV169" s="109"/>
      <c r="AFW169" s="109"/>
      <c r="AFX169" s="109"/>
      <c r="AFY169" s="109"/>
      <c r="AFZ169" s="109"/>
      <c r="AGA169" s="109"/>
      <c r="AGB169" s="109"/>
      <c r="AGC169" s="109"/>
      <c r="AGD169" s="109"/>
      <c r="AGE169" s="109"/>
      <c r="AGF169" s="109"/>
      <c r="AGG169" s="109"/>
      <c r="AGH169" s="109"/>
      <c r="AGI169" s="109"/>
      <c r="AGJ169" s="109"/>
      <c r="AGK169" s="109"/>
      <c r="AGL169" s="109"/>
      <c r="AGM169" s="109"/>
      <c r="AGN169" s="109"/>
      <c r="AGO169" s="109"/>
      <c r="AGP169" s="109"/>
      <c r="AGQ169" s="109"/>
      <c r="AGR169" s="109"/>
      <c r="AGS169" s="109"/>
      <c r="AGT169" s="109"/>
      <c r="AGU169" s="109"/>
      <c r="AGV169" s="109"/>
      <c r="AGW169" s="109"/>
      <c r="AGX169" s="109"/>
      <c r="AGY169" s="109"/>
      <c r="AGZ169" s="109"/>
      <c r="AHA169" s="109"/>
      <c r="AHB169" s="109"/>
      <c r="AHC169" s="109"/>
      <c r="AHD169" s="109"/>
      <c r="AHE169" s="109"/>
      <c r="AHF169" s="109"/>
      <c r="AHG169" s="109"/>
      <c r="AHH169" s="109"/>
      <c r="AHI169" s="109"/>
      <c r="AHJ169" s="109"/>
      <c r="AHK169" s="109"/>
      <c r="AHL169" s="109"/>
      <c r="AHM169" s="109"/>
      <c r="AHN169" s="109"/>
      <c r="AHO169" s="109"/>
      <c r="AHP169" s="109"/>
      <c r="AHQ169" s="109"/>
      <c r="AHR169" s="109"/>
      <c r="AHS169" s="109"/>
      <c r="AHT169" s="109"/>
      <c r="AHU169" s="109"/>
      <c r="AHV169" s="109"/>
      <c r="AHW169" s="109"/>
      <c r="AHX169" s="109"/>
      <c r="AHY169" s="109"/>
      <c r="AHZ169" s="109"/>
      <c r="AIA169" s="109"/>
      <c r="AIB169" s="109"/>
      <c r="AIC169" s="109"/>
      <c r="AID169" s="109"/>
      <c r="AIE169" s="109"/>
      <c r="AIF169" s="109"/>
      <c r="AIG169" s="109"/>
      <c r="AIH169" s="109"/>
      <c r="AII169" s="109"/>
      <c r="AIJ169" s="109"/>
      <c r="AIK169" s="109"/>
      <c r="AIL169" s="109"/>
      <c r="AIM169" s="109"/>
      <c r="AIN169" s="109"/>
      <c r="AIO169" s="109"/>
      <c r="AIP169" s="109"/>
      <c r="AIQ169" s="109"/>
      <c r="AIR169" s="109"/>
      <c r="AIS169" s="109"/>
      <c r="AIT169" s="109"/>
      <c r="AIU169" s="109"/>
      <c r="AIV169" s="109"/>
      <c r="AIW169" s="109"/>
      <c r="AIX169" s="109"/>
      <c r="AIY169" s="109"/>
      <c r="AIZ169" s="109"/>
      <c r="AJA169" s="109"/>
      <c r="AJB169" s="109"/>
      <c r="AJC169" s="109"/>
      <c r="AJD169" s="109"/>
      <c r="AJE169" s="109"/>
      <c r="AJF169" s="109"/>
      <c r="AJG169" s="109"/>
      <c r="AJH169" s="109"/>
      <c r="AJI169" s="109"/>
      <c r="AJJ169" s="109"/>
      <c r="AJK169" s="109"/>
      <c r="AJL169" s="109"/>
      <c r="AJM169" s="109"/>
      <c r="AJN169" s="109"/>
      <c r="AJO169" s="109"/>
      <c r="AJP169" s="109"/>
      <c r="AJQ169" s="109"/>
      <c r="AJR169" s="109"/>
      <c r="AJS169" s="109"/>
      <c r="AJT169" s="109"/>
      <c r="AJU169" s="109"/>
      <c r="AJV169" s="109"/>
      <c r="AJW169" s="109"/>
      <c r="AJX169" s="109"/>
      <c r="AJY169" s="109"/>
      <c r="AJZ169" s="109"/>
      <c r="AKA169" s="109"/>
      <c r="AKB169" s="109"/>
      <c r="AKC169" s="109"/>
      <c r="AKD169" s="109"/>
      <c r="AKE169" s="109"/>
      <c r="AKF169" s="109"/>
      <c r="AKG169" s="109"/>
      <c r="AKH169" s="109"/>
      <c r="AKI169" s="109"/>
      <c r="AKJ169" s="109"/>
      <c r="AKK169" s="109"/>
      <c r="AKL169" s="109"/>
      <c r="AKM169" s="109"/>
      <c r="AKN169" s="109"/>
      <c r="AKO169" s="109"/>
      <c r="AKP169" s="109"/>
      <c r="AKQ169" s="109"/>
      <c r="AKR169" s="109"/>
      <c r="AKS169" s="109"/>
      <c r="AKT169" s="109"/>
      <c r="AKU169" s="109"/>
      <c r="AKV169" s="109"/>
      <c r="AKW169" s="109"/>
      <c r="AKX169" s="109"/>
      <c r="AKY169" s="109"/>
      <c r="AKZ169" s="109"/>
      <c r="ALA169" s="109"/>
      <c r="ALB169" s="109"/>
      <c r="ALC169" s="109"/>
      <c r="ALD169" s="109"/>
      <c r="ALE169" s="109"/>
      <c r="ALF169" s="109"/>
      <c r="ALG169" s="109"/>
      <c r="ALH169" s="109"/>
      <c r="ALI169" s="109"/>
      <c r="ALJ169" s="109"/>
      <c r="ALK169" s="109"/>
      <c r="ALL169" s="109"/>
      <c r="ALM169" s="109"/>
      <c r="ALN169" s="109"/>
      <c r="ALO169" s="109"/>
      <c r="ALP169" s="109"/>
      <c r="ALQ169" s="109"/>
      <c r="ALR169" s="109"/>
      <c r="ALS169" s="109"/>
      <c r="ALT169" s="109"/>
      <c r="ALU169" s="109"/>
      <c r="ALV169" s="109"/>
      <c r="ALW169" s="109"/>
      <c r="ALX169" s="109"/>
      <c r="ALY169" s="109"/>
      <c r="ALZ169" s="109"/>
      <c r="AMA169" s="109"/>
      <c r="AMB169" s="109"/>
      <c r="AMC169" s="109"/>
      <c r="AMD169" s="109"/>
      <c r="AME169" s="109"/>
      <c r="AMF169" s="109"/>
      <c r="AMG169" s="109"/>
      <c r="AMH169" s="109"/>
      <c r="AMJ169" s="109"/>
      <c r="AMK169" s="109"/>
      <c r="AML169" s="109"/>
      <c r="AMM169" s="109"/>
      <c r="AMN169" s="109"/>
      <c r="AMO169" s="109"/>
      <c r="AMP169" s="109"/>
      <c r="AMQ169" s="109"/>
      <c r="AMR169" s="109"/>
      <c r="AMS169" s="109"/>
      <c r="AMT169" s="109"/>
      <c r="AMU169" s="109"/>
      <c r="AMV169" s="109"/>
      <c r="AMW169" s="109"/>
      <c r="AMX169" s="109"/>
      <c r="AMY169" s="109"/>
      <c r="AMZ169" s="109"/>
      <c r="ANA169" s="109"/>
      <c r="ANB169" s="109"/>
      <c r="ANC169" s="109"/>
      <c r="AND169" s="109"/>
      <c r="ANE169" s="109"/>
      <c r="ANF169" s="109"/>
      <c r="ANG169" s="109"/>
      <c r="ANH169" s="109"/>
      <c r="ANI169" s="109"/>
      <c r="ANJ169" s="109"/>
      <c r="ANK169" s="109"/>
      <c r="ANL169" s="109"/>
      <c r="ANM169" s="109"/>
      <c r="ANN169" s="109"/>
      <c r="ANO169" s="109"/>
      <c r="ANP169" s="109"/>
      <c r="ANQ169" s="109"/>
      <c r="ANR169" s="109"/>
      <c r="ANS169" s="109"/>
      <c r="ANT169" s="109"/>
      <c r="ANU169" s="109"/>
      <c r="ANV169" s="109"/>
      <c r="ANW169" s="109"/>
      <c r="ANX169" s="109"/>
      <c r="ANY169" s="109"/>
      <c r="ANZ169" s="109"/>
      <c r="AOA169" s="109"/>
      <c r="AOB169" s="109"/>
      <c r="AOC169" s="109"/>
      <c r="AOD169" s="109"/>
      <c r="AOE169" s="109"/>
      <c r="AOF169" s="109"/>
      <c r="AOG169" s="109"/>
      <c r="AOH169" s="109"/>
      <c r="AOI169" s="109"/>
      <c r="AOJ169" s="109"/>
      <c r="AOK169" s="109"/>
      <c r="AOL169" s="109"/>
      <c r="AOM169" s="109"/>
      <c r="AON169" s="109"/>
      <c r="AOO169" s="109"/>
      <c r="AOP169" s="109"/>
      <c r="AOQ169" s="109"/>
      <c r="AOR169" s="109"/>
      <c r="AOS169" s="109"/>
      <c r="AOT169" s="109"/>
      <c r="AOU169" s="109"/>
      <c r="AOV169" s="109"/>
      <c r="AOW169" s="109"/>
      <c r="AOX169" s="109"/>
      <c r="AOY169" s="109"/>
      <c r="AOZ169" s="109"/>
      <c r="APA169" s="109"/>
      <c r="APB169" s="109"/>
      <c r="APC169" s="109"/>
      <c r="APD169" s="109"/>
      <c r="APE169" s="109"/>
      <c r="APF169" s="109"/>
      <c r="APG169" s="109"/>
      <c r="APH169" s="109"/>
      <c r="API169" s="109"/>
      <c r="APJ169" s="109"/>
      <c r="APK169" s="109"/>
      <c r="APL169" s="109"/>
      <c r="APM169" s="109"/>
      <c r="APN169" s="109"/>
      <c r="APO169" s="109"/>
      <c r="APP169" s="109"/>
      <c r="APQ169" s="109"/>
      <c r="APR169" s="109"/>
      <c r="APS169" s="109"/>
      <c r="APT169" s="109"/>
      <c r="APU169" s="109"/>
      <c r="APV169" s="109"/>
      <c r="APW169" s="109"/>
      <c r="APX169" s="109"/>
      <c r="APY169" s="109"/>
      <c r="APZ169" s="109"/>
      <c r="AQA169" s="109"/>
      <c r="AQB169" s="109"/>
      <c r="AQC169" s="109"/>
      <c r="AQD169" s="109"/>
      <c r="AQE169" s="109"/>
      <c r="AQF169" s="109"/>
      <c r="AQG169" s="109"/>
      <c r="AQH169" s="109"/>
      <c r="AQI169" s="109"/>
      <c r="AQJ169" s="109"/>
      <c r="AQK169" s="109"/>
      <c r="AQL169" s="109"/>
      <c r="AQM169" s="109"/>
      <c r="AQN169" s="109"/>
      <c r="AQO169" s="109"/>
      <c r="AQP169" s="109"/>
      <c r="AQQ169" s="109"/>
      <c r="AQR169" s="109"/>
      <c r="AQS169" s="109"/>
      <c r="AQT169" s="109"/>
      <c r="AQU169" s="109"/>
      <c r="AQV169" s="109"/>
      <c r="AQW169" s="109"/>
      <c r="AQX169" s="109"/>
      <c r="AQY169" s="109"/>
      <c r="AQZ169" s="109"/>
      <c r="ARA169" s="109"/>
      <c r="ARB169" s="109"/>
      <c r="ARC169" s="109"/>
      <c r="ARD169" s="109"/>
      <c r="ARE169" s="109"/>
      <c r="ARF169" s="109"/>
      <c r="ARG169" s="109"/>
      <c r="ARH169" s="109"/>
      <c r="ARI169" s="109"/>
      <c r="ARJ169" s="109"/>
      <c r="ARK169" s="109"/>
      <c r="ARL169" s="109"/>
      <c r="ARM169" s="109"/>
      <c r="ARN169" s="109"/>
      <c r="ARO169" s="109"/>
      <c r="ARP169" s="109"/>
      <c r="ARQ169" s="109"/>
      <c r="ARR169" s="109"/>
      <c r="ARS169" s="109"/>
      <c r="ART169" s="109"/>
      <c r="ARU169" s="109"/>
      <c r="ARV169" s="109"/>
      <c r="ARW169" s="109"/>
      <c r="ARX169" s="109"/>
      <c r="ARY169" s="109"/>
      <c r="ARZ169" s="109"/>
      <c r="ASA169" s="109"/>
      <c r="ASB169" s="109"/>
      <c r="ASC169" s="109"/>
      <c r="ASD169" s="109"/>
      <c r="ASE169" s="109"/>
      <c r="ASF169" s="109"/>
      <c r="ASG169" s="109"/>
      <c r="ASH169" s="109"/>
      <c r="ASI169" s="109"/>
      <c r="ASJ169" s="109"/>
      <c r="ASK169" s="109"/>
      <c r="ASL169" s="109"/>
      <c r="ASM169" s="109"/>
      <c r="ASN169" s="109"/>
      <c r="ASO169" s="109"/>
      <c r="ASP169" s="109"/>
      <c r="ASQ169" s="109"/>
      <c r="ASR169" s="109"/>
      <c r="ASS169" s="109"/>
      <c r="AST169" s="109"/>
      <c r="ASU169" s="109"/>
      <c r="ASV169" s="109"/>
      <c r="ASW169" s="109"/>
      <c r="ASX169" s="109"/>
      <c r="ASY169" s="109"/>
      <c r="ASZ169" s="109"/>
      <c r="ATA169" s="109"/>
      <c r="ATB169" s="109"/>
      <c r="ATC169" s="109"/>
      <c r="ATD169" s="109"/>
      <c r="ATE169" s="109"/>
      <c r="ATF169" s="109"/>
      <c r="ATG169" s="109"/>
      <c r="ATH169" s="109"/>
      <c r="ATI169" s="109"/>
      <c r="ATJ169" s="109"/>
      <c r="ATK169" s="109"/>
      <c r="ATL169" s="109"/>
      <c r="ATM169" s="109"/>
      <c r="ATN169" s="109"/>
      <c r="ATO169" s="109"/>
      <c r="ATP169" s="109"/>
      <c r="ATQ169" s="109"/>
      <c r="ATR169" s="109"/>
      <c r="ATS169" s="109"/>
      <c r="ATT169" s="109"/>
      <c r="ATU169" s="109"/>
      <c r="ATV169" s="109"/>
      <c r="ATW169" s="109"/>
      <c r="ATX169" s="109"/>
      <c r="ATY169" s="109"/>
      <c r="ATZ169" s="109"/>
      <c r="AUA169" s="109"/>
      <c r="AUB169" s="109"/>
      <c r="AUC169" s="109"/>
      <c r="AUD169" s="109"/>
      <c r="AUE169" s="109"/>
      <c r="AUF169" s="109"/>
      <c r="AUG169" s="109"/>
      <c r="AUH169" s="109"/>
      <c r="AUI169" s="109"/>
      <c r="AUJ169" s="109"/>
      <c r="AUK169" s="109"/>
      <c r="AUL169" s="109"/>
      <c r="AUM169" s="109"/>
      <c r="AUN169" s="109"/>
      <c r="AUO169" s="109"/>
      <c r="AUP169" s="109"/>
      <c r="AUQ169" s="109"/>
      <c r="AUR169" s="109"/>
      <c r="AUS169" s="109"/>
      <c r="AUT169" s="109"/>
      <c r="AUU169" s="109"/>
      <c r="AUV169" s="109"/>
      <c r="AUW169" s="109"/>
      <c r="AUX169" s="109"/>
      <c r="AUY169" s="109"/>
      <c r="AUZ169" s="109"/>
      <c r="AVA169" s="109"/>
      <c r="AVB169" s="109"/>
      <c r="AVC169" s="109"/>
      <c r="AVD169" s="109"/>
      <c r="AVE169" s="109"/>
      <c r="AVF169" s="109"/>
      <c r="AVG169" s="109"/>
      <c r="AVH169" s="109"/>
      <c r="AVI169" s="109"/>
      <c r="AVJ169" s="109"/>
      <c r="AVK169" s="109"/>
      <c r="AVL169" s="109"/>
      <c r="AVM169" s="109"/>
      <c r="AVN169" s="109"/>
      <c r="AVO169" s="109"/>
      <c r="AVP169" s="109"/>
      <c r="AVQ169" s="109"/>
      <c r="AVR169" s="109"/>
      <c r="AVS169" s="109"/>
      <c r="AVT169" s="109"/>
      <c r="AVU169" s="109"/>
      <c r="AVV169" s="109"/>
      <c r="AVW169" s="109"/>
      <c r="AVX169" s="109"/>
      <c r="AVY169" s="109"/>
      <c r="AVZ169" s="109"/>
      <c r="AWA169" s="109"/>
      <c r="AWB169" s="109"/>
      <c r="AWC169" s="109"/>
      <c r="AWD169" s="109"/>
      <c r="AWF169" s="109"/>
      <c r="AWG169" s="109"/>
      <c r="AWH169" s="109"/>
      <c r="AWI169" s="109"/>
      <c r="AWJ169" s="109"/>
      <c r="AWK169" s="109"/>
      <c r="AWL169" s="109"/>
      <c r="AWM169" s="109"/>
      <c r="AWN169" s="109"/>
      <c r="AWO169" s="109"/>
      <c r="AWP169" s="109"/>
      <c r="AWQ169" s="109"/>
      <c r="AWR169" s="109"/>
      <c r="AWS169" s="109"/>
      <c r="AWT169" s="109"/>
      <c r="AWU169" s="109"/>
      <c r="AWV169" s="109"/>
      <c r="AWW169" s="109"/>
      <c r="AWX169" s="109"/>
      <c r="AWY169" s="109"/>
      <c r="AWZ169" s="109"/>
      <c r="AXA169" s="109"/>
      <c r="AXB169" s="109"/>
      <c r="AXC169" s="109"/>
      <c r="AXD169" s="109"/>
      <c r="AXE169" s="109"/>
      <c r="AXF169" s="109"/>
      <c r="AXG169" s="109"/>
      <c r="AXH169" s="109"/>
      <c r="AXI169" s="109"/>
      <c r="AXJ169" s="109"/>
      <c r="AXK169" s="109"/>
      <c r="AXL169" s="109"/>
      <c r="AXM169" s="109"/>
      <c r="AXN169" s="109"/>
      <c r="AXO169" s="109"/>
      <c r="AXP169" s="109"/>
      <c r="AXQ169" s="109"/>
      <c r="AXR169" s="109"/>
      <c r="AXS169" s="109"/>
      <c r="AXT169" s="109"/>
      <c r="AXU169" s="109"/>
      <c r="AXV169" s="109"/>
      <c r="AXW169" s="109"/>
      <c r="AXX169" s="109"/>
      <c r="AXY169" s="109"/>
      <c r="AXZ169" s="109"/>
      <c r="AYA169" s="109"/>
      <c r="AYB169" s="109"/>
      <c r="AYC169" s="109"/>
      <c r="AYD169" s="109"/>
      <c r="AYE169" s="109"/>
      <c r="AYF169" s="109"/>
      <c r="AYG169" s="109"/>
      <c r="AYH169" s="109"/>
      <c r="AYI169" s="109"/>
      <c r="AYJ169" s="109"/>
      <c r="AYK169" s="109"/>
      <c r="AYL169" s="109"/>
      <c r="AYM169" s="109"/>
      <c r="AYN169" s="109"/>
      <c r="AYO169" s="109"/>
      <c r="AYP169" s="109"/>
      <c r="AYQ169" s="109"/>
      <c r="AYR169" s="109"/>
      <c r="AYS169" s="109"/>
      <c r="AYT169" s="109"/>
      <c r="AYU169" s="109"/>
      <c r="AYV169" s="109"/>
      <c r="AYW169" s="109"/>
      <c r="AYX169" s="109"/>
      <c r="AYY169" s="109"/>
      <c r="AYZ169" s="109"/>
      <c r="AZA169" s="109"/>
      <c r="AZB169" s="109"/>
      <c r="AZC169" s="109"/>
      <c r="AZD169" s="109"/>
      <c r="AZE169" s="109"/>
      <c r="AZF169" s="109"/>
      <c r="AZG169" s="109"/>
      <c r="AZH169" s="109"/>
      <c r="AZI169" s="109"/>
      <c r="AZJ169" s="109"/>
      <c r="AZK169" s="109"/>
      <c r="AZL169" s="109"/>
      <c r="AZM169" s="109"/>
      <c r="AZN169" s="109"/>
      <c r="AZO169" s="109"/>
      <c r="AZP169" s="109"/>
      <c r="AZQ169" s="109"/>
      <c r="AZR169" s="109"/>
      <c r="AZS169" s="109"/>
      <c r="AZT169" s="109"/>
      <c r="AZU169" s="109"/>
      <c r="AZV169" s="109"/>
      <c r="AZW169" s="109"/>
      <c r="AZX169" s="109"/>
      <c r="AZY169" s="109"/>
      <c r="AZZ169" s="109"/>
      <c r="BAA169" s="109"/>
      <c r="BAB169" s="109"/>
      <c r="BAC169" s="109"/>
      <c r="BAD169" s="109"/>
      <c r="BAE169" s="109"/>
      <c r="BAF169" s="109"/>
      <c r="BAG169" s="109"/>
      <c r="BAH169" s="109"/>
      <c r="BAI169" s="109"/>
      <c r="BAJ169" s="109"/>
      <c r="BAK169" s="109"/>
      <c r="BAL169" s="109"/>
      <c r="BAM169" s="109"/>
      <c r="BAN169" s="109"/>
      <c r="BAO169" s="109"/>
      <c r="BAP169" s="109"/>
      <c r="BAQ169" s="109"/>
      <c r="BAR169" s="109"/>
      <c r="BAS169" s="109"/>
      <c r="BAT169" s="109"/>
      <c r="BAU169" s="109"/>
      <c r="BAV169" s="109"/>
      <c r="BAW169" s="109"/>
      <c r="BAX169" s="109"/>
      <c r="BAY169" s="109"/>
      <c r="BAZ169" s="109"/>
      <c r="BBA169" s="109"/>
      <c r="BBB169" s="109"/>
      <c r="BBC169" s="109"/>
      <c r="BBD169" s="109"/>
      <c r="BBE169" s="109"/>
      <c r="BBF169" s="109"/>
      <c r="BBG169" s="109"/>
      <c r="BBH169" s="109"/>
      <c r="BBI169" s="109"/>
      <c r="BBJ169" s="109"/>
      <c r="BBK169" s="109"/>
      <c r="BBL169" s="109"/>
      <c r="BBM169" s="109"/>
      <c r="BBN169" s="109"/>
      <c r="BBO169" s="109"/>
      <c r="BBP169" s="109"/>
      <c r="BBQ169" s="109"/>
      <c r="BBR169" s="109"/>
      <c r="BBS169" s="109"/>
      <c r="BBT169" s="109"/>
      <c r="BBU169" s="109"/>
      <c r="BBV169" s="109"/>
      <c r="BBW169" s="109"/>
      <c r="BBX169" s="109"/>
      <c r="BBY169" s="109"/>
      <c r="BBZ169" s="109"/>
      <c r="BCA169" s="109"/>
      <c r="BCB169" s="109"/>
      <c r="BCC169" s="109"/>
      <c r="BCD169" s="109"/>
      <c r="BCE169" s="109"/>
      <c r="BCF169" s="109"/>
      <c r="BCG169" s="109"/>
      <c r="BCH169" s="109"/>
      <c r="BCI169" s="109"/>
      <c r="BCJ169" s="109"/>
      <c r="BCK169" s="109"/>
      <c r="BCL169" s="109"/>
      <c r="BCM169" s="109"/>
      <c r="BCN169" s="109"/>
      <c r="BCO169" s="109"/>
      <c r="BCP169" s="109"/>
      <c r="BCQ169" s="109"/>
      <c r="BCR169" s="109"/>
      <c r="BCS169" s="109"/>
      <c r="BCT169" s="109"/>
      <c r="BCU169" s="109"/>
      <c r="BCV169" s="109"/>
      <c r="BCW169" s="109"/>
      <c r="BCX169" s="109"/>
      <c r="BCY169" s="109"/>
      <c r="BCZ169" s="109"/>
      <c r="BDA169" s="109"/>
      <c r="BDB169" s="109"/>
      <c r="BDC169" s="109"/>
      <c r="BDD169" s="109"/>
      <c r="BDE169" s="109"/>
      <c r="BDF169" s="109"/>
      <c r="BDG169" s="109"/>
      <c r="BDH169" s="109"/>
      <c r="BDI169" s="109"/>
      <c r="BDJ169" s="109"/>
      <c r="BDK169" s="109"/>
      <c r="BDL169" s="109"/>
      <c r="BDM169" s="109"/>
      <c r="BDN169" s="109"/>
      <c r="BDO169" s="109"/>
      <c r="BDP169" s="109"/>
      <c r="BDQ169" s="109"/>
      <c r="BDR169" s="109"/>
      <c r="BDS169" s="109"/>
      <c r="BDT169" s="109"/>
      <c r="BDU169" s="109"/>
      <c r="BDV169" s="109"/>
      <c r="BDW169" s="109"/>
      <c r="BDX169" s="109"/>
      <c r="BDY169" s="109"/>
      <c r="BDZ169" s="109"/>
      <c r="BEA169" s="109"/>
      <c r="BEB169" s="109"/>
      <c r="BEC169" s="109"/>
      <c r="BED169" s="109"/>
      <c r="BEE169" s="109"/>
      <c r="BEF169" s="109"/>
      <c r="BEG169" s="109"/>
      <c r="BEH169" s="109"/>
      <c r="BEI169" s="109"/>
      <c r="BEJ169" s="109"/>
      <c r="BEK169" s="109"/>
      <c r="BEL169" s="109"/>
      <c r="BEM169" s="109"/>
      <c r="BEN169" s="109"/>
      <c r="BEO169" s="109"/>
      <c r="BEP169" s="109"/>
      <c r="BEQ169" s="109"/>
      <c r="BER169" s="109"/>
      <c r="BES169" s="109"/>
      <c r="BET169" s="109"/>
      <c r="BEU169" s="109"/>
      <c r="BEV169" s="109"/>
      <c r="BEW169" s="109"/>
      <c r="BEX169" s="109"/>
      <c r="BEY169" s="109"/>
      <c r="BEZ169" s="109"/>
      <c r="BFA169" s="109"/>
      <c r="BFB169" s="109"/>
      <c r="BFC169" s="109"/>
      <c r="BFD169" s="109"/>
      <c r="BFE169" s="109"/>
      <c r="BFF169" s="109"/>
      <c r="BFG169" s="109"/>
      <c r="BFH169" s="109"/>
      <c r="BFI169" s="109"/>
      <c r="BFJ169" s="109"/>
      <c r="BFK169" s="109"/>
      <c r="BFL169" s="109"/>
      <c r="BFM169" s="109"/>
      <c r="BFN169" s="109"/>
      <c r="BFO169" s="109"/>
      <c r="BFP169" s="109"/>
      <c r="BFQ169" s="109"/>
      <c r="BFR169" s="109"/>
      <c r="BFS169" s="109"/>
      <c r="BFT169" s="109"/>
      <c r="BFU169" s="109"/>
      <c r="BFV169" s="109"/>
      <c r="BFW169" s="109"/>
      <c r="BFX169" s="109"/>
      <c r="BFY169" s="109"/>
      <c r="BFZ169" s="109"/>
      <c r="BGB169" s="109"/>
      <c r="BGC169" s="109"/>
      <c r="BGD169" s="109"/>
      <c r="BGE169" s="109"/>
      <c r="BGF169" s="109"/>
      <c r="BGG169" s="109"/>
      <c r="BGH169" s="109"/>
      <c r="BGI169" s="109"/>
      <c r="BGJ169" s="109"/>
      <c r="BGK169" s="109"/>
      <c r="BGL169" s="109"/>
      <c r="BGM169" s="109"/>
      <c r="BGN169" s="109"/>
      <c r="BGO169" s="109"/>
      <c r="BGP169" s="109"/>
      <c r="BGQ169" s="109"/>
      <c r="BGR169" s="109"/>
      <c r="BGS169" s="109"/>
      <c r="BGT169" s="109"/>
      <c r="BGU169" s="109"/>
      <c r="BGV169" s="109"/>
      <c r="BGW169" s="109"/>
      <c r="BGX169" s="109"/>
      <c r="BGY169" s="109"/>
      <c r="BGZ169" s="109"/>
      <c r="BHA169" s="109"/>
      <c r="BHB169" s="109"/>
      <c r="BHC169" s="109"/>
      <c r="BHD169" s="109"/>
      <c r="BHE169" s="109"/>
      <c r="BHF169" s="109"/>
      <c r="BHG169" s="109"/>
      <c r="BHH169" s="109"/>
      <c r="BHI169" s="109"/>
      <c r="BHJ169" s="109"/>
      <c r="BHK169" s="109"/>
      <c r="BHL169" s="109"/>
      <c r="BHM169" s="109"/>
      <c r="BHN169" s="109"/>
      <c r="BHO169" s="109"/>
      <c r="BHP169" s="109"/>
      <c r="BHQ169" s="109"/>
      <c r="BHR169" s="109"/>
      <c r="BHS169" s="109"/>
      <c r="BHT169" s="109"/>
      <c r="BHU169" s="109"/>
      <c r="BHV169" s="109"/>
      <c r="BHW169" s="109"/>
      <c r="BHX169" s="109"/>
      <c r="BHY169" s="109"/>
      <c r="BHZ169" s="109"/>
      <c r="BIA169" s="109"/>
      <c r="BIB169" s="109"/>
      <c r="BIC169" s="109"/>
      <c r="BID169" s="109"/>
      <c r="BIE169" s="109"/>
      <c r="BIF169" s="109"/>
      <c r="BIG169" s="109"/>
      <c r="BIH169" s="109"/>
      <c r="BII169" s="109"/>
      <c r="BIJ169" s="109"/>
      <c r="BIK169" s="109"/>
      <c r="BIL169" s="109"/>
      <c r="BIM169" s="109"/>
      <c r="BIN169" s="109"/>
      <c r="BIO169" s="109"/>
      <c r="BIP169" s="109"/>
      <c r="BIQ169" s="109"/>
      <c r="BIR169" s="109"/>
      <c r="BIS169" s="109"/>
      <c r="BIT169" s="109"/>
      <c r="BIU169" s="109"/>
      <c r="BIV169" s="109"/>
      <c r="BIW169" s="109"/>
      <c r="BIX169" s="109"/>
      <c r="BIY169" s="109"/>
      <c r="BIZ169" s="109"/>
      <c r="BJA169" s="109"/>
      <c r="BJB169" s="109"/>
      <c r="BJC169" s="109"/>
      <c r="BJD169" s="109"/>
      <c r="BJE169" s="109"/>
      <c r="BJF169" s="109"/>
      <c r="BJG169" s="109"/>
      <c r="BJH169" s="109"/>
      <c r="BJI169" s="109"/>
      <c r="BJJ169" s="109"/>
      <c r="BJK169" s="109"/>
      <c r="BJL169" s="109"/>
      <c r="BJM169" s="109"/>
      <c r="BJN169" s="109"/>
      <c r="BJO169" s="109"/>
      <c r="BJP169" s="109"/>
      <c r="BJQ169" s="109"/>
      <c r="BJR169" s="109"/>
      <c r="BJS169" s="109"/>
      <c r="BJT169" s="109"/>
      <c r="BJU169" s="109"/>
      <c r="BJV169" s="109"/>
      <c r="BJW169" s="109"/>
      <c r="BJX169" s="109"/>
      <c r="BJY169" s="109"/>
      <c r="BJZ169" s="109"/>
      <c r="BKA169" s="109"/>
      <c r="BKB169" s="109"/>
      <c r="BKC169" s="109"/>
      <c r="BKD169" s="109"/>
      <c r="BKE169" s="109"/>
      <c r="BKF169" s="109"/>
      <c r="BKG169" s="109"/>
      <c r="BKH169" s="109"/>
      <c r="BKI169" s="109"/>
      <c r="BKJ169" s="109"/>
      <c r="BKK169" s="109"/>
      <c r="BKL169" s="109"/>
      <c r="BKM169" s="109"/>
      <c r="BKN169" s="109"/>
      <c r="BKO169" s="109"/>
      <c r="BKP169" s="109"/>
      <c r="BKQ169" s="109"/>
      <c r="BKR169" s="109"/>
      <c r="BKS169" s="109"/>
      <c r="BKT169" s="109"/>
      <c r="BKU169" s="109"/>
      <c r="BKV169" s="109"/>
      <c r="BKW169" s="109"/>
      <c r="BKX169" s="109"/>
      <c r="BKY169" s="109"/>
      <c r="BKZ169" s="109"/>
      <c r="BLA169" s="109"/>
      <c r="BLB169" s="109"/>
      <c r="BLC169" s="109"/>
      <c r="BLD169" s="109"/>
      <c r="BLE169" s="109"/>
      <c r="BLF169" s="109"/>
      <c r="BLG169" s="109"/>
      <c r="BLH169" s="109"/>
      <c r="BLI169" s="109"/>
      <c r="BLJ169" s="109"/>
      <c r="BLK169" s="109"/>
      <c r="BLL169" s="109"/>
      <c r="BLM169" s="109"/>
      <c r="BLN169" s="109"/>
      <c r="BLO169" s="109"/>
      <c r="BLP169" s="109"/>
      <c r="BLQ169" s="109"/>
      <c r="BLR169" s="109"/>
      <c r="BLS169" s="109"/>
      <c r="BLT169" s="109"/>
      <c r="BLU169" s="109"/>
      <c r="BLV169" s="109"/>
      <c r="BLW169" s="109"/>
      <c r="BLX169" s="109"/>
      <c r="BLY169" s="109"/>
      <c r="BLZ169" s="109"/>
      <c r="BMA169" s="109"/>
      <c r="BMB169" s="109"/>
      <c r="BMC169" s="109"/>
      <c r="BMD169" s="109"/>
      <c r="BME169" s="109"/>
      <c r="BMF169" s="109"/>
      <c r="BMG169" s="109"/>
      <c r="BMH169" s="109"/>
      <c r="BMI169" s="109"/>
      <c r="BMJ169" s="109"/>
      <c r="BMK169" s="109"/>
      <c r="BML169" s="109"/>
      <c r="BMM169" s="109"/>
      <c r="BMN169" s="109"/>
      <c r="BMO169" s="109"/>
      <c r="BMP169" s="109"/>
      <c r="BMQ169" s="109"/>
      <c r="BMR169" s="109"/>
      <c r="BMS169" s="109"/>
      <c r="BMT169" s="109"/>
      <c r="BMU169" s="109"/>
      <c r="BMV169" s="109"/>
      <c r="BMW169" s="109"/>
      <c r="BMX169" s="109"/>
      <c r="BMY169" s="109"/>
      <c r="BMZ169" s="109"/>
      <c r="BNA169" s="109"/>
      <c r="BNB169" s="109"/>
      <c r="BNC169" s="109"/>
      <c r="BND169" s="109"/>
      <c r="BNE169" s="109"/>
      <c r="BNF169" s="109"/>
      <c r="BNG169" s="109"/>
      <c r="BNH169" s="109"/>
      <c r="BNI169" s="109"/>
      <c r="BNJ169" s="109"/>
      <c r="BNK169" s="109"/>
      <c r="BNL169" s="109"/>
      <c r="BNM169" s="109"/>
      <c r="BNN169" s="109"/>
      <c r="BNO169" s="109"/>
      <c r="BNP169" s="109"/>
      <c r="BNQ169" s="109"/>
      <c r="BNR169" s="109"/>
      <c r="BNS169" s="109"/>
      <c r="BNT169" s="109"/>
      <c r="BNU169" s="109"/>
      <c r="BNV169" s="109"/>
      <c r="BNW169" s="109"/>
      <c r="BNX169" s="109"/>
      <c r="BNY169" s="109"/>
      <c r="BNZ169" s="109"/>
      <c r="BOA169" s="109"/>
      <c r="BOB169" s="109"/>
      <c r="BOC169" s="109"/>
      <c r="BOD169" s="109"/>
      <c r="BOE169" s="109"/>
      <c r="BOF169" s="109"/>
      <c r="BOG169" s="109"/>
      <c r="BOH169" s="109"/>
      <c r="BOI169" s="109"/>
      <c r="BOJ169" s="109"/>
      <c r="BOK169" s="109"/>
      <c r="BOL169" s="109"/>
      <c r="BOM169" s="109"/>
      <c r="BON169" s="109"/>
      <c r="BOO169" s="109"/>
      <c r="BOP169" s="109"/>
      <c r="BOQ169" s="109"/>
      <c r="BOR169" s="109"/>
      <c r="BOS169" s="109"/>
      <c r="BOT169" s="109"/>
      <c r="BOU169" s="109"/>
      <c r="BOV169" s="109"/>
      <c r="BOW169" s="109"/>
      <c r="BOX169" s="109"/>
      <c r="BOY169" s="109"/>
      <c r="BOZ169" s="109"/>
      <c r="BPA169" s="109"/>
      <c r="BPB169" s="109"/>
      <c r="BPC169" s="109"/>
      <c r="BPD169" s="109"/>
      <c r="BPE169" s="109"/>
      <c r="BPF169" s="109"/>
      <c r="BPG169" s="109"/>
      <c r="BPH169" s="109"/>
      <c r="BPI169" s="109"/>
      <c r="BPJ169" s="109"/>
      <c r="BPK169" s="109"/>
      <c r="BPL169" s="109"/>
      <c r="BPM169" s="109"/>
      <c r="BPN169" s="109"/>
      <c r="BPO169" s="109"/>
      <c r="BPP169" s="109"/>
      <c r="BPQ169" s="109"/>
      <c r="BPR169" s="109"/>
      <c r="BPS169" s="109"/>
      <c r="BPT169" s="109"/>
      <c r="BPU169" s="109"/>
      <c r="BPV169" s="109"/>
      <c r="BPX169" s="109"/>
      <c r="BPY169" s="109"/>
      <c r="BPZ169" s="109"/>
      <c r="BQA169" s="109"/>
      <c r="BQB169" s="109"/>
      <c r="BQC169" s="109"/>
      <c r="BQD169" s="109"/>
      <c r="BQE169" s="109"/>
      <c r="BQF169" s="109"/>
      <c r="BQG169" s="109"/>
      <c r="BQH169" s="109"/>
      <c r="BQI169" s="109"/>
      <c r="BQJ169" s="109"/>
      <c r="BQK169" s="109"/>
      <c r="BQL169" s="109"/>
      <c r="BQM169" s="109"/>
      <c r="BQN169" s="109"/>
      <c r="BQO169" s="109"/>
      <c r="BQP169" s="109"/>
      <c r="BQQ169" s="109"/>
      <c r="BQR169" s="109"/>
      <c r="BQS169" s="109"/>
      <c r="BQT169" s="109"/>
      <c r="BQU169" s="109"/>
      <c r="BQV169" s="109"/>
      <c r="BQW169" s="109"/>
      <c r="BQX169" s="109"/>
      <c r="BQY169" s="109"/>
      <c r="BQZ169" s="109"/>
      <c r="BRA169" s="109"/>
      <c r="BRB169" s="109"/>
      <c r="BRC169" s="109"/>
      <c r="BRD169" s="109"/>
      <c r="BRE169" s="109"/>
      <c r="BRF169" s="109"/>
      <c r="BRG169" s="109"/>
      <c r="BRH169" s="109"/>
      <c r="BRI169" s="109"/>
      <c r="BRJ169" s="109"/>
      <c r="BRK169" s="109"/>
      <c r="BRL169" s="109"/>
      <c r="BRM169" s="109"/>
      <c r="BRN169" s="109"/>
      <c r="BRO169" s="109"/>
      <c r="BRP169" s="109"/>
      <c r="BRQ169" s="109"/>
      <c r="BRR169" s="109"/>
      <c r="BRS169" s="109"/>
      <c r="BRT169" s="109"/>
      <c r="BRU169" s="109"/>
      <c r="BRV169" s="109"/>
      <c r="BRW169" s="109"/>
      <c r="BRX169" s="109"/>
      <c r="BRY169" s="109"/>
      <c r="BRZ169" s="109"/>
      <c r="BSA169" s="109"/>
      <c r="BSB169" s="109"/>
      <c r="BSC169" s="109"/>
      <c r="BSD169" s="109"/>
      <c r="BSE169" s="109"/>
      <c r="BSF169" s="109"/>
      <c r="BSG169" s="109"/>
      <c r="BSH169" s="109"/>
      <c r="BSI169" s="109"/>
      <c r="BSJ169" s="109"/>
      <c r="BSK169" s="109"/>
      <c r="BSL169" s="109"/>
      <c r="BSM169" s="109"/>
      <c r="BSN169" s="109"/>
      <c r="BSO169" s="109"/>
      <c r="BSP169" s="109"/>
      <c r="BSQ169" s="109"/>
      <c r="BSR169" s="109"/>
      <c r="BSS169" s="109"/>
      <c r="BST169" s="109"/>
      <c r="BSU169" s="109"/>
      <c r="BSV169" s="109"/>
      <c r="BSW169" s="109"/>
      <c r="BSX169" s="109"/>
      <c r="BSY169" s="109"/>
      <c r="BSZ169" s="109"/>
      <c r="BTA169" s="109"/>
      <c r="BTB169" s="109"/>
      <c r="BTC169" s="109"/>
      <c r="BTD169" s="109"/>
      <c r="BTE169" s="109"/>
      <c r="BTF169" s="109"/>
      <c r="BTG169" s="109"/>
      <c r="BTH169" s="109"/>
      <c r="BTI169" s="109"/>
      <c r="BTJ169" s="109"/>
      <c r="BTK169" s="109"/>
      <c r="BTL169" s="109"/>
      <c r="BTM169" s="109"/>
      <c r="BTN169" s="109"/>
      <c r="BTO169" s="109"/>
      <c r="BTP169" s="109"/>
      <c r="BTQ169" s="109"/>
      <c r="BTR169" s="109"/>
      <c r="BTS169" s="109"/>
      <c r="BTT169" s="109"/>
      <c r="BTU169" s="109"/>
      <c r="BTV169" s="109"/>
      <c r="BTW169" s="109"/>
      <c r="BTX169" s="109"/>
      <c r="BTY169" s="109"/>
      <c r="BTZ169" s="109"/>
      <c r="BUA169" s="109"/>
      <c r="BUB169" s="109"/>
      <c r="BUC169" s="109"/>
      <c r="BUD169" s="109"/>
      <c r="BUE169" s="109"/>
      <c r="BUF169" s="109"/>
      <c r="BUG169" s="109"/>
      <c r="BUH169" s="109"/>
      <c r="BUI169" s="109"/>
      <c r="BUJ169" s="109"/>
      <c r="BUK169" s="109"/>
      <c r="BUL169" s="109"/>
      <c r="BUM169" s="109"/>
      <c r="BUN169" s="109"/>
      <c r="BUO169" s="109"/>
      <c r="BUP169" s="109"/>
      <c r="BUQ169" s="109"/>
      <c r="BUR169" s="109"/>
      <c r="BUS169" s="109"/>
      <c r="BUT169" s="109"/>
      <c r="BUU169" s="109"/>
      <c r="BUV169" s="109"/>
      <c r="BUW169" s="109"/>
      <c r="BUX169" s="109"/>
      <c r="BUY169" s="109"/>
      <c r="BUZ169" s="109"/>
      <c r="BVA169" s="109"/>
      <c r="BVB169" s="109"/>
      <c r="BVC169" s="109"/>
      <c r="BVD169" s="109"/>
      <c r="BVE169" s="109"/>
      <c r="BVF169" s="109"/>
      <c r="BVG169" s="109"/>
      <c r="BVH169" s="109"/>
      <c r="BVI169" s="109"/>
      <c r="BVJ169" s="109"/>
      <c r="BVK169" s="109"/>
      <c r="BVL169" s="109"/>
      <c r="BVM169" s="109"/>
      <c r="BVN169" s="109"/>
      <c r="BVO169" s="109"/>
      <c r="BVP169" s="109"/>
      <c r="BVQ169" s="109"/>
      <c r="BVR169" s="109"/>
      <c r="BVS169" s="109"/>
      <c r="BVT169" s="109"/>
      <c r="BVU169" s="109"/>
      <c r="BVV169" s="109"/>
      <c r="BVW169" s="109"/>
      <c r="BVX169" s="109"/>
      <c r="BVY169" s="109"/>
      <c r="BVZ169" s="109"/>
      <c r="BWA169" s="109"/>
      <c r="BWB169" s="109"/>
      <c r="BWC169" s="109"/>
      <c r="BWD169" s="109"/>
      <c r="BWE169" s="109"/>
      <c r="BWF169" s="109"/>
      <c r="BWG169" s="109"/>
      <c r="BWH169" s="109"/>
      <c r="BWI169" s="109"/>
      <c r="BWJ169" s="109"/>
      <c r="BWK169" s="109"/>
      <c r="BWL169" s="109"/>
      <c r="BWM169" s="109"/>
      <c r="BWN169" s="109"/>
      <c r="BWO169" s="109"/>
      <c r="BWP169" s="109"/>
      <c r="BWQ169" s="109"/>
      <c r="BWR169" s="109"/>
      <c r="BWS169" s="109"/>
      <c r="BWT169" s="109"/>
      <c r="BWU169" s="109"/>
      <c r="BWV169" s="109"/>
      <c r="BWW169" s="109"/>
      <c r="BWX169" s="109"/>
      <c r="BWY169" s="109"/>
      <c r="BWZ169" s="109"/>
      <c r="BXA169" s="109"/>
      <c r="BXB169" s="109"/>
      <c r="BXC169" s="109"/>
      <c r="BXD169" s="109"/>
      <c r="BXE169" s="109"/>
      <c r="BXF169" s="109"/>
      <c r="BXG169" s="109"/>
      <c r="BXH169" s="109"/>
      <c r="BXI169" s="109"/>
      <c r="BXJ169" s="109"/>
      <c r="BXK169" s="109"/>
      <c r="BXL169" s="109"/>
      <c r="BXM169" s="109"/>
      <c r="BXN169" s="109"/>
      <c r="BXO169" s="109"/>
      <c r="BXP169" s="109"/>
      <c r="BXQ169" s="109"/>
      <c r="BXR169" s="109"/>
      <c r="BXS169" s="109"/>
      <c r="BXT169" s="109"/>
      <c r="BXU169" s="109"/>
      <c r="BXV169" s="109"/>
      <c r="BXW169" s="109"/>
      <c r="BXX169" s="109"/>
      <c r="BXY169" s="109"/>
      <c r="BXZ169" s="109"/>
      <c r="BYA169" s="109"/>
      <c r="BYB169" s="109"/>
      <c r="BYC169" s="109"/>
      <c r="BYD169" s="109"/>
      <c r="BYE169" s="109"/>
      <c r="BYF169" s="109"/>
      <c r="BYG169" s="109"/>
      <c r="BYH169" s="109"/>
      <c r="BYI169" s="109"/>
      <c r="BYJ169" s="109"/>
      <c r="BYK169" s="109"/>
      <c r="BYL169" s="109"/>
      <c r="BYM169" s="109"/>
      <c r="BYN169" s="109"/>
      <c r="BYO169" s="109"/>
      <c r="BYP169" s="109"/>
      <c r="BYQ169" s="109"/>
      <c r="BYR169" s="109"/>
      <c r="BYS169" s="109"/>
      <c r="BYT169" s="109"/>
      <c r="BYU169" s="109"/>
      <c r="BYV169" s="109"/>
      <c r="BYW169" s="109"/>
      <c r="BYX169" s="109"/>
      <c r="BYY169" s="109"/>
      <c r="BYZ169" s="109"/>
      <c r="BZA169" s="109"/>
      <c r="BZB169" s="109"/>
      <c r="BZC169" s="109"/>
      <c r="BZD169" s="109"/>
      <c r="BZE169" s="109"/>
      <c r="BZF169" s="109"/>
      <c r="BZG169" s="109"/>
      <c r="BZH169" s="109"/>
      <c r="BZI169" s="109"/>
      <c r="BZJ169" s="109"/>
      <c r="BZK169" s="109"/>
      <c r="BZL169" s="109"/>
      <c r="BZM169" s="109"/>
      <c r="BZN169" s="109"/>
      <c r="BZO169" s="109"/>
      <c r="BZP169" s="109"/>
      <c r="BZQ169" s="109"/>
      <c r="BZR169" s="109"/>
      <c r="BZT169" s="109"/>
      <c r="BZU169" s="109"/>
      <c r="BZV169" s="109"/>
      <c r="BZW169" s="109"/>
      <c r="BZX169" s="109"/>
      <c r="BZY169" s="109"/>
      <c r="BZZ169" s="109"/>
      <c r="CAA169" s="109"/>
      <c r="CAB169" s="109"/>
      <c r="CAC169" s="109"/>
      <c r="CAD169" s="109"/>
      <c r="CAE169" s="109"/>
      <c r="CAF169" s="109"/>
      <c r="CAG169" s="109"/>
      <c r="CAH169" s="109"/>
      <c r="CAI169" s="109"/>
      <c r="CAJ169" s="109"/>
      <c r="CAK169" s="109"/>
      <c r="CAL169" s="109"/>
      <c r="CAM169" s="109"/>
      <c r="CAN169" s="109"/>
      <c r="CAO169" s="109"/>
      <c r="CAP169" s="109"/>
      <c r="CAQ169" s="109"/>
      <c r="CAR169" s="109"/>
      <c r="CAS169" s="109"/>
      <c r="CAT169" s="109"/>
      <c r="CAU169" s="109"/>
      <c r="CAV169" s="109"/>
      <c r="CAW169" s="109"/>
      <c r="CAX169" s="109"/>
      <c r="CAY169" s="109"/>
      <c r="CAZ169" s="109"/>
      <c r="CBA169" s="109"/>
      <c r="CBB169" s="109"/>
      <c r="CBC169" s="109"/>
      <c r="CBD169" s="109"/>
      <c r="CBE169" s="109"/>
      <c r="CBF169" s="109"/>
      <c r="CBG169" s="109"/>
      <c r="CBH169" s="109"/>
      <c r="CBI169" s="109"/>
      <c r="CBJ169" s="109"/>
      <c r="CBK169" s="109"/>
      <c r="CBL169" s="109"/>
      <c r="CBM169" s="109"/>
      <c r="CBN169" s="109"/>
      <c r="CBO169" s="109"/>
      <c r="CBP169" s="109"/>
      <c r="CBQ169" s="109"/>
      <c r="CBR169" s="109"/>
      <c r="CBS169" s="109"/>
      <c r="CBT169" s="109"/>
      <c r="CBU169" s="109"/>
      <c r="CBV169" s="109"/>
      <c r="CBW169" s="109"/>
      <c r="CBX169" s="109"/>
      <c r="CBY169" s="109"/>
      <c r="CBZ169" s="109"/>
      <c r="CCA169" s="109"/>
      <c r="CCB169" s="109"/>
      <c r="CCC169" s="109"/>
      <c r="CCD169" s="109"/>
      <c r="CCE169" s="109"/>
      <c r="CCF169" s="109"/>
      <c r="CCG169" s="109"/>
      <c r="CCH169" s="109"/>
      <c r="CCI169" s="109"/>
      <c r="CCJ169" s="109"/>
      <c r="CCK169" s="109"/>
      <c r="CCL169" s="109"/>
      <c r="CCM169" s="109"/>
      <c r="CCN169" s="109"/>
      <c r="CCO169" s="109"/>
      <c r="CCP169" s="109"/>
      <c r="CCQ169" s="109"/>
      <c r="CCR169" s="109"/>
      <c r="CCS169" s="109"/>
      <c r="CCT169" s="109"/>
      <c r="CCU169" s="109"/>
      <c r="CCV169" s="109"/>
      <c r="CCW169" s="109"/>
      <c r="CCX169" s="109"/>
      <c r="CCY169" s="109"/>
      <c r="CCZ169" s="109"/>
      <c r="CDA169" s="109"/>
      <c r="CDB169" s="109"/>
      <c r="CDC169" s="109"/>
      <c r="CDD169" s="109"/>
      <c r="CDE169" s="109"/>
      <c r="CDF169" s="109"/>
      <c r="CDG169" s="109"/>
      <c r="CDH169" s="109"/>
      <c r="CDI169" s="109"/>
      <c r="CDJ169" s="109"/>
      <c r="CDK169" s="109"/>
      <c r="CDL169" s="109"/>
      <c r="CDM169" s="109"/>
      <c r="CDN169" s="109"/>
      <c r="CDO169" s="109"/>
      <c r="CDP169" s="109"/>
      <c r="CDQ169" s="109"/>
      <c r="CDR169" s="109"/>
      <c r="CDS169" s="109"/>
      <c r="CDT169" s="109"/>
      <c r="CDU169" s="109"/>
      <c r="CDV169" s="109"/>
      <c r="CDW169" s="109"/>
      <c r="CDX169" s="109"/>
      <c r="CDY169" s="109"/>
      <c r="CDZ169" s="109"/>
      <c r="CEA169" s="109"/>
      <c r="CEB169" s="109"/>
      <c r="CEC169" s="109"/>
      <c r="CED169" s="109"/>
      <c r="CEE169" s="109"/>
      <c r="CEF169" s="109"/>
      <c r="CEG169" s="109"/>
      <c r="CEH169" s="109"/>
      <c r="CEI169" s="109"/>
      <c r="CEJ169" s="109"/>
      <c r="CEK169" s="109"/>
      <c r="CEL169" s="109"/>
      <c r="CEM169" s="109"/>
      <c r="CEN169" s="109"/>
      <c r="CEO169" s="109"/>
      <c r="CEP169" s="109"/>
      <c r="CEQ169" s="109"/>
      <c r="CER169" s="109"/>
      <c r="CES169" s="109"/>
      <c r="CET169" s="109"/>
      <c r="CEU169" s="109"/>
      <c r="CEV169" s="109"/>
      <c r="CEW169" s="109"/>
      <c r="CEX169" s="109"/>
      <c r="CEY169" s="109"/>
      <c r="CEZ169" s="109"/>
      <c r="CFA169" s="109"/>
      <c r="CFB169" s="109"/>
      <c r="CFC169" s="109"/>
      <c r="CFD169" s="109"/>
      <c r="CFE169" s="109"/>
      <c r="CFF169" s="109"/>
      <c r="CFG169" s="109"/>
      <c r="CFH169" s="109"/>
      <c r="CFI169" s="109"/>
      <c r="CFJ169" s="109"/>
      <c r="CFK169" s="109"/>
      <c r="CFL169" s="109"/>
      <c r="CFM169" s="109"/>
      <c r="CFN169" s="109"/>
      <c r="CFO169" s="109"/>
      <c r="CFP169" s="109"/>
      <c r="CFQ169" s="109"/>
      <c r="CFR169" s="109"/>
      <c r="CFS169" s="109"/>
      <c r="CFT169" s="109"/>
      <c r="CFU169" s="109"/>
      <c r="CFV169" s="109"/>
      <c r="CFW169" s="109"/>
      <c r="CFX169" s="109"/>
      <c r="CFY169" s="109"/>
      <c r="CFZ169" s="109"/>
      <c r="CGA169" s="109"/>
      <c r="CGB169" s="109"/>
      <c r="CGC169" s="109"/>
      <c r="CGD169" s="109"/>
      <c r="CGE169" s="109"/>
      <c r="CGF169" s="109"/>
      <c r="CGG169" s="109"/>
      <c r="CGH169" s="109"/>
      <c r="CGI169" s="109"/>
      <c r="CGJ169" s="109"/>
      <c r="CGK169" s="109"/>
      <c r="CGL169" s="109"/>
      <c r="CGM169" s="109"/>
      <c r="CGN169" s="109"/>
      <c r="CGO169" s="109"/>
      <c r="CGP169" s="109"/>
      <c r="CGQ169" s="109"/>
      <c r="CGR169" s="109"/>
      <c r="CGS169" s="109"/>
      <c r="CGT169" s="109"/>
      <c r="CGU169" s="109"/>
      <c r="CGV169" s="109"/>
      <c r="CGW169" s="109"/>
      <c r="CGX169" s="109"/>
      <c r="CGY169" s="109"/>
      <c r="CGZ169" s="109"/>
      <c r="CHA169" s="109"/>
      <c r="CHB169" s="109"/>
      <c r="CHC169" s="109"/>
      <c r="CHD169" s="109"/>
      <c r="CHE169" s="109"/>
      <c r="CHF169" s="109"/>
      <c r="CHG169" s="109"/>
      <c r="CHH169" s="109"/>
      <c r="CHI169" s="109"/>
      <c r="CHJ169" s="109"/>
      <c r="CHK169" s="109"/>
      <c r="CHL169" s="109"/>
      <c r="CHM169" s="109"/>
      <c r="CHN169" s="109"/>
      <c r="CHO169" s="109"/>
      <c r="CHP169" s="109"/>
      <c r="CHQ169" s="109"/>
      <c r="CHR169" s="109"/>
      <c r="CHS169" s="109"/>
      <c r="CHT169" s="109"/>
      <c r="CHU169" s="109"/>
      <c r="CHV169" s="109"/>
      <c r="CHW169" s="109"/>
      <c r="CHX169" s="109"/>
      <c r="CHY169" s="109"/>
      <c r="CHZ169" s="109"/>
      <c r="CIA169" s="109"/>
      <c r="CIB169" s="109"/>
      <c r="CIC169" s="109"/>
      <c r="CID169" s="109"/>
      <c r="CIE169" s="109"/>
      <c r="CIF169" s="109"/>
      <c r="CIG169" s="109"/>
      <c r="CIH169" s="109"/>
      <c r="CII169" s="109"/>
      <c r="CIJ169" s="109"/>
      <c r="CIK169" s="109"/>
      <c r="CIL169" s="109"/>
      <c r="CIM169" s="109"/>
      <c r="CIN169" s="109"/>
      <c r="CIO169" s="109"/>
      <c r="CIP169" s="109"/>
      <c r="CIQ169" s="109"/>
      <c r="CIR169" s="109"/>
      <c r="CIS169" s="109"/>
      <c r="CIT169" s="109"/>
      <c r="CIU169" s="109"/>
      <c r="CIV169" s="109"/>
      <c r="CIW169" s="109"/>
      <c r="CIX169" s="109"/>
      <c r="CIY169" s="109"/>
      <c r="CIZ169" s="109"/>
      <c r="CJA169" s="109"/>
      <c r="CJB169" s="109"/>
      <c r="CJC169" s="109"/>
      <c r="CJD169" s="109"/>
      <c r="CJE169" s="109"/>
      <c r="CJF169" s="109"/>
      <c r="CJG169" s="109"/>
      <c r="CJH169" s="109"/>
      <c r="CJI169" s="109"/>
      <c r="CJJ169" s="109"/>
      <c r="CJK169" s="109"/>
      <c r="CJL169" s="109"/>
      <c r="CJM169" s="109"/>
      <c r="CJN169" s="109"/>
      <c r="CJP169" s="109"/>
      <c r="CJQ169" s="109"/>
      <c r="CJR169" s="109"/>
      <c r="CJS169" s="109"/>
      <c r="CJT169" s="109"/>
      <c r="CJU169" s="109"/>
      <c r="CJV169" s="109"/>
      <c r="CJW169" s="109"/>
      <c r="CJX169" s="109"/>
      <c r="CJY169" s="109"/>
      <c r="CJZ169" s="109"/>
      <c r="CKA169" s="109"/>
      <c r="CKB169" s="109"/>
      <c r="CKC169" s="109"/>
      <c r="CKD169" s="109"/>
      <c r="CKE169" s="109"/>
      <c r="CKF169" s="109"/>
      <c r="CKG169" s="109"/>
      <c r="CKH169" s="109"/>
      <c r="CKI169" s="109"/>
      <c r="CKJ169" s="109"/>
      <c r="CKK169" s="109"/>
      <c r="CKL169" s="109"/>
      <c r="CKM169" s="109"/>
      <c r="CKN169" s="109"/>
      <c r="CKO169" s="109"/>
      <c r="CKP169" s="109"/>
      <c r="CKQ169" s="109"/>
      <c r="CKR169" s="109"/>
      <c r="CKS169" s="109"/>
      <c r="CKT169" s="109"/>
      <c r="CKU169" s="109"/>
      <c r="CKV169" s="109"/>
      <c r="CKW169" s="109"/>
      <c r="CKX169" s="109"/>
      <c r="CKY169" s="109"/>
      <c r="CKZ169" s="109"/>
      <c r="CLA169" s="109"/>
      <c r="CLB169" s="109"/>
      <c r="CLC169" s="109"/>
      <c r="CLD169" s="109"/>
      <c r="CLE169" s="109"/>
      <c r="CLF169" s="109"/>
      <c r="CLG169" s="109"/>
      <c r="CLH169" s="109"/>
      <c r="CLI169" s="109"/>
      <c r="CLJ169" s="109"/>
      <c r="CLK169" s="109"/>
      <c r="CLL169" s="109"/>
      <c r="CLM169" s="109"/>
      <c r="CLN169" s="109"/>
      <c r="CLO169" s="109"/>
      <c r="CLP169" s="109"/>
      <c r="CLQ169" s="109"/>
      <c r="CLR169" s="109"/>
      <c r="CLS169" s="109"/>
      <c r="CLT169" s="109"/>
      <c r="CLU169" s="109"/>
      <c r="CLV169" s="109"/>
      <c r="CLW169" s="109"/>
      <c r="CLX169" s="109"/>
      <c r="CLY169" s="109"/>
      <c r="CLZ169" s="109"/>
      <c r="CMA169" s="109"/>
      <c r="CMB169" s="109"/>
      <c r="CMC169" s="109"/>
      <c r="CMD169" s="109"/>
      <c r="CME169" s="109"/>
      <c r="CMF169" s="109"/>
      <c r="CMG169" s="109"/>
      <c r="CMH169" s="109"/>
      <c r="CMI169" s="109"/>
      <c r="CMJ169" s="109"/>
      <c r="CMK169" s="109"/>
      <c r="CML169" s="109"/>
      <c r="CMM169" s="109"/>
      <c r="CMN169" s="109"/>
      <c r="CMO169" s="109"/>
      <c r="CMP169" s="109"/>
      <c r="CMQ169" s="109"/>
      <c r="CMR169" s="109"/>
      <c r="CMS169" s="109"/>
      <c r="CMT169" s="109"/>
      <c r="CMU169" s="109"/>
      <c r="CMV169" s="109"/>
      <c r="CMW169" s="109"/>
      <c r="CMX169" s="109"/>
      <c r="CMY169" s="109"/>
      <c r="CMZ169" s="109"/>
      <c r="CNA169" s="109"/>
      <c r="CNB169" s="109"/>
      <c r="CNC169" s="109"/>
      <c r="CND169" s="109"/>
      <c r="CNE169" s="109"/>
      <c r="CNF169" s="109"/>
      <c r="CNG169" s="109"/>
      <c r="CNH169" s="109"/>
      <c r="CNI169" s="109"/>
      <c r="CNJ169" s="109"/>
      <c r="CNK169" s="109"/>
      <c r="CNL169" s="109"/>
      <c r="CNM169" s="109"/>
      <c r="CNN169" s="109"/>
      <c r="CNO169" s="109"/>
      <c r="CNP169" s="109"/>
      <c r="CNQ169" s="109"/>
      <c r="CNR169" s="109"/>
      <c r="CNS169" s="109"/>
      <c r="CNT169" s="109"/>
      <c r="CNU169" s="109"/>
      <c r="CNV169" s="109"/>
      <c r="CNW169" s="109"/>
      <c r="CNX169" s="109"/>
      <c r="CNY169" s="109"/>
      <c r="CNZ169" s="109"/>
      <c r="COA169" s="109"/>
      <c r="COB169" s="109"/>
      <c r="COC169" s="109"/>
      <c r="COD169" s="109"/>
      <c r="COE169" s="109"/>
      <c r="COF169" s="109"/>
      <c r="COG169" s="109"/>
      <c r="COH169" s="109"/>
      <c r="COI169" s="109"/>
      <c r="COJ169" s="109"/>
      <c r="COK169" s="109"/>
      <c r="COL169" s="109"/>
      <c r="COM169" s="109"/>
      <c r="CON169" s="109"/>
      <c r="COO169" s="109"/>
      <c r="COP169" s="109"/>
      <c r="COQ169" s="109"/>
      <c r="COR169" s="109"/>
      <c r="COS169" s="109"/>
      <c r="COT169" s="109"/>
      <c r="COU169" s="109"/>
      <c r="COV169" s="109"/>
      <c r="COW169" s="109"/>
      <c r="COX169" s="109"/>
      <c r="COY169" s="109"/>
      <c r="COZ169" s="109"/>
      <c r="CPA169" s="109"/>
      <c r="CPB169" s="109"/>
      <c r="CPC169" s="109"/>
      <c r="CPD169" s="109"/>
      <c r="CPE169" s="109"/>
      <c r="CPF169" s="109"/>
      <c r="CPG169" s="109"/>
      <c r="CPH169" s="109"/>
      <c r="CPI169" s="109"/>
      <c r="CPJ169" s="109"/>
      <c r="CPK169" s="109"/>
      <c r="CPL169" s="109"/>
      <c r="CPM169" s="109"/>
      <c r="CPN169" s="109"/>
      <c r="CPO169" s="109"/>
      <c r="CPP169" s="109"/>
      <c r="CPQ169" s="109"/>
      <c r="CPR169" s="109"/>
      <c r="CPS169" s="109"/>
      <c r="CPT169" s="109"/>
      <c r="CPU169" s="109"/>
      <c r="CPV169" s="109"/>
      <c r="CPW169" s="109"/>
      <c r="CPX169" s="109"/>
      <c r="CPY169" s="109"/>
      <c r="CPZ169" s="109"/>
      <c r="CQA169" s="109"/>
      <c r="CQB169" s="109"/>
      <c r="CQC169" s="109"/>
      <c r="CQD169" s="109"/>
      <c r="CQE169" s="109"/>
      <c r="CQF169" s="109"/>
      <c r="CQG169" s="109"/>
      <c r="CQH169" s="109"/>
      <c r="CQI169" s="109"/>
      <c r="CQJ169" s="109"/>
      <c r="CQK169" s="109"/>
      <c r="CQL169" s="109"/>
      <c r="CQM169" s="109"/>
      <c r="CQN169" s="109"/>
      <c r="CQO169" s="109"/>
      <c r="CQP169" s="109"/>
      <c r="CQQ169" s="109"/>
      <c r="CQR169" s="109"/>
      <c r="CQS169" s="109"/>
      <c r="CQT169" s="109"/>
      <c r="CQU169" s="109"/>
      <c r="CQV169" s="109"/>
      <c r="CQW169" s="109"/>
      <c r="CQX169" s="109"/>
      <c r="CQY169" s="109"/>
      <c r="CQZ169" s="109"/>
      <c r="CRA169" s="109"/>
      <c r="CRB169" s="109"/>
      <c r="CRC169" s="109"/>
      <c r="CRD169" s="109"/>
      <c r="CRE169" s="109"/>
      <c r="CRF169" s="109"/>
      <c r="CRG169" s="109"/>
      <c r="CRH169" s="109"/>
      <c r="CRI169" s="109"/>
      <c r="CRJ169" s="109"/>
      <c r="CRK169" s="109"/>
      <c r="CRL169" s="109"/>
      <c r="CRM169" s="109"/>
      <c r="CRN169" s="109"/>
      <c r="CRO169" s="109"/>
      <c r="CRP169" s="109"/>
      <c r="CRQ169" s="109"/>
      <c r="CRR169" s="109"/>
      <c r="CRS169" s="109"/>
      <c r="CRT169" s="109"/>
      <c r="CRU169" s="109"/>
      <c r="CRV169" s="109"/>
      <c r="CRW169" s="109"/>
      <c r="CRX169" s="109"/>
      <c r="CRY169" s="109"/>
      <c r="CRZ169" s="109"/>
      <c r="CSA169" s="109"/>
      <c r="CSB169" s="109"/>
      <c r="CSC169" s="109"/>
      <c r="CSD169" s="109"/>
      <c r="CSE169" s="109"/>
      <c r="CSF169" s="109"/>
      <c r="CSG169" s="109"/>
      <c r="CSH169" s="109"/>
      <c r="CSI169" s="109"/>
      <c r="CSJ169" s="109"/>
      <c r="CSK169" s="109"/>
      <c r="CSL169" s="109"/>
      <c r="CSM169" s="109"/>
      <c r="CSN169" s="109"/>
      <c r="CSO169" s="109"/>
      <c r="CSP169" s="109"/>
      <c r="CSQ169" s="109"/>
      <c r="CSR169" s="109"/>
      <c r="CSS169" s="109"/>
      <c r="CST169" s="109"/>
      <c r="CSU169" s="109"/>
      <c r="CSV169" s="109"/>
      <c r="CSW169" s="109"/>
      <c r="CSX169" s="109"/>
      <c r="CSY169" s="109"/>
      <c r="CSZ169" s="109"/>
      <c r="CTA169" s="109"/>
      <c r="CTB169" s="109"/>
      <c r="CTC169" s="109"/>
      <c r="CTD169" s="109"/>
      <c r="CTE169" s="109"/>
      <c r="CTF169" s="109"/>
      <c r="CTG169" s="109"/>
      <c r="CTH169" s="109"/>
      <c r="CTI169" s="109"/>
      <c r="CTJ169" s="109"/>
      <c r="CTL169" s="109"/>
      <c r="CTM169" s="109"/>
      <c r="CTN169" s="109"/>
      <c r="CTO169" s="109"/>
      <c r="CTP169" s="109"/>
      <c r="CTQ169" s="109"/>
      <c r="CTR169" s="109"/>
      <c r="CTS169" s="109"/>
      <c r="CTT169" s="109"/>
      <c r="CTU169" s="109"/>
      <c r="CTV169" s="109"/>
      <c r="CTW169" s="109"/>
      <c r="CTX169" s="109"/>
      <c r="CTY169" s="109"/>
      <c r="CTZ169" s="109"/>
      <c r="CUA169" s="109"/>
      <c r="CUB169" s="109"/>
      <c r="CUC169" s="109"/>
      <c r="CUD169" s="109"/>
      <c r="CUE169" s="109"/>
      <c r="CUF169" s="109"/>
      <c r="CUG169" s="109"/>
      <c r="CUH169" s="109"/>
      <c r="CUI169" s="109"/>
      <c r="CUJ169" s="109"/>
      <c r="CUK169" s="109"/>
      <c r="CUL169" s="109"/>
      <c r="CUM169" s="109"/>
      <c r="CUN169" s="109"/>
      <c r="CUO169" s="109"/>
      <c r="CUP169" s="109"/>
      <c r="CUQ169" s="109"/>
      <c r="CUR169" s="109"/>
      <c r="CUS169" s="109"/>
      <c r="CUT169" s="109"/>
      <c r="CUU169" s="109"/>
      <c r="CUV169" s="109"/>
      <c r="CUW169" s="109"/>
      <c r="CUX169" s="109"/>
      <c r="CUY169" s="109"/>
      <c r="CUZ169" s="109"/>
      <c r="CVA169" s="109"/>
      <c r="CVB169" s="109"/>
      <c r="CVC169" s="109"/>
      <c r="CVD169" s="109"/>
      <c r="CVE169" s="109"/>
      <c r="CVF169" s="109"/>
      <c r="CVG169" s="109"/>
      <c r="CVH169" s="109"/>
      <c r="CVI169" s="109"/>
      <c r="CVJ169" s="109"/>
      <c r="CVK169" s="109"/>
      <c r="CVL169" s="109"/>
      <c r="CVM169" s="109"/>
      <c r="CVN169" s="109"/>
      <c r="CVO169" s="109"/>
      <c r="CVP169" s="109"/>
      <c r="CVQ169" s="109"/>
      <c r="CVR169" s="109"/>
      <c r="CVS169" s="109"/>
      <c r="CVT169" s="109"/>
      <c r="CVU169" s="109"/>
      <c r="CVV169" s="109"/>
      <c r="CVW169" s="109"/>
      <c r="CVX169" s="109"/>
      <c r="CVY169" s="109"/>
      <c r="CVZ169" s="109"/>
      <c r="CWA169" s="109"/>
      <c r="CWB169" s="109"/>
      <c r="CWC169" s="109"/>
      <c r="CWD169" s="109"/>
      <c r="CWE169" s="109"/>
      <c r="CWF169" s="109"/>
      <c r="CWG169" s="109"/>
      <c r="CWH169" s="109"/>
      <c r="CWI169" s="109"/>
      <c r="CWJ169" s="109"/>
      <c r="CWK169" s="109"/>
      <c r="CWL169" s="109"/>
      <c r="CWM169" s="109"/>
      <c r="CWN169" s="109"/>
      <c r="CWO169" s="109"/>
      <c r="CWP169" s="109"/>
      <c r="CWQ169" s="109"/>
      <c r="CWR169" s="109"/>
      <c r="CWS169" s="109"/>
      <c r="CWT169" s="109"/>
      <c r="CWU169" s="109"/>
      <c r="CWV169" s="109"/>
      <c r="CWW169" s="109"/>
      <c r="CWX169" s="109"/>
      <c r="CWY169" s="109"/>
      <c r="CWZ169" s="109"/>
      <c r="CXA169" s="109"/>
      <c r="CXB169" s="109"/>
      <c r="CXC169" s="109"/>
      <c r="CXD169" s="109"/>
      <c r="CXE169" s="109"/>
      <c r="CXF169" s="109"/>
      <c r="CXG169" s="109"/>
      <c r="CXH169" s="109"/>
      <c r="CXI169" s="109"/>
      <c r="CXJ169" s="109"/>
      <c r="CXK169" s="109"/>
      <c r="CXL169" s="109"/>
      <c r="CXM169" s="109"/>
      <c r="CXN169" s="109"/>
      <c r="CXO169" s="109"/>
      <c r="CXP169" s="109"/>
      <c r="CXQ169" s="109"/>
      <c r="CXR169" s="109"/>
      <c r="CXS169" s="109"/>
      <c r="CXT169" s="109"/>
      <c r="CXU169" s="109"/>
      <c r="CXV169" s="109"/>
      <c r="CXW169" s="109"/>
      <c r="CXX169" s="109"/>
      <c r="CXY169" s="109"/>
      <c r="CXZ169" s="109"/>
      <c r="CYA169" s="109"/>
      <c r="CYB169" s="109"/>
      <c r="CYC169" s="109"/>
      <c r="CYD169" s="109"/>
      <c r="CYE169" s="109"/>
      <c r="CYF169" s="109"/>
      <c r="CYG169" s="109"/>
      <c r="CYH169" s="109"/>
      <c r="CYI169" s="109"/>
      <c r="CYJ169" s="109"/>
      <c r="CYK169" s="109"/>
      <c r="CYL169" s="109"/>
      <c r="CYM169" s="109"/>
      <c r="CYN169" s="109"/>
      <c r="CYO169" s="109"/>
      <c r="CYP169" s="109"/>
      <c r="CYQ169" s="109"/>
      <c r="CYR169" s="109"/>
      <c r="CYS169" s="109"/>
      <c r="CYT169" s="109"/>
      <c r="CYU169" s="109"/>
      <c r="CYV169" s="109"/>
      <c r="CYW169" s="109"/>
      <c r="CYX169" s="109"/>
      <c r="CYY169" s="109"/>
      <c r="CYZ169" s="109"/>
      <c r="CZA169" s="109"/>
      <c r="CZB169" s="109"/>
      <c r="CZC169" s="109"/>
      <c r="CZD169" s="109"/>
      <c r="CZE169" s="109"/>
      <c r="CZF169" s="109"/>
      <c r="CZG169" s="109"/>
      <c r="CZH169" s="109"/>
      <c r="CZI169" s="109"/>
      <c r="CZJ169" s="109"/>
      <c r="CZK169" s="109"/>
      <c r="CZL169" s="109"/>
      <c r="CZM169" s="109"/>
      <c r="CZN169" s="109"/>
      <c r="CZO169" s="109"/>
      <c r="CZP169" s="109"/>
      <c r="CZQ169" s="109"/>
      <c r="CZR169" s="109"/>
      <c r="CZS169" s="109"/>
      <c r="CZT169" s="109"/>
      <c r="CZU169" s="109"/>
      <c r="CZV169" s="109"/>
      <c r="CZW169" s="109"/>
      <c r="CZX169" s="109"/>
      <c r="CZY169" s="109"/>
      <c r="CZZ169" s="109"/>
      <c r="DAA169" s="109"/>
      <c r="DAB169" s="109"/>
      <c r="DAC169" s="109"/>
      <c r="DAD169" s="109"/>
      <c r="DAE169" s="109"/>
      <c r="DAF169" s="109"/>
      <c r="DAG169" s="109"/>
      <c r="DAH169" s="109"/>
      <c r="DAI169" s="109"/>
      <c r="DAJ169" s="109"/>
      <c r="DAK169" s="109"/>
      <c r="DAL169" s="109"/>
      <c r="DAM169" s="109"/>
      <c r="DAN169" s="109"/>
      <c r="DAO169" s="109"/>
      <c r="DAP169" s="109"/>
      <c r="DAQ169" s="109"/>
      <c r="DAR169" s="109"/>
      <c r="DAS169" s="109"/>
      <c r="DAT169" s="109"/>
      <c r="DAU169" s="109"/>
      <c r="DAV169" s="109"/>
      <c r="DAW169" s="109"/>
      <c r="DAX169" s="109"/>
      <c r="DAY169" s="109"/>
      <c r="DAZ169" s="109"/>
      <c r="DBA169" s="109"/>
      <c r="DBB169" s="109"/>
      <c r="DBC169" s="109"/>
      <c r="DBD169" s="109"/>
      <c r="DBE169" s="109"/>
      <c r="DBF169" s="109"/>
      <c r="DBG169" s="109"/>
      <c r="DBH169" s="109"/>
      <c r="DBI169" s="109"/>
      <c r="DBJ169" s="109"/>
      <c r="DBK169" s="109"/>
      <c r="DBL169" s="109"/>
      <c r="DBM169" s="109"/>
      <c r="DBN169" s="109"/>
      <c r="DBO169" s="109"/>
      <c r="DBP169" s="109"/>
      <c r="DBQ169" s="109"/>
      <c r="DBR169" s="109"/>
      <c r="DBS169" s="109"/>
      <c r="DBT169" s="109"/>
      <c r="DBU169" s="109"/>
      <c r="DBV169" s="109"/>
      <c r="DBW169" s="109"/>
      <c r="DBX169" s="109"/>
      <c r="DBY169" s="109"/>
      <c r="DBZ169" s="109"/>
      <c r="DCA169" s="109"/>
      <c r="DCB169" s="109"/>
      <c r="DCC169" s="109"/>
      <c r="DCD169" s="109"/>
      <c r="DCE169" s="109"/>
      <c r="DCF169" s="109"/>
      <c r="DCG169" s="109"/>
      <c r="DCH169" s="109"/>
      <c r="DCI169" s="109"/>
      <c r="DCJ169" s="109"/>
      <c r="DCK169" s="109"/>
      <c r="DCL169" s="109"/>
      <c r="DCM169" s="109"/>
      <c r="DCN169" s="109"/>
      <c r="DCO169" s="109"/>
      <c r="DCP169" s="109"/>
      <c r="DCQ169" s="109"/>
      <c r="DCR169" s="109"/>
      <c r="DCS169" s="109"/>
      <c r="DCT169" s="109"/>
      <c r="DCU169" s="109"/>
      <c r="DCV169" s="109"/>
      <c r="DCW169" s="109"/>
      <c r="DCX169" s="109"/>
      <c r="DCY169" s="109"/>
      <c r="DCZ169" s="109"/>
      <c r="DDA169" s="109"/>
      <c r="DDB169" s="109"/>
      <c r="DDC169" s="109"/>
      <c r="DDD169" s="109"/>
      <c r="DDE169" s="109"/>
      <c r="DDF169" s="109"/>
      <c r="DDH169" s="109"/>
      <c r="DDI169" s="109"/>
      <c r="DDJ169" s="109"/>
      <c r="DDK169" s="109"/>
      <c r="DDL169" s="109"/>
      <c r="DDM169" s="109"/>
      <c r="DDN169" s="109"/>
      <c r="DDO169" s="109"/>
      <c r="DDP169" s="109"/>
      <c r="DDQ169" s="109"/>
      <c r="DDR169" s="109"/>
      <c r="DDS169" s="109"/>
      <c r="DDT169" s="109"/>
      <c r="DDU169" s="109"/>
      <c r="DDV169" s="109"/>
      <c r="DDW169" s="109"/>
      <c r="DDX169" s="109"/>
      <c r="DDY169" s="109"/>
      <c r="DDZ169" s="109"/>
      <c r="DEA169" s="109"/>
      <c r="DEB169" s="109"/>
      <c r="DEC169" s="109"/>
      <c r="DED169" s="109"/>
      <c r="DEE169" s="109"/>
      <c r="DEF169" s="109"/>
      <c r="DEG169" s="109"/>
      <c r="DEH169" s="109"/>
      <c r="DEI169" s="109"/>
      <c r="DEJ169" s="109"/>
      <c r="DEK169" s="109"/>
      <c r="DEL169" s="109"/>
      <c r="DEM169" s="109"/>
      <c r="DEN169" s="109"/>
      <c r="DEO169" s="109"/>
      <c r="DEP169" s="109"/>
      <c r="DEQ169" s="109"/>
      <c r="DER169" s="109"/>
      <c r="DES169" s="109"/>
      <c r="DET169" s="109"/>
      <c r="DEU169" s="109"/>
      <c r="DEV169" s="109"/>
      <c r="DEW169" s="109"/>
      <c r="DEX169" s="109"/>
      <c r="DEY169" s="109"/>
      <c r="DEZ169" s="109"/>
      <c r="DFA169" s="109"/>
      <c r="DFB169" s="109"/>
      <c r="DFC169" s="109"/>
      <c r="DFD169" s="109"/>
      <c r="DFE169" s="109"/>
      <c r="DFF169" s="109"/>
      <c r="DFG169" s="109"/>
      <c r="DFH169" s="109"/>
      <c r="DFI169" s="109"/>
      <c r="DFJ169" s="109"/>
      <c r="DFK169" s="109"/>
      <c r="DFL169" s="109"/>
      <c r="DFM169" s="109"/>
      <c r="DFN169" s="109"/>
      <c r="DFO169" s="109"/>
      <c r="DFP169" s="109"/>
      <c r="DFQ169" s="109"/>
      <c r="DFR169" s="109"/>
      <c r="DFS169" s="109"/>
      <c r="DFT169" s="109"/>
      <c r="DFU169" s="109"/>
      <c r="DFV169" s="109"/>
      <c r="DFW169" s="109"/>
      <c r="DFX169" s="109"/>
      <c r="DFY169" s="109"/>
      <c r="DFZ169" s="109"/>
      <c r="DGA169" s="109"/>
      <c r="DGB169" s="109"/>
      <c r="DGC169" s="109"/>
      <c r="DGD169" s="109"/>
      <c r="DGE169" s="109"/>
      <c r="DGF169" s="109"/>
      <c r="DGG169" s="109"/>
      <c r="DGH169" s="109"/>
      <c r="DGI169" s="109"/>
      <c r="DGJ169" s="109"/>
      <c r="DGK169" s="109"/>
      <c r="DGL169" s="109"/>
      <c r="DGM169" s="109"/>
      <c r="DGN169" s="109"/>
      <c r="DGO169" s="109"/>
      <c r="DGP169" s="109"/>
      <c r="DGQ169" s="109"/>
      <c r="DGR169" s="109"/>
      <c r="DGS169" s="109"/>
      <c r="DGT169" s="109"/>
      <c r="DGU169" s="109"/>
      <c r="DGV169" s="109"/>
      <c r="DGW169" s="109"/>
      <c r="DGX169" s="109"/>
      <c r="DGY169" s="109"/>
      <c r="DGZ169" s="109"/>
      <c r="DHA169" s="109"/>
      <c r="DHB169" s="109"/>
      <c r="DHC169" s="109"/>
      <c r="DHD169" s="109"/>
      <c r="DHE169" s="109"/>
      <c r="DHF169" s="109"/>
      <c r="DHG169" s="109"/>
      <c r="DHH169" s="109"/>
      <c r="DHI169" s="109"/>
      <c r="DHJ169" s="109"/>
      <c r="DHK169" s="109"/>
      <c r="DHL169" s="109"/>
      <c r="DHM169" s="109"/>
      <c r="DHN169" s="109"/>
      <c r="DHO169" s="109"/>
      <c r="DHP169" s="109"/>
      <c r="DHQ169" s="109"/>
      <c r="DHR169" s="109"/>
      <c r="DHS169" s="109"/>
      <c r="DHT169" s="109"/>
      <c r="DHU169" s="109"/>
      <c r="DHV169" s="109"/>
      <c r="DHW169" s="109"/>
      <c r="DHX169" s="109"/>
      <c r="DHY169" s="109"/>
      <c r="DHZ169" s="109"/>
      <c r="DIA169" s="109"/>
      <c r="DIB169" s="109"/>
      <c r="DIC169" s="109"/>
      <c r="DID169" s="109"/>
      <c r="DIE169" s="109"/>
      <c r="DIF169" s="109"/>
      <c r="DIG169" s="109"/>
      <c r="DIH169" s="109"/>
      <c r="DII169" s="109"/>
      <c r="DIJ169" s="109"/>
      <c r="DIK169" s="109"/>
      <c r="DIL169" s="109"/>
      <c r="DIM169" s="109"/>
      <c r="DIN169" s="109"/>
      <c r="DIO169" s="109"/>
      <c r="DIP169" s="109"/>
      <c r="DIQ169" s="109"/>
      <c r="DIR169" s="109"/>
      <c r="DIS169" s="109"/>
      <c r="DIT169" s="109"/>
      <c r="DIU169" s="109"/>
      <c r="DIV169" s="109"/>
      <c r="DIW169" s="109"/>
      <c r="DIX169" s="109"/>
      <c r="DIY169" s="109"/>
      <c r="DIZ169" s="109"/>
      <c r="DJA169" s="109"/>
      <c r="DJB169" s="109"/>
      <c r="DJC169" s="109"/>
      <c r="DJD169" s="109"/>
      <c r="DJE169" s="109"/>
      <c r="DJF169" s="109"/>
      <c r="DJG169" s="109"/>
      <c r="DJH169" s="109"/>
      <c r="DJI169" s="109"/>
      <c r="DJJ169" s="109"/>
      <c r="DJK169" s="109"/>
      <c r="DJL169" s="109"/>
      <c r="DJM169" s="109"/>
      <c r="DJN169" s="109"/>
      <c r="DJO169" s="109"/>
      <c r="DJP169" s="109"/>
      <c r="DJQ169" s="109"/>
      <c r="DJR169" s="109"/>
      <c r="DJS169" s="109"/>
      <c r="DJT169" s="109"/>
      <c r="DJU169" s="109"/>
      <c r="DJV169" s="109"/>
      <c r="DJW169" s="109"/>
      <c r="DJX169" s="109"/>
      <c r="DJY169" s="109"/>
      <c r="DJZ169" s="109"/>
      <c r="DKA169" s="109"/>
      <c r="DKB169" s="109"/>
      <c r="DKC169" s="109"/>
      <c r="DKD169" s="109"/>
      <c r="DKE169" s="109"/>
      <c r="DKF169" s="109"/>
      <c r="DKG169" s="109"/>
      <c r="DKH169" s="109"/>
      <c r="DKI169" s="109"/>
      <c r="DKJ169" s="109"/>
      <c r="DKK169" s="109"/>
      <c r="DKL169" s="109"/>
      <c r="DKM169" s="109"/>
      <c r="DKN169" s="109"/>
      <c r="DKO169" s="109"/>
      <c r="DKP169" s="109"/>
      <c r="DKQ169" s="109"/>
      <c r="DKR169" s="109"/>
      <c r="DKS169" s="109"/>
      <c r="DKT169" s="109"/>
      <c r="DKU169" s="109"/>
      <c r="DKV169" s="109"/>
      <c r="DKW169" s="109"/>
      <c r="DKX169" s="109"/>
      <c r="DKY169" s="109"/>
      <c r="DKZ169" s="109"/>
      <c r="DLA169" s="109"/>
      <c r="DLB169" s="109"/>
      <c r="DLC169" s="109"/>
      <c r="DLD169" s="109"/>
      <c r="DLE169" s="109"/>
      <c r="DLF169" s="109"/>
      <c r="DLG169" s="109"/>
      <c r="DLH169" s="109"/>
      <c r="DLI169" s="109"/>
      <c r="DLJ169" s="109"/>
      <c r="DLK169" s="109"/>
      <c r="DLL169" s="109"/>
      <c r="DLM169" s="109"/>
      <c r="DLN169" s="109"/>
      <c r="DLO169" s="109"/>
      <c r="DLP169" s="109"/>
      <c r="DLQ169" s="109"/>
      <c r="DLR169" s="109"/>
      <c r="DLS169" s="109"/>
      <c r="DLT169" s="109"/>
      <c r="DLU169" s="109"/>
      <c r="DLV169" s="109"/>
      <c r="DLW169" s="109"/>
      <c r="DLX169" s="109"/>
      <c r="DLY169" s="109"/>
      <c r="DLZ169" s="109"/>
      <c r="DMA169" s="109"/>
      <c r="DMB169" s="109"/>
      <c r="DMC169" s="109"/>
      <c r="DMD169" s="109"/>
      <c r="DME169" s="109"/>
      <c r="DMF169" s="109"/>
      <c r="DMG169" s="109"/>
      <c r="DMH169" s="109"/>
      <c r="DMI169" s="109"/>
      <c r="DMJ169" s="109"/>
      <c r="DMK169" s="109"/>
      <c r="DML169" s="109"/>
      <c r="DMM169" s="109"/>
      <c r="DMN169" s="109"/>
      <c r="DMO169" s="109"/>
      <c r="DMP169" s="109"/>
      <c r="DMQ169" s="109"/>
      <c r="DMR169" s="109"/>
      <c r="DMS169" s="109"/>
      <c r="DMT169" s="109"/>
      <c r="DMU169" s="109"/>
      <c r="DMV169" s="109"/>
      <c r="DMW169" s="109"/>
      <c r="DMX169" s="109"/>
      <c r="DMY169" s="109"/>
      <c r="DMZ169" s="109"/>
      <c r="DNA169" s="109"/>
      <c r="DNB169" s="109"/>
      <c r="DND169" s="109"/>
      <c r="DNE169" s="109"/>
      <c r="DNF169" s="109"/>
      <c r="DNG169" s="109"/>
      <c r="DNH169" s="109"/>
      <c r="DNI169" s="109"/>
      <c r="DNJ169" s="109"/>
      <c r="DNK169" s="109"/>
      <c r="DNL169" s="109"/>
      <c r="DNM169" s="109"/>
      <c r="DNN169" s="109"/>
      <c r="DNO169" s="109"/>
      <c r="DNP169" s="109"/>
      <c r="DNQ169" s="109"/>
      <c r="DNR169" s="109"/>
      <c r="DNS169" s="109"/>
      <c r="DNT169" s="109"/>
      <c r="DNU169" s="109"/>
      <c r="DNV169" s="109"/>
      <c r="DNW169" s="109"/>
      <c r="DNX169" s="109"/>
      <c r="DNY169" s="109"/>
      <c r="DNZ169" s="109"/>
      <c r="DOA169" s="109"/>
      <c r="DOB169" s="109"/>
      <c r="DOC169" s="109"/>
      <c r="DOD169" s="109"/>
      <c r="DOE169" s="109"/>
      <c r="DOF169" s="109"/>
      <c r="DOG169" s="109"/>
      <c r="DOH169" s="109"/>
      <c r="DOI169" s="109"/>
      <c r="DOJ169" s="109"/>
      <c r="DOK169" s="109"/>
      <c r="DOL169" s="109"/>
      <c r="DOM169" s="109"/>
      <c r="DON169" s="109"/>
      <c r="DOO169" s="109"/>
      <c r="DOP169" s="109"/>
      <c r="DOQ169" s="109"/>
      <c r="DOR169" s="109"/>
      <c r="DOS169" s="109"/>
      <c r="DOT169" s="109"/>
      <c r="DOU169" s="109"/>
      <c r="DOV169" s="109"/>
      <c r="DOW169" s="109"/>
      <c r="DOX169" s="109"/>
      <c r="DOY169" s="109"/>
      <c r="DOZ169" s="109"/>
      <c r="DPA169" s="109"/>
      <c r="DPB169" s="109"/>
      <c r="DPC169" s="109"/>
      <c r="DPD169" s="109"/>
      <c r="DPE169" s="109"/>
      <c r="DPF169" s="109"/>
      <c r="DPG169" s="109"/>
      <c r="DPH169" s="109"/>
      <c r="DPI169" s="109"/>
      <c r="DPJ169" s="109"/>
      <c r="DPK169" s="109"/>
      <c r="DPL169" s="109"/>
      <c r="DPM169" s="109"/>
      <c r="DPN169" s="109"/>
      <c r="DPO169" s="109"/>
      <c r="DPP169" s="109"/>
      <c r="DPQ169" s="109"/>
      <c r="DPR169" s="109"/>
      <c r="DPS169" s="109"/>
      <c r="DPT169" s="109"/>
      <c r="DPU169" s="109"/>
      <c r="DPV169" s="109"/>
      <c r="DPW169" s="109"/>
      <c r="DPX169" s="109"/>
      <c r="DPY169" s="109"/>
      <c r="DPZ169" s="109"/>
      <c r="DQA169" s="109"/>
      <c r="DQB169" s="109"/>
      <c r="DQC169" s="109"/>
      <c r="DQD169" s="109"/>
      <c r="DQE169" s="109"/>
      <c r="DQF169" s="109"/>
      <c r="DQG169" s="109"/>
      <c r="DQH169" s="109"/>
      <c r="DQI169" s="109"/>
      <c r="DQJ169" s="109"/>
      <c r="DQK169" s="109"/>
      <c r="DQL169" s="109"/>
      <c r="DQM169" s="109"/>
      <c r="DQN169" s="109"/>
      <c r="DQO169" s="109"/>
      <c r="DQP169" s="109"/>
      <c r="DQQ169" s="109"/>
      <c r="DQR169" s="109"/>
      <c r="DQS169" s="109"/>
      <c r="DQT169" s="109"/>
      <c r="DQU169" s="109"/>
      <c r="DQV169" s="109"/>
      <c r="DQW169" s="109"/>
      <c r="DQX169" s="109"/>
      <c r="DQY169" s="109"/>
      <c r="DQZ169" s="109"/>
      <c r="DRA169" s="109"/>
      <c r="DRB169" s="109"/>
      <c r="DRC169" s="109"/>
      <c r="DRD169" s="109"/>
      <c r="DRE169" s="109"/>
      <c r="DRF169" s="109"/>
      <c r="DRG169" s="109"/>
      <c r="DRH169" s="109"/>
      <c r="DRI169" s="109"/>
      <c r="DRJ169" s="109"/>
      <c r="DRK169" s="109"/>
      <c r="DRL169" s="109"/>
      <c r="DRM169" s="109"/>
      <c r="DRN169" s="109"/>
      <c r="DRO169" s="109"/>
      <c r="DRP169" s="109"/>
      <c r="DRQ169" s="109"/>
      <c r="DRR169" s="109"/>
      <c r="DRS169" s="109"/>
      <c r="DRT169" s="109"/>
      <c r="DRU169" s="109"/>
      <c r="DRV169" s="109"/>
      <c r="DRW169" s="109"/>
      <c r="DRX169" s="109"/>
      <c r="DRY169" s="109"/>
      <c r="DRZ169" s="109"/>
      <c r="DSA169" s="109"/>
      <c r="DSB169" s="109"/>
      <c r="DSC169" s="109"/>
      <c r="DSD169" s="109"/>
      <c r="DSE169" s="109"/>
      <c r="DSF169" s="109"/>
      <c r="DSG169" s="109"/>
      <c r="DSH169" s="109"/>
      <c r="DSI169" s="109"/>
      <c r="DSJ169" s="109"/>
      <c r="DSK169" s="109"/>
      <c r="DSL169" s="109"/>
      <c r="DSM169" s="109"/>
      <c r="DSN169" s="109"/>
      <c r="DSO169" s="109"/>
      <c r="DSP169" s="109"/>
      <c r="DSQ169" s="109"/>
      <c r="DSR169" s="109"/>
      <c r="DSS169" s="109"/>
      <c r="DST169" s="109"/>
      <c r="DSU169" s="109"/>
      <c r="DSV169" s="109"/>
      <c r="DSW169" s="109"/>
      <c r="DSX169" s="109"/>
      <c r="DSY169" s="109"/>
      <c r="DSZ169" s="109"/>
      <c r="DTA169" s="109"/>
      <c r="DTB169" s="109"/>
      <c r="DTC169" s="109"/>
      <c r="DTD169" s="109"/>
      <c r="DTE169" s="109"/>
      <c r="DTF169" s="109"/>
      <c r="DTG169" s="109"/>
      <c r="DTH169" s="109"/>
      <c r="DTI169" s="109"/>
      <c r="DTJ169" s="109"/>
      <c r="DTK169" s="109"/>
      <c r="DTL169" s="109"/>
      <c r="DTM169" s="109"/>
      <c r="DTN169" s="109"/>
      <c r="DTO169" s="109"/>
      <c r="DTP169" s="109"/>
      <c r="DTQ169" s="109"/>
      <c r="DTR169" s="109"/>
      <c r="DTS169" s="109"/>
      <c r="DTT169" s="109"/>
      <c r="DTU169" s="109"/>
      <c r="DTV169" s="109"/>
      <c r="DTW169" s="109"/>
      <c r="DTX169" s="109"/>
      <c r="DTY169" s="109"/>
      <c r="DTZ169" s="109"/>
      <c r="DUA169" s="109"/>
      <c r="DUB169" s="109"/>
      <c r="DUC169" s="109"/>
      <c r="DUD169" s="109"/>
      <c r="DUE169" s="109"/>
      <c r="DUF169" s="109"/>
      <c r="DUG169" s="109"/>
      <c r="DUH169" s="109"/>
      <c r="DUI169" s="109"/>
      <c r="DUJ169" s="109"/>
      <c r="DUK169" s="109"/>
      <c r="DUL169" s="109"/>
      <c r="DUM169" s="109"/>
      <c r="DUN169" s="109"/>
      <c r="DUO169" s="109"/>
      <c r="DUP169" s="109"/>
      <c r="DUQ169" s="109"/>
      <c r="DUR169" s="109"/>
      <c r="DUS169" s="109"/>
      <c r="DUT169" s="109"/>
      <c r="DUU169" s="109"/>
      <c r="DUV169" s="109"/>
      <c r="DUW169" s="109"/>
      <c r="DUX169" s="109"/>
      <c r="DUY169" s="109"/>
      <c r="DUZ169" s="109"/>
      <c r="DVA169" s="109"/>
      <c r="DVB169" s="109"/>
      <c r="DVC169" s="109"/>
      <c r="DVD169" s="109"/>
      <c r="DVE169" s="109"/>
      <c r="DVF169" s="109"/>
      <c r="DVG169" s="109"/>
      <c r="DVH169" s="109"/>
      <c r="DVI169" s="109"/>
      <c r="DVJ169" s="109"/>
      <c r="DVK169" s="109"/>
      <c r="DVL169" s="109"/>
      <c r="DVM169" s="109"/>
      <c r="DVN169" s="109"/>
      <c r="DVO169" s="109"/>
      <c r="DVP169" s="109"/>
      <c r="DVQ169" s="109"/>
      <c r="DVR169" s="109"/>
      <c r="DVS169" s="109"/>
      <c r="DVT169" s="109"/>
      <c r="DVU169" s="109"/>
      <c r="DVV169" s="109"/>
      <c r="DVW169" s="109"/>
      <c r="DVX169" s="109"/>
      <c r="DVY169" s="109"/>
      <c r="DVZ169" s="109"/>
      <c r="DWA169" s="109"/>
      <c r="DWB169" s="109"/>
      <c r="DWC169" s="109"/>
      <c r="DWD169" s="109"/>
      <c r="DWE169" s="109"/>
      <c r="DWF169" s="109"/>
      <c r="DWG169" s="109"/>
      <c r="DWH169" s="109"/>
      <c r="DWI169" s="109"/>
      <c r="DWJ169" s="109"/>
      <c r="DWK169" s="109"/>
      <c r="DWL169" s="109"/>
      <c r="DWM169" s="109"/>
      <c r="DWN169" s="109"/>
      <c r="DWO169" s="109"/>
      <c r="DWP169" s="109"/>
      <c r="DWQ169" s="109"/>
      <c r="DWR169" s="109"/>
      <c r="DWS169" s="109"/>
      <c r="DWT169" s="109"/>
      <c r="DWU169" s="109"/>
      <c r="DWV169" s="109"/>
      <c r="DWW169" s="109"/>
      <c r="DWX169" s="109"/>
      <c r="DWZ169" s="109"/>
      <c r="DXA169" s="109"/>
      <c r="DXB169" s="109"/>
      <c r="DXC169" s="109"/>
      <c r="DXD169" s="109"/>
      <c r="DXE169" s="109"/>
      <c r="DXF169" s="109"/>
      <c r="DXG169" s="109"/>
      <c r="DXH169" s="109"/>
      <c r="DXI169" s="109"/>
      <c r="DXJ169" s="109"/>
      <c r="DXK169" s="109"/>
      <c r="DXL169" s="109"/>
      <c r="DXM169" s="109"/>
      <c r="DXN169" s="109"/>
      <c r="DXO169" s="109"/>
      <c r="DXP169" s="109"/>
      <c r="DXQ169" s="109"/>
      <c r="DXR169" s="109"/>
      <c r="DXS169" s="109"/>
      <c r="DXT169" s="109"/>
      <c r="DXU169" s="109"/>
      <c r="DXV169" s="109"/>
      <c r="DXW169" s="109"/>
      <c r="DXX169" s="109"/>
      <c r="DXY169" s="109"/>
      <c r="DXZ169" s="109"/>
      <c r="DYA169" s="109"/>
      <c r="DYB169" s="109"/>
      <c r="DYC169" s="109"/>
      <c r="DYD169" s="109"/>
      <c r="DYE169" s="109"/>
      <c r="DYF169" s="109"/>
      <c r="DYG169" s="109"/>
      <c r="DYH169" s="109"/>
      <c r="DYI169" s="109"/>
      <c r="DYJ169" s="109"/>
      <c r="DYK169" s="109"/>
      <c r="DYL169" s="109"/>
      <c r="DYM169" s="109"/>
      <c r="DYN169" s="109"/>
      <c r="DYO169" s="109"/>
      <c r="DYP169" s="109"/>
      <c r="DYQ169" s="109"/>
      <c r="DYR169" s="109"/>
      <c r="DYS169" s="109"/>
      <c r="DYT169" s="109"/>
      <c r="DYU169" s="109"/>
      <c r="DYV169" s="109"/>
      <c r="DYW169" s="109"/>
      <c r="DYX169" s="109"/>
      <c r="DYY169" s="109"/>
      <c r="DYZ169" s="109"/>
      <c r="DZA169" s="109"/>
      <c r="DZB169" s="109"/>
      <c r="DZC169" s="109"/>
      <c r="DZD169" s="109"/>
      <c r="DZE169" s="109"/>
      <c r="DZF169" s="109"/>
      <c r="DZG169" s="109"/>
      <c r="DZH169" s="109"/>
      <c r="DZI169" s="109"/>
      <c r="DZJ169" s="109"/>
      <c r="DZK169" s="109"/>
      <c r="DZL169" s="109"/>
      <c r="DZM169" s="109"/>
      <c r="DZN169" s="109"/>
      <c r="DZO169" s="109"/>
      <c r="DZP169" s="109"/>
      <c r="DZQ169" s="109"/>
      <c r="DZR169" s="109"/>
      <c r="DZS169" s="109"/>
      <c r="DZT169" s="109"/>
      <c r="DZU169" s="109"/>
      <c r="DZV169" s="109"/>
      <c r="DZW169" s="109"/>
      <c r="DZX169" s="109"/>
      <c r="DZY169" s="109"/>
      <c r="DZZ169" s="109"/>
      <c r="EAA169" s="109"/>
      <c r="EAB169" s="109"/>
      <c r="EAC169" s="109"/>
      <c r="EAD169" s="109"/>
      <c r="EAE169" s="109"/>
      <c r="EAF169" s="109"/>
      <c r="EAG169" s="109"/>
      <c r="EAH169" s="109"/>
      <c r="EAI169" s="109"/>
      <c r="EAJ169" s="109"/>
      <c r="EAK169" s="109"/>
      <c r="EAL169" s="109"/>
      <c r="EAM169" s="109"/>
      <c r="EAN169" s="109"/>
      <c r="EAO169" s="109"/>
      <c r="EAP169" s="109"/>
      <c r="EAQ169" s="109"/>
      <c r="EAR169" s="109"/>
      <c r="EAS169" s="109"/>
      <c r="EAT169" s="109"/>
      <c r="EAU169" s="109"/>
      <c r="EAV169" s="109"/>
      <c r="EAW169" s="109"/>
      <c r="EAX169" s="109"/>
      <c r="EAY169" s="109"/>
      <c r="EAZ169" s="109"/>
      <c r="EBA169" s="109"/>
      <c r="EBB169" s="109"/>
      <c r="EBC169" s="109"/>
      <c r="EBD169" s="109"/>
      <c r="EBE169" s="109"/>
      <c r="EBF169" s="109"/>
      <c r="EBG169" s="109"/>
      <c r="EBH169" s="109"/>
      <c r="EBI169" s="109"/>
      <c r="EBJ169" s="109"/>
      <c r="EBK169" s="109"/>
      <c r="EBL169" s="109"/>
      <c r="EBM169" s="109"/>
      <c r="EBN169" s="109"/>
      <c r="EBO169" s="109"/>
      <c r="EBP169" s="109"/>
      <c r="EBQ169" s="109"/>
      <c r="EBR169" s="109"/>
      <c r="EBS169" s="109"/>
      <c r="EBT169" s="109"/>
      <c r="EBU169" s="109"/>
      <c r="EBV169" s="109"/>
      <c r="EBW169" s="109"/>
      <c r="EBX169" s="109"/>
      <c r="EBY169" s="109"/>
      <c r="EBZ169" s="109"/>
      <c r="ECA169" s="109"/>
      <c r="ECB169" s="109"/>
      <c r="ECC169" s="109"/>
      <c r="ECD169" s="109"/>
      <c r="ECE169" s="109"/>
      <c r="ECF169" s="109"/>
      <c r="ECG169" s="109"/>
      <c r="ECH169" s="109"/>
      <c r="ECI169" s="109"/>
      <c r="ECJ169" s="109"/>
      <c r="ECK169" s="109"/>
      <c r="ECL169" s="109"/>
      <c r="ECM169" s="109"/>
      <c r="ECN169" s="109"/>
      <c r="ECO169" s="109"/>
      <c r="ECP169" s="109"/>
      <c r="ECQ169" s="109"/>
      <c r="ECR169" s="109"/>
      <c r="ECS169" s="109"/>
      <c r="ECT169" s="109"/>
      <c r="ECU169" s="109"/>
      <c r="ECV169" s="109"/>
      <c r="ECW169" s="109"/>
      <c r="ECX169" s="109"/>
      <c r="ECY169" s="109"/>
      <c r="ECZ169" s="109"/>
      <c r="EDA169" s="109"/>
      <c r="EDB169" s="109"/>
      <c r="EDC169" s="109"/>
      <c r="EDD169" s="109"/>
      <c r="EDE169" s="109"/>
      <c r="EDF169" s="109"/>
      <c r="EDG169" s="109"/>
      <c r="EDH169" s="109"/>
      <c r="EDI169" s="109"/>
      <c r="EDJ169" s="109"/>
      <c r="EDK169" s="109"/>
      <c r="EDL169" s="109"/>
      <c r="EDM169" s="109"/>
      <c r="EDN169" s="109"/>
      <c r="EDO169" s="109"/>
      <c r="EDP169" s="109"/>
      <c r="EDQ169" s="109"/>
      <c r="EDR169" s="109"/>
      <c r="EDS169" s="109"/>
      <c r="EDT169" s="109"/>
      <c r="EDU169" s="109"/>
      <c r="EDV169" s="109"/>
      <c r="EDW169" s="109"/>
      <c r="EDX169" s="109"/>
      <c r="EDY169" s="109"/>
      <c r="EDZ169" s="109"/>
      <c r="EEA169" s="109"/>
      <c r="EEB169" s="109"/>
      <c r="EEC169" s="109"/>
      <c r="EED169" s="109"/>
      <c r="EEE169" s="109"/>
      <c r="EEF169" s="109"/>
      <c r="EEG169" s="109"/>
      <c r="EEH169" s="109"/>
      <c r="EEI169" s="109"/>
      <c r="EEJ169" s="109"/>
      <c r="EEK169" s="109"/>
      <c r="EEL169" s="109"/>
      <c r="EEM169" s="109"/>
      <c r="EEN169" s="109"/>
      <c r="EEO169" s="109"/>
      <c r="EEP169" s="109"/>
      <c r="EEQ169" s="109"/>
      <c r="EER169" s="109"/>
      <c r="EES169" s="109"/>
      <c r="EET169" s="109"/>
      <c r="EEU169" s="109"/>
      <c r="EEV169" s="109"/>
      <c r="EEW169" s="109"/>
      <c r="EEX169" s="109"/>
      <c r="EEY169" s="109"/>
      <c r="EEZ169" s="109"/>
      <c r="EFA169" s="109"/>
      <c r="EFB169" s="109"/>
      <c r="EFC169" s="109"/>
      <c r="EFD169" s="109"/>
      <c r="EFE169" s="109"/>
      <c r="EFF169" s="109"/>
      <c r="EFG169" s="109"/>
      <c r="EFH169" s="109"/>
      <c r="EFI169" s="109"/>
      <c r="EFJ169" s="109"/>
      <c r="EFK169" s="109"/>
      <c r="EFL169" s="109"/>
      <c r="EFM169" s="109"/>
      <c r="EFN169" s="109"/>
      <c r="EFO169" s="109"/>
      <c r="EFP169" s="109"/>
      <c r="EFQ169" s="109"/>
      <c r="EFR169" s="109"/>
      <c r="EFS169" s="109"/>
      <c r="EFT169" s="109"/>
      <c r="EFU169" s="109"/>
      <c r="EFV169" s="109"/>
      <c r="EFW169" s="109"/>
      <c r="EFX169" s="109"/>
      <c r="EFY169" s="109"/>
      <c r="EFZ169" s="109"/>
      <c r="EGA169" s="109"/>
      <c r="EGB169" s="109"/>
      <c r="EGC169" s="109"/>
      <c r="EGD169" s="109"/>
      <c r="EGE169" s="109"/>
      <c r="EGF169" s="109"/>
      <c r="EGG169" s="109"/>
      <c r="EGH169" s="109"/>
      <c r="EGI169" s="109"/>
      <c r="EGJ169" s="109"/>
      <c r="EGK169" s="109"/>
      <c r="EGL169" s="109"/>
      <c r="EGM169" s="109"/>
      <c r="EGN169" s="109"/>
      <c r="EGO169" s="109"/>
      <c r="EGP169" s="109"/>
      <c r="EGQ169" s="109"/>
      <c r="EGR169" s="109"/>
      <c r="EGS169" s="109"/>
      <c r="EGT169" s="109"/>
      <c r="EGV169" s="109"/>
      <c r="EGW169" s="109"/>
      <c r="EGX169" s="109"/>
      <c r="EGY169" s="109"/>
      <c r="EGZ169" s="109"/>
      <c r="EHA169" s="109"/>
      <c r="EHB169" s="109"/>
      <c r="EHC169" s="109"/>
      <c r="EHD169" s="109"/>
      <c r="EHE169" s="109"/>
      <c r="EHF169" s="109"/>
      <c r="EHG169" s="109"/>
      <c r="EHH169" s="109"/>
      <c r="EHI169" s="109"/>
      <c r="EHJ169" s="109"/>
      <c r="EHK169" s="109"/>
      <c r="EHL169" s="109"/>
      <c r="EHM169" s="109"/>
      <c r="EHN169" s="109"/>
      <c r="EHO169" s="109"/>
      <c r="EHP169" s="109"/>
      <c r="EHQ169" s="109"/>
      <c r="EHR169" s="109"/>
      <c r="EHS169" s="109"/>
      <c r="EHT169" s="109"/>
      <c r="EHU169" s="109"/>
      <c r="EHV169" s="109"/>
      <c r="EHW169" s="109"/>
      <c r="EHX169" s="109"/>
      <c r="EHY169" s="109"/>
      <c r="EHZ169" s="109"/>
      <c r="EIA169" s="109"/>
      <c r="EIB169" s="109"/>
      <c r="EIC169" s="109"/>
      <c r="EID169" s="109"/>
      <c r="EIE169" s="109"/>
      <c r="EIF169" s="109"/>
      <c r="EIG169" s="109"/>
      <c r="EIH169" s="109"/>
      <c r="EII169" s="109"/>
      <c r="EIJ169" s="109"/>
      <c r="EIK169" s="109"/>
      <c r="EIL169" s="109"/>
      <c r="EIM169" s="109"/>
      <c r="EIN169" s="109"/>
      <c r="EIO169" s="109"/>
      <c r="EIP169" s="109"/>
      <c r="EIQ169" s="109"/>
      <c r="EIR169" s="109"/>
      <c r="EIS169" s="109"/>
      <c r="EIT169" s="109"/>
      <c r="EIU169" s="109"/>
      <c r="EIV169" s="109"/>
      <c r="EIW169" s="109"/>
      <c r="EIX169" s="109"/>
      <c r="EIY169" s="109"/>
      <c r="EIZ169" s="109"/>
      <c r="EJA169" s="109"/>
      <c r="EJB169" s="109"/>
      <c r="EJC169" s="109"/>
      <c r="EJD169" s="109"/>
      <c r="EJE169" s="109"/>
      <c r="EJF169" s="109"/>
      <c r="EJG169" s="109"/>
      <c r="EJH169" s="109"/>
      <c r="EJI169" s="109"/>
      <c r="EJJ169" s="109"/>
      <c r="EJK169" s="109"/>
      <c r="EJL169" s="109"/>
      <c r="EJM169" s="109"/>
      <c r="EJN169" s="109"/>
      <c r="EJO169" s="109"/>
      <c r="EJP169" s="109"/>
      <c r="EJQ169" s="109"/>
      <c r="EJR169" s="109"/>
      <c r="EJS169" s="109"/>
      <c r="EJT169" s="109"/>
      <c r="EJU169" s="109"/>
      <c r="EJV169" s="109"/>
      <c r="EJW169" s="109"/>
      <c r="EJX169" s="109"/>
      <c r="EJY169" s="109"/>
      <c r="EJZ169" s="109"/>
      <c r="EKA169" s="109"/>
      <c r="EKB169" s="109"/>
      <c r="EKC169" s="109"/>
      <c r="EKD169" s="109"/>
      <c r="EKE169" s="109"/>
      <c r="EKF169" s="109"/>
      <c r="EKG169" s="109"/>
      <c r="EKH169" s="109"/>
      <c r="EKI169" s="109"/>
      <c r="EKJ169" s="109"/>
      <c r="EKK169" s="109"/>
      <c r="EKL169" s="109"/>
      <c r="EKM169" s="109"/>
      <c r="EKN169" s="109"/>
      <c r="EKO169" s="109"/>
      <c r="EKP169" s="109"/>
      <c r="EKQ169" s="109"/>
      <c r="EKR169" s="109"/>
      <c r="EKS169" s="109"/>
      <c r="EKT169" s="109"/>
      <c r="EKU169" s="109"/>
      <c r="EKV169" s="109"/>
      <c r="EKW169" s="109"/>
      <c r="EKX169" s="109"/>
      <c r="EKY169" s="109"/>
      <c r="EKZ169" s="109"/>
      <c r="ELA169" s="109"/>
      <c r="ELB169" s="109"/>
      <c r="ELC169" s="109"/>
      <c r="ELD169" s="109"/>
      <c r="ELE169" s="109"/>
      <c r="ELF169" s="109"/>
      <c r="ELG169" s="109"/>
      <c r="ELH169" s="109"/>
      <c r="ELI169" s="109"/>
      <c r="ELJ169" s="109"/>
      <c r="ELK169" s="109"/>
      <c r="ELL169" s="109"/>
      <c r="ELM169" s="109"/>
      <c r="ELN169" s="109"/>
      <c r="ELO169" s="109"/>
      <c r="ELP169" s="109"/>
      <c r="ELQ169" s="109"/>
      <c r="ELR169" s="109"/>
      <c r="ELS169" s="109"/>
      <c r="ELT169" s="109"/>
      <c r="ELU169" s="109"/>
      <c r="ELV169" s="109"/>
      <c r="ELW169" s="109"/>
      <c r="ELX169" s="109"/>
      <c r="ELY169" s="109"/>
      <c r="ELZ169" s="109"/>
      <c r="EMA169" s="109"/>
      <c r="EMB169" s="109"/>
      <c r="EMC169" s="109"/>
      <c r="EMD169" s="109"/>
      <c r="EME169" s="109"/>
      <c r="EMF169" s="109"/>
      <c r="EMG169" s="109"/>
      <c r="EMH169" s="109"/>
      <c r="EMI169" s="109"/>
      <c r="EMJ169" s="109"/>
      <c r="EMK169" s="109"/>
      <c r="EML169" s="109"/>
      <c r="EMM169" s="109"/>
      <c r="EMN169" s="109"/>
      <c r="EMO169" s="109"/>
      <c r="EMP169" s="109"/>
      <c r="EMQ169" s="109"/>
      <c r="EMR169" s="109"/>
      <c r="EMS169" s="109"/>
      <c r="EMT169" s="109"/>
      <c r="EMU169" s="109"/>
      <c r="EMV169" s="109"/>
      <c r="EMW169" s="109"/>
      <c r="EMX169" s="109"/>
      <c r="EMY169" s="109"/>
      <c r="EMZ169" s="109"/>
      <c r="ENA169" s="109"/>
      <c r="ENB169" s="109"/>
      <c r="ENC169" s="109"/>
      <c r="END169" s="109"/>
      <c r="ENE169" s="109"/>
      <c r="ENF169" s="109"/>
      <c r="ENG169" s="109"/>
      <c r="ENH169" s="109"/>
      <c r="ENI169" s="109"/>
      <c r="ENJ169" s="109"/>
      <c r="ENK169" s="109"/>
      <c r="ENL169" s="109"/>
      <c r="ENM169" s="109"/>
      <c r="ENN169" s="109"/>
      <c r="ENO169" s="109"/>
      <c r="ENP169" s="109"/>
      <c r="ENQ169" s="109"/>
      <c r="ENR169" s="109"/>
      <c r="ENS169" s="109"/>
      <c r="ENT169" s="109"/>
      <c r="ENU169" s="109"/>
      <c r="ENV169" s="109"/>
      <c r="ENW169" s="109"/>
      <c r="ENX169" s="109"/>
      <c r="ENY169" s="109"/>
      <c r="ENZ169" s="109"/>
      <c r="EOA169" s="109"/>
      <c r="EOB169" s="109"/>
      <c r="EOC169" s="109"/>
      <c r="EOD169" s="109"/>
      <c r="EOE169" s="109"/>
      <c r="EOF169" s="109"/>
      <c r="EOG169" s="109"/>
      <c r="EOH169" s="109"/>
      <c r="EOI169" s="109"/>
      <c r="EOJ169" s="109"/>
      <c r="EOK169" s="109"/>
      <c r="EOL169" s="109"/>
      <c r="EOM169" s="109"/>
      <c r="EON169" s="109"/>
      <c r="EOO169" s="109"/>
      <c r="EOP169" s="109"/>
      <c r="EOQ169" s="109"/>
      <c r="EOR169" s="109"/>
      <c r="EOS169" s="109"/>
      <c r="EOT169" s="109"/>
      <c r="EOU169" s="109"/>
      <c r="EOV169" s="109"/>
      <c r="EOW169" s="109"/>
      <c r="EOX169" s="109"/>
      <c r="EOY169" s="109"/>
      <c r="EOZ169" s="109"/>
      <c r="EPA169" s="109"/>
      <c r="EPB169" s="109"/>
      <c r="EPC169" s="109"/>
      <c r="EPD169" s="109"/>
      <c r="EPE169" s="109"/>
      <c r="EPF169" s="109"/>
      <c r="EPG169" s="109"/>
      <c r="EPH169" s="109"/>
      <c r="EPI169" s="109"/>
      <c r="EPJ169" s="109"/>
      <c r="EPK169" s="109"/>
      <c r="EPL169" s="109"/>
      <c r="EPM169" s="109"/>
      <c r="EPN169" s="109"/>
      <c r="EPO169" s="109"/>
      <c r="EPP169" s="109"/>
      <c r="EPQ169" s="109"/>
      <c r="EPR169" s="109"/>
      <c r="EPS169" s="109"/>
      <c r="EPT169" s="109"/>
      <c r="EPU169" s="109"/>
      <c r="EPV169" s="109"/>
      <c r="EPW169" s="109"/>
      <c r="EPX169" s="109"/>
      <c r="EPY169" s="109"/>
      <c r="EPZ169" s="109"/>
      <c r="EQA169" s="109"/>
      <c r="EQB169" s="109"/>
      <c r="EQC169" s="109"/>
      <c r="EQD169" s="109"/>
      <c r="EQE169" s="109"/>
      <c r="EQF169" s="109"/>
      <c r="EQG169" s="109"/>
      <c r="EQH169" s="109"/>
      <c r="EQI169" s="109"/>
      <c r="EQJ169" s="109"/>
      <c r="EQK169" s="109"/>
      <c r="EQL169" s="109"/>
      <c r="EQM169" s="109"/>
      <c r="EQN169" s="109"/>
      <c r="EQO169" s="109"/>
      <c r="EQP169" s="109"/>
      <c r="EQR169" s="109"/>
      <c r="EQS169" s="109"/>
      <c r="EQT169" s="109"/>
      <c r="EQU169" s="109"/>
      <c r="EQV169" s="109"/>
      <c r="EQW169" s="109"/>
      <c r="EQX169" s="109"/>
      <c r="EQY169" s="109"/>
      <c r="EQZ169" s="109"/>
      <c r="ERA169" s="109"/>
      <c r="ERB169" s="109"/>
      <c r="ERC169" s="109"/>
      <c r="ERD169" s="109"/>
      <c r="ERE169" s="109"/>
      <c r="ERF169" s="109"/>
      <c r="ERG169" s="109"/>
      <c r="ERH169" s="109"/>
      <c r="ERI169" s="109"/>
      <c r="ERJ169" s="109"/>
      <c r="ERK169" s="109"/>
      <c r="ERL169" s="109"/>
      <c r="ERM169" s="109"/>
      <c r="ERN169" s="109"/>
      <c r="ERO169" s="109"/>
      <c r="ERP169" s="109"/>
      <c r="ERQ169" s="109"/>
      <c r="ERR169" s="109"/>
      <c r="ERS169" s="109"/>
      <c r="ERT169" s="109"/>
      <c r="ERU169" s="109"/>
      <c r="ERV169" s="109"/>
      <c r="ERW169" s="109"/>
      <c r="ERX169" s="109"/>
      <c r="ERY169" s="109"/>
      <c r="ERZ169" s="109"/>
      <c r="ESA169" s="109"/>
      <c r="ESB169" s="109"/>
      <c r="ESC169" s="109"/>
      <c r="ESD169" s="109"/>
      <c r="ESE169" s="109"/>
      <c r="ESF169" s="109"/>
      <c r="ESG169" s="109"/>
      <c r="ESH169" s="109"/>
      <c r="ESI169" s="109"/>
      <c r="ESJ169" s="109"/>
      <c r="ESK169" s="109"/>
      <c r="ESL169" s="109"/>
      <c r="ESM169" s="109"/>
      <c r="ESN169" s="109"/>
      <c r="ESO169" s="109"/>
      <c r="ESP169" s="109"/>
      <c r="ESQ169" s="109"/>
      <c r="ESR169" s="109"/>
      <c r="ESS169" s="109"/>
      <c r="EST169" s="109"/>
      <c r="ESU169" s="109"/>
      <c r="ESV169" s="109"/>
      <c r="ESW169" s="109"/>
      <c r="ESX169" s="109"/>
      <c r="ESY169" s="109"/>
      <c r="ESZ169" s="109"/>
      <c r="ETA169" s="109"/>
      <c r="ETB169" s="109"/>
      <c r="ETC169" s="109"/>
      <c r="ETD169" s="109"/>
      <c r="ETE169" s="109"/>
      <c r="ETF169" s="109"/>
      <c r="ETG169" s="109"/>
      <c r="ETH169" s="109"/>
      <c r="ETI169" s="109"/>
      <c r="ETJ169" s="109"/>
      <c r="ETK169" s="109"/>
      <c r="ETL169" s="109"/>
      <c r="ETM169" s="109"/>
      <c r="ETN169" s="109"/>
      <c r="ETO169" s="109"/>
      <c r="ETP169" s="109"/>
      <c r="ETQ169" s="109"/>
      <c r="ETR169" s="109"/>
      <c r="ETS169" s="109"/>
      <c r="ETT169" s="109"/>
      <c r="ETU169" s="109"/>
      <c r="ETV169" s="109"/>
      <c r="ETW169" s="109"/>
      <c r="ETX169" s="109"/>
      <c r="ETY169" s="109"/>
      <c r="ETZ169" s="109"/>
      <c r="EUA169" s="109"/>
      <c r="EUB169" s="109"/>
      <c r="EUC169" s="109"/>
      <c r="EUD169" s="109"/>
      <c r="EUE169" s="109"/>
      <c r="EUF169" s="109"/>
      <c r="EUG169" s="109"/>
      <c r="EUH169" s="109"/>
      <c r="EUI169" s="109"/>
      <c r="EUJ169" s="109"/>
      <c r="EUK169" s="109"/>
      <c r="EUL169" s="109"/>
      <c r="EUM169" s="109"/>
      <c r="EUN169" s="109"/>
      <c r="EUO169" s="109"/>
      <c r="EUP169" s="109"/>
      <c r="EUQ169" s="109"/>
      <c r="EUR169" s="109"/>
      <c r="EUS169" s="109"/>
      <c r="EUT169" s="109"/>
      <c r="EUU169" s="109"/>
      <c r="EUV169" s="109"/>
      <c r="EUW169" s="109"/>
      <c r="EUX169" s="109"/>
      <c r="EUY169" s="109"/>
      <c r="EUZ169" s="109"/>
      <c r="EVA169" s="109"/>
      <c r="EVB169" s="109"/>
      <c r="EVC169" s="109"/>
      <c r="EVD169" s="109"/>
      <c r="EVE169" s="109"/>
      <c r="EVF169" s="109"/>
      <c r="EVG169" s="109"/>
      <c r="EVH169" s="109"/>
      <c r="EVI169" s="109"/>
      <c r="EVJ169" s="109"/>
      <c r="EVK169" s="109"/>
      <c r="EVL169" s="109"/>
      <c r="EVM169" s="109"/>
      <c r="EVN169" s="109"/>
      <c r="EVO169" s="109"/>
      <c r="EVP169" s="109"/>
      <c r="EVQ169" s="109"/>
      <c r="EVR169" s="109"/>
      <c r="EVS169" s="109"/>
      <c r="EVT169" s="109"/>
      <c r="EVU169" s="109"/>
      <c r="EVV169" s="109"/>
      <c r="EVW169" s="109"/>
      <c r="EVX169" s="109"/>
      <c r="EVY169" s="109"/>
      <c r="EVZ169" s="109"/>
      <c r="EWA169" s="109"/>
      <c r="EWB169" s="109"/>
      <c r="EWC169" s="109"/>
      <c r="EWD169" s="109"/>
      <c r="EWE169" s="109"/>
      <c r="EWF169" s="109"/>
      <c r="EWG169" s="109"/>
      <c r="EWH169" s="109"/>
      <c r="EWI169" s="109"/>
      <c r="EWJ169" s="109"/>
      <c r="EWK169" s="109"/>
      <c r="EWL169" s="109"/>
      <c r="EWM169" s="109"/>
      <c r="EWN169" s="109"/>
      <c r="EWO169" s="109"/>
      <c r="EWP169" s="109"/>
      <c r="EWQ169" s="109"/>
      <c r="EWR169" s="109"/>
      <c r="EWS169" s="109"/>
      <c r="EWT169" s="109"/>
      <c r="EWU169" s="109"/>
      <c r="EWV169" s="109"/>
      <c r="EWW169" s="109"/>
      <c r="EWX169" s="109"/>
      <c r="EWY169" s="109"/>
      <c r="EWZ169" s="109"/>
      <c r="EXA169" s="109"/>
      <c r="EXB169" s="109"/>
      <c r="EXC169" s="109"/>
      <c r="EXD169" s="109"/>
      <c r="EXE169" s="109"/>
      <c r="EXF169" s="109"/>
      <c r="EXG169" s="109"/>
      <c r="EXH169" s="109"/>
      <c r="EXI169" s="109"/>
      <c r="EXJ169" s="109"/>
      <c r="EXK169" s="109"/>
      <c r="EXL169" s="109"/>
      <c r="EXM169" s="109"/>
      <c r="EXN169" s="109"/>
      <c r="EXO169" s="109"/>
      <c r="EXP169" s="109"/>
      <c r="EXQ169" s="109"/>
      <c r="EXR169" s="109"/>
      <c r="EXS169" s="109"/>
      <c r="EXT169" s="109"/>
      <c r="EXU169" s="109"/>
      <c r="EXV169" s="109"/>
      <c r="EXW169" s="109"/>
      <c r="EXX169" s="109"/>
      <c r="EXY169" s="109"/>
      <c r="EXZ169" s="109"/>
      <c r="EYA169" s="109"/>
      <c r="EYB169" s="109"/>
      <c r="EYC169" s="109"/>
      <c r="EYD169" s="109"/>
      <c r="EYE169" s="109"/>
      <c r="EYF169" s="109"/>
      <c r="EYG169" s="109"/>
      <c r="EYH169" s="109"/>
      <c r="EYI169" s="109"/>
      <c r="EYJ169" s="109"/>
      <c r="EYK169" s="109"/>
      <c r="EYL169" s="109"/>
      <c r="EYM169" s="109"/>
      <c r="EYN169" s="109"/>
      <c r="EYO169" s="109"/>
      <c r="EYP169" s="109"/>
      <c r="EYQ169" s="109"/>
      <c r="EYR169" s="109"/>
      <c r="EYS169" s="109"/>
      <c r="EYT169" s="109"/>
      <c r="EYU169" s="109"/>
      <c r="EYV169" s="109"/>
      <c r="EYW169" s="109"/>
      <c r="EYX169" s="109"/>
      <c r="EYY169" s="109"/>
      <c r="EYZ169" s="109"/>
      <c r="EZA169" s="109"/>
      <c r="EZB169" s="109"/>
      <c r="EZC169" s="109"/>
      <c r="EZD169" s="109"/>
      <c r="EZE169" s="109"/>
      <c r="EZF169" s="109"/>
      <c r="EZG169" s="109"/>
      <c r="EZH169" s="109"/>
      <c r="EZI169" s="109"/>
      <c r="EZJ169" s="109"/>
      <c r="EZK169" s="109"/>
      <c r="EZL169" s="109"/>
      <c r="EZM169" s="109"/>
      <c r="EZN169" s="109"/>
      <c r="EZO169" s="109"/>
      <c r="EZP169" s="109"/>
      <c r="EZQ169" s="109"/>
      <c r="EZR169" s="109"/>
      <c r="EZS169" s="109"/>
      <c r="EZT169" s="109"/>
      <c r="EZU169" s="109"/>
      <c r="EZV169" s="109"/>
      <c r="EZW169" s="109"/>
      <c r="EZX169" s="109"/>
      <c r="EZY169" s="109"/>
      <c r="EZZ169" s="109"/>
      <c r="FAA169" s="109"/>
      <c r="FAB169" s="109"/>
      <c r="FAC169" s="109"/>
      <c r="FAD169" s="109"/>
      <c r="FAE169" s="109"/>
      <c r="FAF169" s="109"/>
      <c r="FAG169" s="109"/>
      <c r="FAH169" s="109"/>
      <c r="FAI169" s="109"/>
      <c r="FAJ169" s="109"/>
      <c r="FAK169" s="109"/>
      <c r="FAL169" s="109"/>
      <c r="FAN169" s="109"/>
      <c r="FAO169" s="109"/>
      <c r="FAP169" s="109"/>
      <c r="FAQ169" s="109"/>
      <c r="FAR169" s="109"/>
      <c r="FAS169" s="109"/>
      <c r="FAT169" s="109"/>
      <c r="FAU169" s="109"/>
      <c r="FAV169" s="109"/>
      <c r="FAW169" s="109"/>
      <c r="FAX169" s="109"/>
      <c r="FAY169" s="109"/>
      <c r="FAZ169" s="109"/>
      <c r="FBA169" s="109"/>
      <c r="FBB169" s="109"/>
      <c r="FBC169" s="109"/>
      <c r="FBD169" s="109"/>
      <c r="FBE169" s="109"/>
      <c r="FBF169" s="109"/>
      <c r="FBG169" s="109"/>
      <c r="FBH169" s="109"/>
      <c r="FBI169" s="109"/>
      <c r="FBJ169" s="109"/>
      <c r="FBK169" s="109"/>
      <c r="FBL169" s="109"/>
      <c r="FBM169" s="109"/>
      <c r="FBN169" s="109"/>
      <c r="FBO169" s="109"/>
      <c r="FBP169" s="109"/>
      <c r="FBQ169" s="109"/>
      <c r="FBR169" s="109"/>
      <c r="FBS169" s="109"/>
      <c r="FBT169" s="109"/>
      <c r="FBU169" s="109"/>
      <c r="FBV169" s="109"/>
      <c r="FBW169" s="109"/>
      <c r="FBX169" s="109"/>
      <c r="FBY169" s="109"/>
      <c r="FBZ169" s="109"/>
      <c r="FCA169" s="109"/>
      <c r="FCB169" s="109"/>
      <c r="FCC169" s="109"/>
      <c r="FCD169" s="109"/>
      <c r="FCE169" s="109"/>
      <c r="FCF169" s="109"/>
      <c r="FCG169" s="109"/>
      <c r="FCH169" s="109"/>
      <c r="FCI169" s="109"/>
      <c r="FCJ169" s="109"/>
      <c r="FCK169" s="109"/>
      <c r="FCL169" s="109"/>
      <c r="FCM169" s="109"/>
      <c r="FCN169" s="109"/>
      <c r="FCO169" s="109"/>
      <c r="FCP169" s="109"/>
      <c r="FCQ169" s="109"/>
      <c r="FCR169" s="109"/>
      <c r="FCS169" s="109"/>
      <c r="FCT169" s="109"/>
      <c r="FCU169" s="109"/>
      <c r="FCV169" s="109"/>
      <c r="FCW169" s="109"/>
      <c r="FCX169" s="109"/>
      <c r="FCY169" s="109"/>
      <c r="FCZ169" s="109"/>
      <c r="FDA169" s="109"/>
      <c r="FDB169" s="109"/>
      <c r="FDC169" s="109"/>
      <c r="FDD169" s="109"/>
      <c r="FDE169" s="109"/>
      <c r="FDF169" s="109"/>
      <c r="FDG169" s="109"/>
      <c r="FDH169" s="109"/>
      <c r="FDI169" s="109"/>
      <c r="FDJ169" s="109"/>
      <c r="FDK169" s="109"/>
      <c r="FDL169" s="109"/>
      <c r="FDM169" s="109"/>
      <c r="FDN169" s="109"/>
      <c r="FDO169" s="109"/>
      <c r="FDP169" s="109"/>
      <c r="FDQ169" s="109"/>
      <c r="FDR169" s="109"/>
      <c r="FDS169" s="109"/>
      <c r="FDT169" s="109"/>
      <c r="FDU169" s="109"/>
      <c r="FDV169" s="109"/>
      <c r="FDW169" s="109"/>
      <c r="FDX169" s="109"/>
      <c r="FDY169" s="109"/>
      <c r="FDZ169" s="109"/>
      <c r="FEA169" s="109"/>
      <c r="FEB169" s="109"/>
      <c r="FEC169" s="109"/>
      <c r="FED169" s="109"/>
      <c r="FEE169" s="109"/>
      <c r="FEF169" s="109"/>
      <c r="FEG169" s="109"/>
      <c r="FEH169" s="109"/>
      <c r="FEI169" s="109"/>
      <c r="FEJ169" s="109"/>
      <c r="FEK169" s="109"/>
      <c r="FEL169" s="109"/>
      <c r="FEM169" s="109"/>
      <c r="FEN169" s="109"/>
      <c r="FEO169" s="109"/>
      <c r="FEP169" s="109"/>
      <c r="FEQ169" s="109"/>
      <c r="FER169" s="109"/>
      <c r="FES169" s="109"/>
      <c r="FET169" s="109"/>
      <c r="FEU169" s="109"/>
      <c r="FEV169" s="109"/>
      <c r="FEW169" s="109"/>
      <c r="FEX169" s="109"/>
      <c r="FEY169" s="109"/>
      <c r="FEZ169" s="109"/>
      <c r="FFA169" s="109"/>
      <c r="FFB169" s="109"/>
      <c r="FFC169" s="109"/>
      <c r="FFD169" s="109"/>
      <c r="FFE169" s="109"/>
      <c r="FFF169" s="109"/>
      <c r="FFG169" s="109"/>
      <c r="FFH169" s="109"/>
      <c r="FFI169" s="109"/>
      <c r="FFJ169" s="109"/>
      <c r="FFK169" s="109"/>
      <c r="FFL169" s="109"/>
      <c r="FFM169" s="109"/>
      <c r="FFN169" s="109"/>
      <c r="FFO169" s="109"/>
      <c r="FFP169" s="109"/>
      <c r="FFQ169" s="109"/>
      <c r="FFR169" s="109"/>
      <c r="FFS169" s="109"/>
      <c r="FFT169" s="109"/>
      <c r="FFU169" s="109"/>
      <c r="FFV169" s="109"/>
      <c r="FFW169" s="109"/>
      <c r="FFX169" s="109"/>
      <c r="FFY169" s="109"/>
      <c r="FFZ169" s="109"/>
      <c r="FGA169" s="109"/>
      <c r="FGB169" s="109"/>
      <c r="FGC169" s="109"/>
      <c r="FGD169" s="109"/>
      <c r="FGE169" s="109"/>
      <c r="FGF169" s="109"/>
      <c r="FGG169" s="109"/>
      <c r="FGH169" s="109"/>
      <c r="FGI169" s="109"/>
      <c r="FGJ169" s="109"/>
      <c r="FGK169" s="109"/>
      <c r="FGL169" s="109"/>
      <c r="FGM169" s="109"/>
      <c r="FGN169" s="109"/>
      <c r="FGO169" s="109"/>
      <c r="FGP169" s="109"/>
      <c r="FGQ169" s="109"/>
      <c r="FGR169" s="109"/>
      <c r="FGS169" s="109"/>
      <c r="FGT169" s="109"/>
      <c r="FGU169" s="109"/>
      <c r="FGV169" s="109"/>
      <c r="FGW169" s="109"/>
      <c r="FGX169" s="109"/>
      <c r="FGY169" s="109"/>
      <c r="FGZ169" s="109"/>
      <c r="FHA169" s="109"/>
      <c r="FHB169" s="109"/>
      <c r="FHC169" s="109"/>
      <c r="FHD169" s="109"/>
      <c r="FHE169" s="109"/>
      <c r="FHF169" s="109"/>
      <c r="FHG169" s="109"/>
      <c r="FHH169" s="109"/>
      <c r="FHI169" s="109"/>
      <c r="FHJ169" s="109"/>
      <c r="FHK169" s="109"/>
      <c r="FHL169" s="109"/>
      <c r="FHM169" s="109"/>
      <c r="FHN169" s="109"/>
      <c r="FHO169" s="109"/>
      <c r="FHP169" s="109"/>
      <c r="FHQ169" s="109"/>
      <c r="FHR169" s="109"/>
      <c r="FHS169" s="109"/>
      <c r="FHT169" s="109"/>
      <c r="FHU169" s="109"/>
      <c r="FHV169" s="109"/>
      <c r="FHW169" s="109"/>
      <c r="FHX169" s="109"/>
      <c r="FHY169" s="109"/>
      <c r="FHZ169" s="109"/>
      <c r="FIA169" s="109"/>
      <c r="FIB169" s="109"/>
      <c r="FIC169" s="109"/>
      <c r="FID169" s="109"/>
      <c r="FIE169" s="109"/>
      <c r="FIF169" s="109"/>
      <c r="FIG169" s="109"/>
      <c r="FIH169" s="109"/>
      <c r="FII169" s="109"/>
      <c r="FIJ169" s="109"/>
      <c r="FIK169" s="109"/>
      <c r="FIL169" s="109"/>
      <c r="FIM169" s="109"/>
      <c r="FIN169" s="109"/>
      <c r="FIO169" s="109"/>
      <c r="FIP169" s="109"/>
      <c r="FIQ169" s="109"/>
      <c r="FIR169" s="109"/>
      <c r="FIS169" s="109"/>
      <c r="FIT169" s="109"/>
      <c r="FIU169" s="109"/>
      <c r="FIV169" s="109"/>
      <c r="FIW169" s="109"/>
      <c r="FIX169" s="109"/>
      <c r="FIY169" s="109"/>
      <c r="FIZ169" s="109"/>
      <c r="FJA169" s="109"/>
      <c r="FJB169" s="109"/>
      <c r="FJC169" s="109"/>
      <c r="FJD169" s="109"/>
      <c r="FJE169" s="109"/>
      <c r="FJF169" s="109"/>
      <c r="FJG169" s="109"/>
      <c r="FJH169" s="109"/>
      <c r="FJI169" s="109"/>
      <c r="FJJ169" s="109"/>
      <c r="FJK169" s="109"/>
      <c r="FJL169" s="109"/>
      <c r="FJM169" s="109"/>
      <c r="FJN169" s="109"/>
      <c r="FJO169" s="109"/>
      <c r="FJP169" s="109"/>
      <c r="FJQ169" s="109"/>
      <c r="FJR169" s="109"/>
      <c r="FJS169" s="109"/>
      <c r="FJT169" s="109"/>
      <c r="FJU169" s="109"/>
      <c r="FJV169" s="109"/>
      <c r="FJW169" s="109"/>
      <c r="FJX169" s="109"/>
      <c r="FJY169" s="109"/>
      <c r="FJZ169" s="109"/>
      <c r="FKA169" s="109"/>
      <c r="FKB169" s="109"/>
      <c r="FKC169" s="109"/>
      <c r="FKD169" s="109"/>
      <c r="FKE169" s="109"/>
      <c r="FKF169" s="109"/>
      <c r="FKG169" s="109"/>
      <c r="FKH169" s="109"/>
      <c r="FKJ169" s="109"/>
      <c r="FKK169" s="109"/>
      <c r="FKL169" s="109"/>
      <c r="FKM169" s="109"/>
      <c r="FKN169" s="109"/>
      <c r="FKO169" s="109"/>
      <c r="FKP169" s="109"/>
      <c r="FKQ169" s="109"/>
      <c r="FKR169" s="109"/>
      <c r="FKS169" s="109"/>
      <c r="FKT169" s="109"/>
      <c r="FKU169" s="109"/>
      <c r="FKV169" s="109"/>
      <c r="FKW169" s="109"/>
      <c r="FKX169" s="109"/>
      <c r="FKY169" s="109"/>
      <c r="FKZ169" s="109"/>
      <c r="FLA169" s="109"/>
      <c r="FLB169" s="109"/>
      <c r="FLC169" s="109"/>
      <c r="FLD169" s="109"/>
      <c r="FLE169" s="109"/>
      <c r="FLF169" s="109"/>
      <c r="FLG169" s="109"/>
      <c r="FLH169" s="109"/>
      <c r="FLI169" s="109"/>
      <c r="FLJ169" s="109"/>
      <c r="FLK169" s="109"/>
      <c r="FLL169" s="109"/>
      <c r="FLM169" s="109"/>
      <c r="FLN169" s="109"/>
      <c r="FLO169" s="109"/>
      <c r="FLP169" s="109"/>
      <c r="FLQ169" s="109"/>
      <c r="FLR169" s="109"/>
      <c r="FLS169" s="109"/>
      <c r="FLT169" s="109"/>
      <c r="FLU169" s="109"/>
      <c r="FLV169" s="109"/>
      <c r="FLW169" s="109"/>
      <c r="FLX169" s="109"/>
      <c r="FLY169" s="109"/>
      <c r="FLZ169" s="109"/>
      <c r="FMA169" s="109"/>
      <c r="FMB169" s="109"/>
      <c r="FMC169" s="109"/>
      <c r="FMD169" s="109"/>
      <c r="FME169" s="109"/>
      <c r="FMF169" s="109"/>
      <c r="FMG169" s="109"/>
      <c r="FMH169" s="109"/>
      <c r="FMI169" s="109"/>
      <c r="FMJ169" s="109"/>
      <c r="FMK169" s="109"/>
      <c r="FML169" s="109"/>
      <c r="FMM169" s="109"/>
      <c r="FMN169" s="109"/>
      <c r="FMO169" s="109"/>
      <c r="FMP169" s="109"/>
      <c r="FMQ169" s="109"/>
      <c r="FMR169" s="109"/>
      <c r="FMS169" s="109"/>
      <c r="FMT169" s="109"/>
      <c r="FMU169" s="109"/>
      <c r="FMV169" s="109"/>
      <c r="FMW169" s="109"/>
      <c r="FMX169" s="109"/>
      <c r="FMY169" s="109"/>
      <c r="FMZ169" s="109"/>
      <c r="FNA169" s="109"/>
      <c r="FNB169" s="109"/>
      <c r="FNC169" s="109"/>
      <c r="FND169" s="109"/>
      <c r="FNE169" s="109"/>
      <c r="FNF169" s="109"/>
      <c r="FNG169" s="109"/>
      <c r="FNH169" s="109"/>
      <c r="FNI169" s="109"/>
      <c r="FNJ169" s="109"/>
      <c r="FNK169" s="109"/>
      <c r="FNL169" s="109"/>
      <c r="FNM169" s="109"/>
      <c r="FNN169" s="109"/>
      <c r="FNO169" s="109"/>
      <c r="FNP169" s="109"/>
      <c r="FNQ169" s="109"/>
      <c r="FNR169" s="109"/>
      <c r="FNS169" s="109"/>
      <c r="FNT169" s="109"/>
      <c r="FNU169" s="109"/>
      <c r="FNV169" s="109"/>
      <c r="FNW169" s="109"/>
      <c r="FNX169" s="109"/>
      <c r="FNY169" s="109"/>
      <c r="FNZ169" s="109"/>
      <c r="FOA169" s="109"/>
      <c r="FOB169" s="109"/>
      <c r="FOC169" s="109"/>
      <c r="FOD169" s="109"/>
      <c r="FOE169" s="109"/>
      <c r="FOF169" s="109"/>
      <c r="FOG169" s="109"/>
      <c r="FOH169" s="109"/>
      <c r="FOI169" s="109"/>
      <c r="FOJ169" s="109"/>
      <c r="FOK169" s="109"/>
      <c r="FOL169" s="109"/>
      <c r="FOM169" s="109"/>
      <c r="FON169" s="109"/>
      <c r="FOO169" s="109"/>
      <c r="FOP169" s="109"/>
      <c r="FOQ169" s="109"/>
      <c r="FOR169" s="109"/>
      <c r="FOS169" s="109"/>
      <c r="FOT169" s="109"/>
      <c r="FOU169" s="109"/>
      <c r="FOV169" s="109"/>
      <c r="FOW169" s="109"/>
      <c r="FOX169" s="109"/>
      <c r="FOY169" s="109"/>
      <c r="FOZ169" s="109"/>
      <c r="FPA169" s="109"/>
      <c r="FPB169" s="109"/>
      <c r="FPC169" s="109"/>
      <c r="FPD169" s="109"/>
      <c r="FPE169" s="109"/>
      <c r="FPF169" s="109"/>
      <c r="FPG169" s="109"/>
      <c r="FPH169" s="109"/>
      <c r="FPI169" s="109"/>
      <c r="FPJ169" s="109"/>
      <c r="FPK169" s="109"/>
      <c r="FPL169" s="109"/>
      <c r="FPM169" s="109"/>
      <c r="FPN169" s="109"/>
      <c r="FPO169" s="109"/>
      <c r="FPP169" s="109"/>
      <c r="FPQ169" s="109"/>
      <c r="FPR169" s="109"/>
      <c r="FPS169" s="109"/>
      <c r="FPT169" s="109"/>
      <c r="FPU169" s="109"/>
      <c r="FPV169" s="109"/>
      <c r="FPW169" s="109"/>
      <c r="FPX169" s="109"/>
      <c r="FPY169" s="109"/>
      <c r="FPZ169" s="109"/>
      <c r="FQA169" s="109"/>
      <c r="FQB169" s="109"/>
      <c r="FQC169" s="109"/>
      <c r="FQD169" s="109"/>
      <c r="FQE169" s="109"/>
      <c r="FQF169" s="109"/>
      <c r="FQG169" s="109"/>
      <c r="FQH169" s="109"/>
      <c r="FQI169" s="109"/>
      <c r="FQJ169" s="109"/>
      <c r="FQK169" s="109"/>
      <c r="FQL169" s="109"/>
      <c r="FQM169" s="109"/>
      <c r="FQN169" s="109"/>
      <c r="FQO169" s="109"/>
      <c r="FQP169" s="109"/>
      <c r="FQQ169" s="109"/>
      <c r="FQR169" s="109"/>
      <c r="FQS169" s="109"/>
      <c r="FQT169" s="109"/>
      <c r="FQU169" s="109"/>
      <c r="FQV169" s="109"/>
      <c r="FQW169" s="109"/>
      <c r="FQX169" s="109"/>
      <c r="FQY169" s="109"/>
      <c r="FQZ169" s="109"/>
      <c r="FRA169" s="109"/>
      <c r="FRB169" s="109"/>
      <c r="FRC169" s="109"/>
      <c r="FRD169" s="109"/>
      <c r="FRE169" s="109"/>
      <c r="FRF169" s="109"/>
      <c r="FRG169" s="109"/>
      <c r="FRH169" s="109"/>
      <c r="FRI169" s="109"/>
      <c r="FRJ169" s="109"/>
      <c r="FRK169" s="109"/>
      <c r="FRL169" s="109"/>
      <c r="FRM169" s="109"/>
      <c r="FRN169" s="109"/>
      <c r="FRO169" s="109"/>
      <c r="FRP169" s="109"/>
      <c r="FRQ169" s="109"/>
      <c r="FRR169" s="109"/>
      <c r="FRS169" s="109"/>
      <c r="FRT169" s="109"/>
      <c r="FRU169" s="109"/>
      <c r="FRV169" s="109"/>
      <c r="FRW169" s="109"/>
      <c r="FRX169" s="109"/>
      <c r="FRY169" s="109"/>
      <c r="FRZ169" s="109"/>
      <c r="FSA169" s="109"/>
      <c r="FSB169" s="109"/>
      <c r="FSC169" s="109"/>
      <c r="FSD169" s="109"/>
      <c r="FSE169" s="109"/>
      <c r="FSF169" s="109"/>
      <c r="FSG169" s="109"/>
      <c r="FSH169" s="109"/>
      <c r="FSI169" s="109"/>
      <c r="FSJ169" s="109"/>
      <c r="FSK169" s="109"/>
      <c r="FSL169" s="109"/>
      <c r="FSM169" s="109"/>
      <c r="FSN169" s="109"/>
      <c r="FSO169" s="109"/>
      <c r="FSP169" s="109"/>
      <c r="FSQ169" s="109"/>
      <c r="FSR169" s="109"/>
      <c r="FSS169" s="109"/>
      <c r="FST169" s="109"/>
      <c r="FSU169" s="109"/>
      <c r="FSV169" s="109"/>
      <c r="FSW169" s="109"/>
      <c r="FSX169" s="109"/>
      <c r="FSY169" s="109"/>
      <c r="FSZ169" s="109"/>
      <c r="FTA169" s="109"/>
      <c r="FTB169" s="109"/>
      <c r="FTC169" s="109"/>
      <c r="FTD169" s="109"/>
      <c r="FTE169" s="109"/>
      <c r="FTF169" s="109"/>
      <c r="FTG169" s="109"/>
      <c r="FTH169" s="109"/>
      <c r="FTI169" s="109"/>
      <c r="FTJ169" s="109"/>
      <c r="FTK169" s="109"/>
      <c r="FTL169" s="109"/>
      <c r="FTM169" s="109"/>
      <c r="FTN169" s="109"/>
      <c r="FTO169" s="109"/>
      <c r="FTP169" s="109"/>
      <c r="FTQ169" s="109"/>
      <c r="FTR169" s="109"/>
      <c r="FTS169" s="109"/>
      <c r="FTT169" s="109"/>
      <c r="FTU169" s="109"/>
      <c r="FTV169" s="109"/>
      <c r="FTW169" s="109"/>
      <c r="FTX169" s="109"/>
      <c r="FTY169" s="109"/>
      <c r="FTZ169" s="109"/>
      <c r="FUA169" s="109"/>
      <c r="FUB169" s="109"/>
      <c r="FUC169" s="109"/>
      <c r="FUD169" s="109"/>
      <c r="FUF169" s="109"/>
      <c r="FUG169" s="109"/>
      <c r="FUH169" s="109"/>
      <c r="FUI169" s="109"/>
      <c r="FUJ169" s="109"/>
      <c r="FUK169" s="109"/>
      <c r="FUL169" s="109"/>
      <c r="FUM169" s="109"/>
      <c r="FUN169" s="109"/>
      <c r="FUO169" s="109"/>
      <c r="FUP169" s="109"/>
      <c r="FUQ169" s="109"/>
      <c r="FUR169" s="109"/>
      <c r="FUS169" s="109"/>
      <c r="FUT169" s="109"/>
      <c r="FUU169" s="109"/>
      <c r="FUV169" s="109"/>
      <c r="FUW169" s="109"/>
      <c r="FUX169" s="109"/>
      <c r="FUY169" s="109"/>
      <c r="FUZ169" s="109"/>
      <c r="FVA169" s="109"/>
      <c r="FVB169" s="109"/>
      <c r="FVC169" s="109"/>
      <c r="FVD169" s="109"/>
      <c r="FVE169" s="109"/>
      <c r="FVF169" s="109"/>
      <c r="FVG169" s="109"/>
      <c r="FVH169" s="109"/>
      <c r="FVI169" s="109"/>
      <c r="FVJ169" s="109"/>
      <c r="FVK169" s="109"/>
      <c r="FVL169" s="109"/>
      <c r="FVM169" s="109"/>
      <c r="FVN169" s="109"/>
      <c r="FVO169" s="109"/>
      <c r="FVP169" s="109"/>
      <c r="FVQ169" s="109"/>
      <c r="FVR169" s="109"/>
      <c r="FVS169" s="109"/>
      <c r="FVT169" s="109"/>
      <c r="FVU169" s="109"/>
      <c r="FVV169" s="109"/>
      <c r="FVW169" s="109"/>
      <c r="FVX169" s="109"/>
      <c r="FVY169" s="109"/>
      <c r="FVZ169" s="109"/>
      <c r="FWA169" s="109"/>
      <c r="FWB169" s="109"/>
      <c r="FWC169" s="109"/>
      <c r="FWD169" s="109"/>
      <c r="FWE169" s="109"/>
      <c r="FWF169" s="109"/>
      <c r="FWG169" s="109"/>
      <c r="FWH169" s="109"/>
      <c r="FWI169" s="109"/>
      <c r="FWJ169" s="109"/>
      <c r="FWK169" s="109"/>
      <c r="FWL169" s="109"/>
      <c r="FWM169" s="109"/>
      <c r="FWN169" s="109"/>
      <c r="FWO169" s="109"/>
      <c r="FWP169" s="109"/>
      <c r="FWQ169" s="109"/>
      <c r="FWR169" s="109"/>
      <c r="FWS169" s="109"/>
      <c r="FWT169" s="109"/>
      <c r="FWU169" s="109"/>
      <c r="FWV169" s="109"/>
      <c r="FWW169" s="109"/>
      <c r="FWX169" s="109"/>
      <c r="FWY169" s="109"/>
      <c r="FWZ169" s="109"/>
      <c r="FXA169" s="109"/>
      <c r="FXB169" s="109"/>
      <c r="FXC169" s="109"/>
      <c r="FXD169" s="109"/>
      <c r="FXE169" s="109"/>
      <c r="FXF169" s="109"/>
      <c r="FXG169" s="109"/>
      <c r="FXH169" s="109"/>
      <c r="FXI169" s="109"/>
      <c r="FXJ169" s="109"/>
      <c r="FXK169" s="109"/>
      <c r="FXL169" s="109"/>
      <c r="FXM169" s="109"/>
      <c r="FXN169" s="109"/>
      <c r="FXO169" s="109"/>
      <c r="FXP169" s="109"/>
      <c r="FXQ169" s="109"/>
      <c r="FXR169" s="109"/>
      <c r="FXS169" s="109"/>
      <c r="FXT169" s="109"/>
      <c r="FXU169" s="109"/>
      <c r="FXV169" s="109"/>
      <c r="FXW169" s="109"/>
      <c r="FXX169" s="109"/>
      <c r="FXY169" s="109"/>
      <c r="FXZ169" s="109"/>
      <c r="FYA169" s="109"/>
      <c r="FYB169" s="109"/>
      <c r="FYC169" s="109"/>
      <c r="FYD169" s="109"/>
      <c r="FYE169" s="109"/>
      <c r="FYF169" s="109"/>
      <c r="FYG169" s="109"/>
      <c r="FYH169" s="109"/>
      <c r="FYI169" s="109"/>
      <c r="FYJ169" s="109"/>
      <c r="FYK169" s="109"/>
      <c r="FYL169" s="109"/>
      <c r="FYM169" s="109"/>
      <c r="FYN169" s="109"/>
      <c r="FYO169" s="109"/>
      <c r="FYP169" s="109"/>
      <c r="FYQ169" s="109"/>
      <c r="FYR169" s="109"/>
      <c r="FYS169" s="109"/>
      <c r="FYT169" s="109"/>
      <c r="FYU169" s="109"/>
      <c r="FYV169" s="109"/>
      <c r="FYW169" s="109"/>
      <c r="FYX169" s="109"/>
      <c r="FYY169" s="109"/>
      <c r="FYZ169" s="109"/>
      <c r="FZA169" s="109"/>
      <c r="FZB169" s="109"/>
      <c r="FZC169" s="109"/>
      <c r="FZD169" s="109"/>
      <c r="FZE169" s="109"/>
      <c r="FZF169" s="109"/>
      <c r="FZG169" s="109"/>
      <c r="FZH169" s="109"/>
      <c r="FZI169" s="109"/>
      <c r="FZJ169" s="109"/>
      <c r="FZK169" s="109"/>
      <c r="FZL169" s="109"/>
      <c r="FZM169" s="109"/>
      <c r="FZN169" s="109"/>
      <c r="FZO169" s="109"/>
      <c r="FZP169" s="109"/>
      <c r="FZQ169" s="109"/>
      <c r="FZR169" s="109"/>
      <c r="FZS169" s="109"/>
      <c r="FZT169" s="109"/>
      <c r="FZU169" s="109"/>
      <c r="FZV169" s="109"/>
      <c r="FZW169" s="109"/>
      <c r="FZX169" s="109"/>
      <c r="FZY169" s="109"/>
      <c r="FZZ169" s="109"/>
      <c r="GAA169" s="109"/>
      <c r="GAB169" s="109"/>
      <c r="GAC169" s="109"/>
      <c r="GAD169" s="109"/>
      <c r="GAE169" s="109"/>
      <c r="GAF169" s="109"/>
      <c r="GAG169" s="109"/>
      <c r="GAH169" s="109"/>
      <c r="GAI169" s="109"/>
      <c r="GAJ169" s="109"/>
      <c r="GAK169" s="109"/>
      <c r="GAL169" s="109"/>
      <c r="GAM169" s="109"/>
      <c r="GAN169" s="109"/>
      <c r="GAO169" s="109"/>
      <c r="GAP169" s="109"/>
      <c r="GAQ169" s="109"/>
      <c r="GAR169" s="109"/>
      <c r="GAS169" s="109"/>
      <c r="GAT169" s="109"/>
      <c r="GAU169" s="109"/>
      <c r="GAV169" s="109"/>
      <c r="GAW169" s="109"/>
      <c r="GAX169" s="109"/>
      <c r="GAY169" s="109"/>
      <c r="GAZ169" s="109"/>
      <c r="GBA169" s="109"/>
      <c r="GBB169" s="109"/>
      <c r="GBC169" s="109"/>
      <c r="GBD169" s="109"/>
      <c r="GBE169" s="109"/>
      <c r="GBF169" s="109"/>
      <c r="GBG169" s="109"/>
      <c r="GBH169" s="109"/>
      <c r="GBI169" s="109"/>
      <c r="GBJ169" s="109"/>
      <c r="GBK169" s="109"/>
      <c r="GBL169" s="109"/>
      <c r="GBM169" s="109"/>
      <c r="GBN169" s="109"/>
      <c r="GBO169" s="109"/>
      <c r="GBP169" s="109"/>
      <c r="GBQ169" s="109"/>
      <c r="GBR169" s="109"/>
      <c r="GBS169" s="109"/>
      <c r="GBT169" s="109"/>
      <c r="GBU169" s="109"/>
      <c r="GBV169" s="109"/>
      <c r="GBW169" s="109"/>
      <c r="GBX169" s="109"/>
      <c r="GBY169" s="109"/>
      <c r="GBZ169" s="109"/>
      <c r="GCA169" s="109"/>
      <c r="GCB169" s="109"/>
      <c r="GCC169" s="109"/>
      <c r="GCD169" s="109"/>
      <c r="GCE169" s="109"/>
      <c r="GCF169" s="109"/>
      <c r="GCG169" s="109"/>
      <c r="GCH169" s="109"/>
      <c r="GCI169" s="109"/>
      <c r="GCJ169" s="109"/>
      <c r="GCK169" s="109"/>
      <c r="GCL169" s="109"/>
      <c r="GCM169" s="109"/>
      <c r="GCN169" s="109"/>
      <c r="GCO169" s="109"/>
      <c r="GCP169" s="109"/>
      <c r="GCQ169" s="109"/>
      <c r="GCR169" s="109"/>
      <c r="GCS169" s="109"/>
      <c r="GCT169" s="109"/>
      <c r="GCU169" s="109"/>
      <c r="GCV169" s="109"/>
      <c r="GCW169" s="109"/>
      <c r="GCX169" s="109"/>
      <c r="GCY169" s="109"/>
      <c r="GCZ169" s="109"/>
      <c r="GDA169" s="109"/>
      <c r="GDB169" s="109"/>
      <c r="GDC169" s="109"/>
      <c r="GDD169" s="109"/>
      <c r="GDE169" s="109"/>
      <c r="GDF169" s="109"/>
      <c r="GDG169" s="109"/>
      <c r="GDH169" s="109"/>
      <c r="GDI169" s="109"/>
      <c r="GDJ169" s="109"/>
      <c r="GDK169" s="109"/>
      <c r="GDL169" s="109"/>
      <c r="GDM169" s="109"/>
      <c r="GDN169" s="109"/>
      <c r="GDO169" s="109"/>
      <c r="GDP169" s="109"/>
      <c r="GDQ169" s="109"/>
      <c r="GDR169" s="109"/>
      <c r="GDS169" s="109"/>
      <c r="GDT169" s="109"/>
      <c r="GDU169" s="109"/>
      <c r="GDV169" s="109"/>
      <c r="GDW169" s="109"/>
      <c r="GDX169" s="109"/>
      <c r="GDY169" s="109"/>
      <c r="GDZ169" s="109"/>
      <c r="GEB169" s="109"/>
      <c r="GEC169" s="109"/>
      <c r="GED169" s="109"/>
      <c r="GEE169" s="109"/>
      <c r="GEF169" s="109"/>
      <c r="GEG169" s="109"/>
      <c r="GEH169" s="109"/>
      <c r="GEI169" s="109"/>
      <c r="GEJ169" s="109"/>
      <c r="GEK169" s="109"/>
      <c r="GEL169" s="109"/>
      <c r="GEM169" s="109"/>
      <c r="GEN169" s="109"/>
      <c r="GEO169" s="109"/>
      <c r="GEP169" s="109"/>
      <c r="GEQ169" s="109"/>
      <c r="GER169" s="109"/>
      <c r="GES169" s="109"/>
      <c r="GET169" s="109"/>
      <c r="GEU169" s="109"/>
      <c r="GEV169" s="109"/>
      <c r="GEW169" s="109"/>
      <c r="GEX169" s="109"/>
      <c r="GEY169" s="109"/>
      <c r="GEZ169" s="109"/>
      <c r="GFA169" s="109"/>
      <c r="GFB169" s="109"/>
      <c r="GFC169" s="109"/>
      <c r="GFD169" s="109"/>
      <c r="GFE169" s="109"/>
      <c r="GFF169" s="109"/>
      <c r="GFG169" s="109"/>
      <c r="GFH169" s="109"/>
      <c r="GFI169" s="109"/>
      <c r="GFJ169" s="109"/>
      <c r="GFK169" s="109"/>
      <c r="GFL169" s="109"/>
      <c r="GFM169" s="109"/>
      <c r="GFN169" s="109"/>
      <c r="GFO169" s="109"/>
      <c r="GFP169" s="109"/>
      <c r="GFQ169" s="109"/>
      <c r="GFR169" s="109"/>
      <c r="GFS169" s="109"/>
      <c r="GFT169" s="109"/>
      <c r="GFU169" s="109"/>
      <c r="GFV169" s="109"/>
      <c r="GFW169" s="109"/>
      <c r="GFX169" s="109"/>
      <c r="GFY169" s="109"/>
      <c r="GFZ169" s="109"/>
      <c r="GGA169" s="109"/>
      <c r="GGB169" s="109"/>
      <c r="GGC169" s="109"/>
      <c r="GGD169" s="109"/>
      <c r="GGE169" s="109"/>
      <c r="GGF169" s="109"/>
      <c r="GGG169" s="109"/>
      <c r="GGH169" s="109"/>
      <c r="GGI169" s="109"/>
      <c r="GGJ169" s="109"/>
      <c r="GGK169" s="109"/>
      <c r="GGL169" s="109"/>
      <c r="GGM169" s="109"/>
      <c r="GGN169" s="109"/>
      <c r="GGO169" s="109"/>
      <c r="GGP169" s="109"/>
      <c r="GGQ169" s="109"/>
      <c r="GGR169" s="109"/>
      <c r="GGS169" s="109"/>
      <c r="GGT169" s="109"/>
      <c r="GGU169" s="109"/>
      <c r="GGV169" s="109"/>
      <c r="GGW169" s="109"/>
      <c r="GGX169" s="109"/>
      <c r="GGY169" s="109"/>
      <c r="GGZ169" s="109"/>
      <c r="GHA169" s="109"/>
      <c r="GHB169" s="109"/>
      <c r="GHC169" s="109"/>
      <c r="GHD169" s="109"/>
      <c r="GHE169" s="109"/>
      <c r="GHF169" s="109"/>
      <c r="GHG169" s="109"/>
      <c r="GHH169" s="109"/>
      <c r="GHI169" s="109"/>
      <c r="GHJ169" s="109"/>
      <c r="GHK169" s="109"/>
      <c r="GHL169" s="109"/>
      <c r="GHM169" s="109"/>
      <c r="GHN169" s="109"/>
      <c r="GHO169" s="109"/>
      <c r="GHP169" s="109"/>
      <c r="GHQ169" s="109"/>
      <c r="GHR169" s="109"/>
      <c r="GHS169" s="109"/>
      <c r="GHT169" s="109"/>
      <c r="GHU169" s="109"/>
      <c r="GHV169" s="109"/>
      <c r="GHW169" s="109"/>
      <c r="GHX169" s="109"/>
      <c r="GHY169" s="109"/>
      <c r="GHZ169" s="109"/>
      <c r="GIA169" s="109"/>
      <c r="GIB169" s="109"/>
      <c r="GIC169" s="109"/>
      <c r="GID169" s="109"/>
      <c r="GIE169" s="109"/>
      <c r="GIF169" s="109"/>
      <c r="GIG169" s="109"/>
      <c r="GIH169" s="109"/>
      <c r="GII169" s="109"/>
      <c r="GIJ169" s="109"/>
      <c r="GIK169" s="109"/>
      <c r="GIL169" s="109"/>
      <c r="GIM169" s="109"/>
      <c r="GIN169" s="109"/>
      <c r="GIO169" s="109"/>
      <c r="GIP169" s="109"/>
      <c r="GIQ169" s="109"/>
      <c r="GIR169" s="109"/>
      <c r="GIS169" s="109"/>
      <c r="GIT169" s="109"/>
      <c r="GIU169" s="109"/>
      <c r="GIV169" s="109"/>
      <c r="GIW169" s="109"/>
      <c r="GIX169" s="109"/>
      <c r="GIY169" s="109"/>
      <c r="GIZ169" s="109"/>
      <c r="GJA169" s="109"/>
      <c r="GJB169" s="109"/>
      <c r="GJC169" s="109"/>
      <c r="GJD169" s="109"/>
      <c r="GJE169" s="109"/>
      <c r="GJF169" s="109"/>
      <c r="GJG169" s="109"/>
      <c r="GJH169" s="109"/>
      <c r="GJI169" s="109"/>
      <c r="GJJ169" s="109"/>
      <c r="GJK169" s="109"/>
      <c r="GJL169" s="109"/>
      <c r="GJM169" s="109"/>
      <c r="GJN169" s="109"/>
      <c r="GJO169" s="109"/>
      <c r="GJP169" s="109"/>
      <c r="GJQ169" s="109"/>
      <c r="GJR169" s="109"/>
      <c r="GJS169" s="109"/>
      <c r="GJT169" s="109"/>
      <c r="GJU169" s="109"/>
      <c r="GJV169" s="109"/>
      <c r="GJW169" s="109"/>
      <c r="GJX169" s="109"/>
      <c r="GJY169" s="109"/>
      <c r="GJZ169" s="109"/>
      <c r="GKA169" s="109"/>
      <c r="GKB169" s="109"/>
      <c r="GKC169" s="109"/>
      <c r="GKD169" s="109"/>
      <c r="GKE169" s="109"/>
      <c r="GKF169" s="109"/>
      <c r="GKG169" s="109"/>
      <c r="GKH169" s="109"/>
      <c r="GKI169" s="109"/>
      <c r="GKJ169" s="109"/>
      <c r="GKK169" s="109"/>
      <c r="GKL169" s="109"/>
      <c r="GKM169" s="109"/>
      <c r="GKN169" s="109"/>
      <c r="GKO169" s="109"/>
      <c r="GKP169" s="109"/>
      <c r="GKQ169" s="109"/>
      <c r="GKR169" s="109"/>
      <c r="GKS169" s="109"/>
      <c r="GKT169" s="109"/>
      <c r="GKU169" s="109"/>
      <c r="GKV169" s="109"/>
      <c r="GKW169" s="109"/>
      <c r="GKX169" s="109"/>
      <c r="GKY169" s="109"/>
      <c r="GKZ169" s="109"/>
      <c r="GLA169" s="109"/>
      <c r="GLB169" s="109"/>
      <c r="GLC169" s="109"/>
      <c r="GLD169" s="109"/>
      <c r="GLE169" s="109"/>
      <c r="GLF169" s="109"/>
      <c r="GLG169" s="109"/>
      <c r="GLH169" s="109"/>
      <c r="GLI169" s="109"/>
      <c r="GLJ169" s="109"/>
      <c r="GLK169" s="109"/>
      <c r="GLL169" s="109"/>
      <c r="GLM169" s="109"/>
      <c r="GLN169" s="109"/>
      <c r="GLO169" s="109"/>
      <c r="GLP169" s="109"/>
      <c r="GLQ169" s="109"/>
      <c r="GLR169" s="109"/>
      <c r="GLS169" s="109"/>
      <c r="GLT169" s="109"/>
      <c r="GLU169" s="109"/>
      <c r="GLV169" s="109"/>
      <c r="GLW169" s="109"/>
      <c r="GLX169" s="109"/>
      <c r="GLY169" s="109"/>
      <c r="GLZ169" s="109"/>
      <c r="GMA169" s="109"/>
      <c r="GMB169" s="109"/>
      <c r="GMC169" s="109"/>
      <c r="GMD169" s="109"/>
      <c r="GME169" s="109"/>
      <c r="GMF169" s="109"/>
      <c r="GMG169" s="109"/>
      <c r="GMH169" s="109"/>
      <c r="GMI169" s="109"/>
      <c r="GMJ169" s="109"/>
      <c r="GMK169" s="109"/>
      <c r="GML169" s="109"/>
      <c r="GMM169" s="109"/>
      <c r="GMN169" s="109"/>
      <c r="GMO169" s="109"/>
      <c r="GMP169" s="109"/>
      <c r="GMQ169" s="109"/>
      <c r="GMR169" s="109"/>
      <c r="GMS169" s="109"/>
      <c r="GMT169" s="109"/>
      <c r="GMU169" s="109"/>
      <c r="GMV169" s="109"/>
      <c r="GMW169" s="109"/>
      <c r="GMX169" s="109"/>
      <c r="GMY169" s="109"/>
      <c r="GMZ169" s="109"/>
      <c r="GNA169" s="109"/>
      <c r="GNB169" s="109"/>
      <c r="GNC169" s="109"/>
      <c r="GND169" s="109"/>
      <c r="GNE169" s="109"/>
      <c r="GNF169" s="109"/>
      <c r="GNG169" s="109"/>
      <c r="GNH169" s="109"/>
      <c r="GNI169" s="109"/>
      <c r="GNJ169" s="109"/>
      <c r="GNK169" s="109"/>
      <c r="GNL169" s="109"/>
      <c r="GNM169" s="109"/>
      <c r="GNN169" s="109"/>
      <c r="GNO169" s="109"/>
      <c r="GNP169" s="109"/>
      <c r="GNQ169" s="109"/>
      <c r="GNR169" s="109"/>
      <c r="GNS169" s="109"/>
      <c r="GNT169" s="109"/>
      <c r="GNU169" s="109"/>
      <c r="GNV169" s="109"/>
      <c r="GNX169" s="109"/>
      <c r="GNY169" s="109"/>
      <c r="GNZ169" s="109"/>
      <c r="GOA169" s="109"/>
      <c r="GOB169" s="109"/>
      <c r="GOC169" s="109"/>
      <c r="GOD169" s="109"/>
      <c r="GOE169" s="109"/>
      <c r="GOF169" s="109"/>
      <c r="GOG169" s="109"/>
      <c r="GOH169" s="109"/>
      <c r="GOI169" s="109"/>
      <c r="GOJ169" s="109"/>
      <c r="GOK169" s="109"/>
      <c r="GOL169" s="109"/>
      <c r="GOM169" s="109"/>
      <c r="GON169" s="109"/>
      <c r="GOO169" s="109"/>
      <c r="GOP169" s="109"/>
      <c r="GOQ169" s="109"/>
      <c r="GOR169" s="109"/>
      <c r="GOS169" s="109"/>
      <c r="GOT169" s="109"/>
      <c r="GOU169" s="109"/>
      <c r="GOV169" s="109"/>
      <c r="GOW169" s="109"/>
      <c r="GOX169" s="109"/>
      <c r="GOY169" s="109"/>
      <c r="GOZ169" s="109"/>
      <c r="GPA169" s="109"/>
      <c r="GPB169" s="109"/>
      <c r="GPC169" s="109"/>
      <c r="GPD169" s="109"/>
      <c r="GPE169" s="109"/>
      <c r="GPF169" s="109"/>
      <c r="GPG169" s="109"/>
      <c r="GPH169" s="109"/>
      <c r="GPI169" s="109"/>
      <c r="GPJ169" s="109"/>
      <c r="GPK169" s="109"/>
      <c r="GPL169" s="109"/>
      <c r="GPM169" s="109"/>
      <c r="GPN169" s="109"/>
      <c r="GPO169" s="109"/>
      <c r="GPP169" s="109"/>
      <c r="GPQ169" s="109"/>
      <c r="GPR169" s="109"/>
      <c r="GPS169" s="109"/>
      <c r="GPT169" s="109"/>
      <c r="GPU169" s="109"/>
      <c r="GPV169" s="109"/>
      <c r="GPW169" s="109"/>
      <c r="GPX169" s="109"/>
      <c r="GPY169" s="109"/>
      <c r="GPZ169" s="109"/>
      <c r="GQA169" s="109"/>
      <c r="GQB169" s="109"/>
      <c r="GQC169" s="109"/>
      <c r="GQD169" s="109"/>
      <c r="GQE169" s="109"/>
      <c r="GQF169" s="109"/>
      <c r="GQG169" s="109"/>
      <c r="GQH169" s="109"/>
      <c r="GQI169" s="109"/>
      <c r="GQJ169" s="109"/>
      <c r="GQK169" s="109"/>
      <c r="GQL169" s="109"/>
      <c r="GQM169" s="109"/>
      <c r="GQN169" s="109"/>
      <c r="GQO169" s="109"/>
      <c r="GQP169" s="109"/>
      <c r="GQQ169" s="109"/>
      <c r="GQR169" s="109"/>
      <c r="GQS169" s="109"/>
      <c r="GQT169" s="109"/>
      <c r="GQU169" s="109"/>
      <c r="GQV169" s="109"/>
      <c r="GQW169" s="109"/>
      <c r="GQX169" s="109"/>
      <c r="GQY169" s="109"/>
      <c r="GQZ169" s="109"/>
      <c r="GRA169" s="109"/>
      <c r="GRB169" s="109"/>
      <c r="GRC169" s="109"/>
      <c r="GRD169" s="109"/>
      <c r="GRE169" s="109"/>
      <c r="GRF169" s="109"/>
      <c r="GRG169" s="109"/>
      <c r="GRH169" s="109"/>
      <c r="GRI169" s="109"/>
      <c r="GRJ169" s="109"/>
      <c r="GRK169" s="109"/>
      <c r="GRL169" s="109"/>
      <c r="GRM169" s="109"/>
      <c r="GRN169" s="109"/>
      <c r="GRO169" s="109"/>
      <c r="GRP169" s="109"/>
      <c r="GRQ169" s="109"/>
      <c r="GRR169" s="109"/>
      <c r="GRS169" s="109"/>
      <c r="GRT169" s="109"/>
      <c r="GRU169" s="109"/>
      <c r="GRV169" s="109"/>
      <c r="GRW169" s="109"/>
      <c r="GRX169" s="109"/>
      <c r="GRY169" s="109"/>
      <c r="GRZ169" s="109"/>
      <c r="GSA169" s="109"/>
      <c r="GSB169" s="109"/>
      <c r="GSC169" s="109"/>
      <c r="GSD169" s="109"/>
      <c r="GSE169" s="109"/>
      <c r="GSF169" s="109"/>
      <c r="GSG169" s="109"/>
      <c r="GSH169" s="109"/>
      <c r="GSI169" s="109"/>
      <c r="GSJ169" s="109"/>
      <c r="GSK169" s="109"/>
      <c r="GSL169" s="109"/>
      <c r="GSM169" s="109"/>
      <c r="GSN169" s="109"/>
      <c r="GSO169" s="109"/>
      <c r="GSP169" s="109"/>
      <c r="GSQ169" s="109"/>
      <c r="GSR169" s="109"/>
      <c r="GSS169" s="109"/>
      <c r="GST169" s="109"/>
      <c r="GSU169" s="109"/>
      <c r="GSV169" s="109"/>
      <c r="GSW169" s="109"/>
      <c r="GSX169" s="109"/>
      <c r="GSY169" s="109"/>
      <c r="GSZ169" s="109"/>
      <c r="GTA169" s="109"/>
      <c r="GTB169" s="109"/>
      <c r="GTC169" s="109"/>
      <c r="GTD169" s="109"/>
      <c r="GTE169" s="109"/>
      <c r="GTF169" s="109"/>
      <c r="GTG169" s="109"/>
      <c r="GTH169" s="109"/>
      <c r="GTI169" s="109"/>
      <c r="GTJ169" s="109"/>
      <c r="GTK169" s="109"/>
      <c r="GTL169" s="109"/>
      <c r="GTM169" s="109"/>
      <c r="GTN169" s="109"/>
      <c r="GTO169" s="109"/>
      <c r="GTP169" s="109"/>
      <c r="GTQ169" s="109"/>
      <c r="GTR169" s="109"/>
      <c r="GTS169" s="109"/>
      <c r="GTT169" s="109"/>
      <c r="GTU169" s="109"/>
      <c r="GTV169" s="109"/>
      <c r="GTW169" s="109"/>
      <c r="GTX169" s="109"/>
      <c r="GTY169" s="109"/>
      <c r="GTZ169" s="109"/>
      <c r="GUA169" s="109"/>
      <c r="GUB169" s="109"/>
      <c r="GUC169" s="109"/>
      <c r="GUD169" s="109"/>
      <c r="GUE169" s="109"/>
      <c r="GUF169" s="109"/>
      <c r="GUG169" s="109"/>
      <c r="GUH169" s="109"/>
      <c r="GUI169" s="109"/>
      <c r="GUJ169" s="109"/>
      <c r="GUK169" s="109"/>
      <c r="GUL169" s="109"/>
      <c r="GUM169" s="109"/>
      <c r="GUN169" s="109"/>
      <c r="GUO169" s="109"/>
      <c r="GUP169" s="109"/>
      <c r="GUQ169" s="109"/>
      <c r="GUR169" s="109"/>
      <c r="GUS169" s="109"/>
      <c r="GUT169" s="109"/>
      <c r="GUU169" s="109"/>
      <c r="GUV169" s="109"/>
      <c r="GUW169" s="109"/>
      <c r="GUX169" s="109"/>
      <c r="GUY169" s="109"/>
      <c r="GUZ169" s="109"/>
      <c r="GVA169" s="109"/>
      <c r="GVB169" s="109"/>
      <c r="GVC169" s="109"/>
      <c r="GVD169" s="109"/>
      <c r="GVE169" s="109"/>
      <c r="GVF169" s="109"/>
      <c r="GVG169" s="109"/>
      <c r="GVH169" s="109"/>
      <c r="GVI169" s="109"/>
      <c r="GVJ169" s="109"/>
      <c r="GVK169" s="109"/>
      <c r="GVL169" s="109"/>
      <c r="GVM169" s="109"/>
      <c r="GVN169" s="109"/>
      <c r="GVO169" s="109"/>
      <c r="GVP169" s="109"/>
      <c r="GVQ169" s="109"/>
      <c r="GVR169" s="109"/>
      <c r="GVS169" s="109"/>
      <c r="GVT169" s="109"/>
      <c r="GVU169" s="109"/>
      <c r="GVV169" s="109"/>
      <c r="GVW169" s="109"/>
      <c r="GVX169" s="109"/>
      <c r="GVY169" s="109"/>
      <c r="GVZ169" s="109"/>
      <c r="GWA169" s="109"/>
      <c r="GWB169" s="109"/>
      <c r="GWC169" s="109"/>
      <c r="GWD169" s="109"/>
      <c r="GWE169" s="109"/>
      <c r="GWF169" s="109"/>
      <c r="GWG169" s="109"/>
      <c r="GWH169" s="109"/>
      <c r="GWI169" s="109"/>
      <c r="GWJ169" s="109"/>
      <c r="GWK169" s="109"/>
      <c r="GWL169" s="109"/>
      <c r="GWM169" s="109"/>
      <c r="GWN169" s="109"/>
      <c r="GWO169" s="109"/>
      <c r="GWP169" s="109"/>
      <c r="GWQ169" s="109"/>
      <c r="GWR169" s="109"/>
      <c r="GWS169" s="109"/>
      <c r="GWT169" s="109"/>
      <c r="GWU169" s="109"/>
      <c r="GWV169" s="109"/>
      <c r="GWW169" s="109"/>
      <c r="GWX169" s="109"/>
      <c r="GWY169" s="109"/>
      <c r="GWZ169" s="109"/>
      <c r="GXA169" s="109"/>
      <c r="GXB169" s="109"/>
      <c r="GXC169" s="109"/>
      <c r="GXD169" s="109"/>
      <c r="GXE169" s="109"/>
      <c r="GXF169" s="109"/>
      <c r="GXG169" s="109"/>
      <c r="GXH169" s="109"/>
      <c r="GXI169" s="109"/>
      <c r="GXJ169" s="109"/>
      <c r="GXK169" s="109"/>
      <c r="GXL169" s="109"/>
      <c r="GXM169" s="109"/>
      <c r="GXN169" s="109"/>
      <c r="GXO169" s="109"/>
      <c r="GXP169" s="109"/>
      <c r="GXQ169" s="109"/>
      <c r="GXR169" s="109"/>
      <c r="GXT169" s="109"/>
      <c r="GXU169" s="109"/>
      <c r="GXV169" s="109"/>
      <c r="GXW169" s="109"/>
      <c r="GXX169" s="109"/>
      <c r="GXY169" s="109"/>
      <c r="GXZ169" s="109"/>
      <c r="GYA169" s="109"/>
      <c r="GYB169" s="109"/>
      <c r="GYC169" s="109"/>
      <c r="GYD169" s="109"/>
      <c r="GYE169" s="109"/>
      <c r="GYF169" s="109"/>
      <c r="GYG169" s="109"/>
      <c r="GYH169" s="109"/>
      <c r="GYI169" s="109"/>
      <c r="GYJ169" s="109"/>
      <c r="GYK169" s="109"/>
      <c r="GYL169" s="109"/>
      <c r="GYM169" s="109"/>
      <c r="GYN169" s="109"/>
      <c r="GYO169" s="109"/>
      <c r="GYP169" s="109"/>
      <c r="GYQ169" s="109"/>
      <c r="GYR169" s="109"/>
      <c r="GYS169" s="109"/>
      <c r="GYT169" s="109"/>
      <c r="GYU169" s="109"/>
      <c r="GYV169" s="109"/>
      <c r="GYW169" s="109"/>
      <c r="GYX169" s="109"/>
      <c r="GYY169" s="109"/>
      <c r="GYZ169" s="109"/>
      <c r="GZA169" s="109"/>
      <c r="GZB169" s="109"/>
      <c r="GZC169" s="109"/>
      <c r="GZD169" s="109"/>
      <c r="GZE169" s="109"/>
      <c r="GZF169" s="109"/>
      <c r="GZG169" s="109"/>
      <c r="GZH169" s="109"/>
      <c r="GZI169" s="109"/>
      <c r="GZJ169" s="109"/>
      <c r="GZK169" s="109"/>
      <c r="GZL169" s="109"/>
      <c r="GZM169" s="109"/>
      <c r="GZN169" s="109"/>
      <c r="GZO169" s="109"/>
      <c r="GZP169" s="109"/>
      <c r="GZQ169" s="109"/>
      <c r="GZR169" s="109"/>
      <c r="GZS169" s="109"/>
      <c r="GZT169" s="109"/>
      <c r="GZU169" s="109"/>
      <c r="GZV169" s="109"/>
      <c r="GZW169" s="109"/>
      <c r="GZX169" s="109"/>
      <c r="GZY169" s="109"/>
      <c r="GZZ169" s="109"/>
      <c r="HAA169" s="109"/>
      <c r="HAB169" s="109"/>
      <c r="HAC169" s="109"/>
      <c r="HAD169" s="109"/>
      <c r="HAE169" s="109"/>
      <c r="HAF169" s="109"/>
      <c r="HAG169" s="109"/>
      <c r="HAH169" s="109"/>
      <c r="HAI169" s="109"/>
      <c r="HAJ169" s="109"/>
      <c r="HAK169" s="109"/>
      <c r="HAL169" s="109"/>
      <c r="HAM169" s="109"/>
      <c r="HAN169" s="109"/>
      <c r="HAO169" s="109"/>
      <c r="HAP169" s="109"/>
      <c r="HAQ169" s="109"/>
      <c r="HAR169" s="109"/>
      <c r="HAS169" s="109"/>
      <c r="HAT169" s="109"/>
      <c r="HAU169" s="109"/>
      <c r="HAV169" s="109"/>
      <c r="HAW169" s="109"/>
      <c r="HAX169" s="109"/>
      <c r="HAY169" s="109"/>
      <c r="HAZ169" s="109"/>
      <c r="HBA169" s="109"/>
      <c r="HBB169" s="109"/>
      <c r="HBC169" s="109"/>
      <c r="HBD169" s="109"/>
      <c r="HBE169" s="109"/>
      <c r="HBF169" s="109"/>
      <c r="HBG169" s="109"/>
      <c r="HBH169" s="109"/>
      <c r="HBI169" s="109"/>
      <c r="HBJ169" s="109"/>
      <c r="HBK169" s="109"/>
      <c r="HBL169" s="109"/>
      <c r="HBM169" s="109"/>
      <c r="HBN169" s="109"/>
      <c r="HBO169" s="109"/>
      <c r="HBP169" s="109"/>
      <c r="HBQ169" s="109"/>
      <c r="HBR169" s="109"/>
      <c r="HBS169" s="109"/>
      <c r="HBT169" s="109"/>
      <c r="HBU169" s="109"/>
      <c r="HBV169" s="109"/>
      <c r="HBW169" s="109"/>
      <c r="HBX169" s="109"/>
      <c r="HBY169" s="109"/>
      <c r="HBZ169" s="109"/>
      <c r="HCA169" s="109"/>
      <c r="HCB169" s="109"/>
      <c r="HCC169" s="109"/>
      <c r="HCD169" s="109"/>
      <c r="HCE169" s="109"/>
      <c r="HCF169" s="109"/>
      <c r="HCG169" s="109"/>
      <c r="HCH169" s="109"/>
      <c r="HCI169" s="109"/>
      <c r="HCJ169" s="109"/>
      <c r="HCK169" s="109"/>
      <c r="HCL169" s="109"/>
      <c r="HCM169" s="109"/>
      <c r="HCN169" s="109"/>
      <c r="HCO169" s="109"/>
      <c r="HCP169" s="109"/>
      <c r="HCQ169" s="109"/>
      <c r="HCR169" s="109"/>
      <c r="HCS169" s="109"/>
      <c r="HCT169" s="109"/>
      <c r="HCU169" s="109"/>
      <c r="HCV169" s="109"/>
      <c r="HCW169" s="109"/>
      <c r="HCX169" s="109"/>
      <c r="HCY169" s="109"/>
      <c r="HCZ169" s="109"/>
      <c r="HDA169" s="109"/>
      <c r="HDB169" s="109"/>
      <c r="HDC169" s="109"/>
      <c r="HDD169" s="109"/>
      <c r="HDE169" s="109"/>
      <c r="HDF169" s="109"/>
      <c r="HDG169" s="109"/>
      <c r="HDH169" s="109"/>
      <c r="HDI169" s="109"/>
      <c r="HDJ169" s="109"/>
      <c r="HDK169" s="109"/>
      <c r="HDL169" s="109"/>
      <c r="HDM169" s="109"/>
      <c r="HDN169" s="109"/>
      <c r="HDO169" s="109"/>
      <c r="HDP169" s="109"/>
      <c r="HDQ169" s="109"/>
      <c r="HDR169" s="109"/>
      <c r="HDS169" s="109"/>
      <c r="HDT169" s="109"/>
      <c r="HDU169" s="109"/>
      <c r="HDV169" s="109"/>
      <c r="HDW169" s="109"/>
      <c r="HDX169" s="109"/>
      <c r="HDY169" s="109"/>
      <c r="HDZ169" s="109"/>
      <c r="HEA169" s="109"/>
      <c r="HEB169" s="109"/>
      <c r="HEC169" s="109"/>
      <c r="HED169" s="109"/>
      <c r="HEE169" s="109"/>
      <c r="HEF169" s="109"/>
      <c r="HEG169" s="109"/>
      <c r="HEH169" s="109"/>
      <c r="HEI169" s="109"/>
      <c r="HEJ169" s="109"/>
      <c r="HEK169" s="109"/>
      <c r="HEL169" s="109"/>
      <c r="HEM169" s="109"/>
      <c r="HEN169" s="109"/>
      <c r="HEO169" s="109"/>
      <c r="HEP169" s="109"/>
      <c r="HEQ169" s="109"/>
      <c r="HER169" s="109"/>
      <c r="HES169" s="109"/>
      <c r="HET169" s="109"/>
      <c r="HEU169" s="109"/>
      <c r="HEV169" s="109"/>
      <c r="HEW169" s="109"/>
      <c r="HEX169" s="109"/>
      <c r="HEY169" s="109"/>
      <c r="HEZ169" s="109"/>
      <c r="HFA169" s="109"/>
      <c r="HFB169" s="109"/>
      <c r="HFC169" s="109"/>
      <c r="HFD169" s="109"/>
      <c r="HFE169" s="109"/>
      <c r="HFF169" s="109"/>
      <c r="HFG169" s="109"/>
      <c r="HFH169" s="109"/>
      <c r="HFI169" s="109"/>
      <c r="HFJ169" s="109"/>
      <c r="HFK169" s="109"/>
      <c r="HFL169" s="109"/>
      <c r="HFM169" s="109"/>
      <c r="HFN169" s="109"/>
      <c r="HFO169" s="109"/>
      <c r="HFP169" s="109"/>
      <c r="HFQ169" s="109"/>
      <c r="HFR169" s="109"/>
      <c r="HFS169" s="109"/>
      <c r="HFT169" s="109"/>
      <c r="HFU169" s="109"/>
      <c r="HFV169" s="109"/>
      <c r="HFW169" s="109"/>
      <c r="HFX169" s="109"/>
      <c r="HFY169" s="109"/>
      <c r="HFZ169" s="109"/>
      <c r="HGA169" s="109"/>
      <c r="HGB169" s="109"/>
      <c r="HGC169" s="109"/>
      <c r="HGD169" s="109"/>
      <c r="HGE169" s="109"/>
      <c r="HGF169" s="109"/>
      <c r="HGG169" s="109"/>
      <c r="HGH169" s="109"/>
      <c r="HGI169" s="109"/>
      <c r="HGJ169" s="109"/>
      <c r="HGK169" s="109"/>
      <c r="HGL169" s="109"/>
      <c r="HGM169" s="109"/>
      <c r="HGN169" s="109"/>
      <c r="HGO169" s="109"/>
      <c r="HGP169" s="109"/>
      <c r="HGQ169" s="109"/>
      <c r="HGR169" s="109"/>
      <c r="HGS169" s="109"/>
      <c r="HGT169" s="109"/>
      <c r="HGU169" s="109"/>
      <c r="HGV169" s="109"/>
      <c r="HGW169" s="109"/>
      <c r="HGX169" s="109"/>
      <c r="HGY169" s="109"/>
      <c r="HGZ169" s="109"/>
      <c r="HHA169" s="109"/>
      <c r="HHB169" s="109"/>
      <c r="HHC169" s="109"/>
      <c r="HHD169" s="109"/>
      <c r="HHE169" s="109"/>
      <c r="HHF169" s="109"/>
      <c r="HHG169" s="109"/>
      <c r="HHH169" s="109"/>
      <c r="HHI169" s="109"/>
      <c r="HHJ169" s="109"/>
      <c r="HHK169" s="109"/>
      <c r="HHL169" s="109"/>
      <c r="HHM169" s="109"/>
      <c r="HHN169" s="109"/>
      <c r="HHP169" s="109"/>
      <c r="HHQ169" s="109"/>
      <c r="HHR169" s="109"/>
      <c r="HHS169" s="109"/>
      <c r="HHT169" s="109"/>
      <c r="HHU169" s="109"/>
      <c r="HHV169" s="109"/>
      <c r="HHW169" s="109"/>
      <c r="HHX169" s="109"/>
      <c r="HHY169" s="109"/>
      <c r="HHZ169" s="109"/>
      <c r="HIA169" s="109"/>
      <c r="HIB169" s="109"/>
      <c r="HIC169" s="109"/>
      <c r="HID169" s="109"/>
      <c r="HIE169" s="109"/>
      <c r="HIF169" s="109"/>
      <c r="HIG169" s="109"/>
      <c r="HIH169" s="109"/>
      <c r="HII169" s="109"/>
      <c r="HIJ169" s="109"/>
      <c r="HIK169" s="109"/>
      <c r="HIL169" s="109"/>
      <c r="HIM169" s="109"/>
      <c r="HIN169" s="109"/>
      <c r="HIO169" s="109"/>
      <c r="HIP169" s="109"/>
      <c r="HIQ169" s="109"/>
      <c r="HIR169" s="109"/>
      <c r="HIS169" s="109"/>
      <c r="HIT169" s="109"/>
      <c r="HIU169" s="109"/>
      <c r="HIV169" s="109"/>
      <c r="HIW169" s="109"/>
      <c r="HIX169" s="109"/>
      <c r="HIY169" s="109"/>
      <c r="HIZ169" s="109"/>
      <c r="HJA169" s="109"/>
      <c r="HJB169" s="109"/>
      <c r="HJC169" s="109"/>
      <c r="HJD169" s="109"/>
      <c r="HJE169" s="109"/>
      <c r="HJF169" s="109"/>
      <c r="HJG169" s="109"/>
      <c r="HJH169" s="109"/>
      <c r="HJI169" s="109"/>
      <c r="HJJ169" s="109"/>
      <c r="HJK169" s="109"/>
      <c r="HJL169" s="109"/>
      <c r="HJM169" s="109"/>
      <c r="HJN169" s="109"/>
      <c r="HJO169" s="109"/>
      <c r="HJP169" s="109"/>
      <c r="HJQ169" s="109"/>
      <c r="HJR169" s="109"/>
      <c r="HJS169" s="109"/>
      <c r="HJT169" s="109"/>
      <c r="HJU169" s="109"/>
      <c r="HJV169" s="109"/>
      <c r="HJW169" s="109"/>
      <c r="HJX169" s="109"/>
      <c r="HJY169" s="109"/>
      <c r="HJZ169" s="109"/>
      <c r="HKA169" s="109"/>
      <c r="HKB169" s="109"/>
      <c r="HKC169" s="109"/>
      <c r="HKD169" s="109"/>
      <c r="HKE169" s="109"/>
      <c r="HKF169" s="109"/>
      <c r="HKG169" s="109"/>
      <c r="HKH169" s="109"/>
      <c r="HKI169" s="109"/>
      <c r="HKJ169" s="109"/>
      <c r="HKK169" s="109"/>
      <c r="HKL169" s="109"/>
      <c r="HKM169" s="109"/>
      <c r="HKN169" s="109"/>
      <c r="HKO169" s="109"/>
      <c r="HKP169" s="109"/>
      <c r="HKQ169" s="109"/>
      <c r="HKR169" s="109"/>
      <c r="HKS169" s="109"/>
      <c r="HKT169" s="109"/>
      <c r="HKU169" s="109"/>
      <c r="HKV169" s="109"/>
      <c r="HKW169" s="109"/>
      <c r="HKX169" s="109"/>
      <c r="HKY169" s="109"/>
      <c r="HKZ169" s="109"/>
      <c r="HLA169" s="109"/>
      <c r="HLB169" s="109"/>
      <c r="HLC169" s="109"/>
      <c r="HLD169" s="109"/>
      <c r="HLE169" s="109"/>
      <c r="HLF169" s="109"/>
      <c r="HLG169" s="109"/>
      <c r="HLH169" s="109"/>
      <c r="HLI169" s="109"/>
      <c r="HLJ169" s="109"/>
      <c r="HLK169" s="109"/>
      <c r="HLL169" s="109"/>
      <c r="HLM169" s="109"/>
      <c r="HLN169" s="109"/>
      <c r="HLO169" s="109"/>
      <c r="HLP169" s="109"/>
      <c r="HLQ169" s="109"/>
      <c r="HLR169" s="109"/>
      <c r="HLS169" s="109"/>
      <c r="HLT169" s="109"/>
      <c r="HLU169" s="109"/>
      <c r="HLV169" s="109"/>
      <c r="HLW169" s="109"/>
      <c r="HLX169" s="109"/>
      <c r="HLY169" s="109"/>
      <c r="HLZ169" s="109"/>
      <c r="HMA169" s="109"/>
      <c r="HMB169" s="109"/>
      <c r="HMC169" s="109"/>
      <c r="HMD169" s="109"/>
      <c r="HME169" s="109"/>
      <c r="HMF169" s="109"/>
      <c r="HMG169" s="109"/>
      <c r="HMH169" s="109"/>
      <c r="HMI169" s="109"/>
      <c r="HMJ169" s="109"/>
      <c r="HMK169" s="109"/>
      <c r="HML169" s="109"/>
      <c r="HMM169" s="109"/>
      <c r="HMN169" s="109"/>
      <c r="HMO169" s="109"/>
      <c r="HMP169" s="109"/>
      <c r="HMQ169" s="109"/>
      <c r="HMR169" s="109"/>
      <c r="HMS169" s="109"/>
      <c r="HMT169" s="109"/>
      <c r="HMU169" s="109"/>
      <c r="HMV169" s="109"/>
      <c r="HMW169" s="109"/>
      <c r="HMX169" s="109"/>
      <c r="HMY169" s="109"/>
      <c r="HMZ169" s="109"/>
      <c r="HNA169" s="109"/>
      <c r="HNB169" s="109"/>
      <c r="HNC169" s="109"/>
      <c r="HND169" s="109"/>
      <c r="HNE169" s="109"/>
      <c r="HNF169" s="109"/>
      <c r="HNG169" s="109"/>
      <c r="HNH169" s="109"/>
      <c r="HNI169" s="109"/>
      <c r="HNJ169" s="109"/>
      <c r="HNK169" s="109"/>
      <c r="HNL169" s="109"/>
      <c r="HNM169" s="109"/>
      <c r="HNN169" s="109"/>
      <c r="HNO169" s="109"/>
      <c r="HNP169" s="109"/>
      <c r="HNQ169" s="109"/>
      <c r="HNR169" s="109"/>
      <c r="HNS169" s="109"/>
      <c r="HNT169" s="109"/>
      <c r="HNU169" s="109"/>
      <c r="HNV169" s="109"/>
      <c r="HNW169" s="109"/>
      <c r="HNX169" s="109"/>
      <c r="HNY169" s="109"/>
      <c r="HNZ169" s="109"/>
      <c r="HOA169" s="109"/>
      <c r="HOB169" s="109"/>
      <c r="HOC169" s="109"/>
      <c r="HOD169" s="109"/>
      <c r="HOE169" s="109"/>
      <c r="HOF169" s="109"/>
      <c r="HOG169" s="109"/>
      <c r="HOH169" s="109"/>
      <c r="HOI169" s="109"/>
      <c r="HOJ169" s="109"/>
      <c r="HOK169" s="109"/>
      <c r="HOL169" s="109"/>
      <c r="HOM169" s="109"/>
      <c r="HON169" s="109"/>
      <c r="HOO169" s="109"/>
      <c r="HOP169" s="109"/>
      <c r="HOQ169" s="109"/>
      <c r="HOR169" s="109"/>
      <c r="HOS169" s="109"/>
      <c r="HOT169" s="109"/>
      <c r="HOU169" s="109"/>
      <c r="HOV169" s="109"/>
      <c r="HOW169" s="109"/>
      <c r="HOX169" s="109"/>
      <c r="HOY169" s="109"/>
      <c r="HOZ169" s="109"/>
      <c r="HPA169" s="109"/>
      <c r="HPB169" s="109"/>
      <c r="HPC169" s="109"/>
      <c r="HPD169" s="109"/>
      <c r="HPE169" s="109"/>
      <c r="HPF169" s="109"/>
      <c r="HPG169" s="109"/>
      <c r="HPH169" s="109"/>
      <c r="HPI169" s="109"/>
      <c r="HPJ169" s="109"/>
      <c r="HPK169" s="109"/>
      <c r="HPL169" s="109"/>
      <c r="HPM169" s="109"/>
      <c r="HPN169" s="109"/>
      <c r="HPO169" s="109"/>
      <c r="HPP169" s="109"/>
      <c r="HPQ169" s="109"/>
      <c r="HPR169" s="109"/>
      <c r="HPS169" s="109"/>
      <c r="HPT169" s="109"/>
      <c r="HPU169" s="109"/>
      <c r="HPV169" s="109"/>
      <c r="HPW169" s="109"/>
      <c r="HPX169" s="109"/>
      <c r="HPY169" s="109"/>
      <c r="HPZ169" s="109"/>
      <c r="HQA169" s="109"/>
      <c r="HQB169" s="109"/>
      <c r="HQC169" s="109"/>
      <c r="HQD169" s="109"/>
      <c r="HQE169" s="109"/>
      <c r="HQF169" s="109"/>
      <c r="HQG169" s="109"/>
      <c r="HQH169" s="109"/>
      <c r="HQI169" s="109"/>
      <c r="HQJ169" s="109"/>
      <c r="HQK169" s="109"/>
      <c r="HQL169" s="109"/>
      <c r="HQM169" s="109"/>
      <c r="HQN169" s="109"/>
      <c r="HQO169" s="109"/>
      <c r="HQP169" s="109"/>
      <c r="HQQ169" s="109"/>
      <c r="HQR169" s="109"/>
      <c r="HQS169" s="109"/>
      <c r="HQT169" s="109"/>
      <c r="HQU169" s="109"/>
      <c r="HQV169" s="109"/>
      <c r="HQW169" s="109"/>
      <c r="HQX169" s="109"/>
      <c r="HQY169" s="109"/>
      <c r="HQZ169" s="109"/>
      <c r="HRA169" s="109"/>
      <c r="HRB169" s="109"/>
      <c r="HRC169" s="109"/>
      <c r="HRD169" s="109"/>
      <c r="HRE169" s="109"/>
      <c r="HRF169" s="109"/>
      <c r="HRG169" s="109"/>
      <c r="HRH169" s="109"/>
      <c r="HRI169" s="109"/>
      <c r="HRJ169" s="109"/>
      <c r="HRL169" s="109"/>
      <c r="HRM169" s="109"/>
      <c r="HRN169" s="109"/>
      <c r="HRO169" s="109"/>
      <c r="HRP169" s="109"/>
      <c r="HRQ169" s="109"/>
      <c r="HRR169" s="109"/>
      <c r="HRS169" s="109"/>
      <c r="HRT169" s="109"/>
      <c r="HRU169" s="109"/>
      <c r="HRV169" s="109"/>
      <c r="HRW169" s="109"/>
      <c r="HRX169" s="109"/>
      <c r="HRY169" s="109"/>
      <c r="HRZ169" s="109"/>
      <c r="HSA169" s="109"/>
      <c r="HSB169" s="109"/>
      <c r="HSC169" s="109"/>
      <c r="HSD169" s="109"/>
      <c r="HSE169" s="109"/>
      <c r="HSF169" s="109"/>
      <c r="HSG169" s="109"/>
      <c r="HSH169" s="109"/>
      <c r="HSI169" s="109"/>
      <c r="HSJ169" s="109"/>
      <c r="HSK169" s="109"/>
      <c r="HSL169" s="109"/>
      <c r="HSM169" s="109"/>
      <c r="HSN169" s="109"/>
      <c r="HSO169" s="109"/>
      <c r="HSP169" s="109"/>
      <c r="HSQ169" s="109"/>
      <c r="HSR169" s="109"/>
      <c r="HSS169" s="109"/>
      <c r="HST169" s="109"/>
      <c r="HSU169" s="109"/>
      <c r="HSV169" s="109"/>
      <c r="HSW169" s="109"/>
      <c r="HSX169" s="109"/>
      <c r="HSY169" s="109"/>
      <c r="HSZ169" s="109"/>
      <c r="HTA169" s="109"/>
      <c r="HTB169" s="109"/>
      <c r="HTC169" s="109"/>
      <c r="HTD169" s="109"/>
      <c r="HTE169" s="109"/>
      <c r="HTF169" s="109"/>
      <c r="HTG169" s="109"/>
      <c r="HTH169" s="109"/>
      <c r="HTI169" s="109"/>
      <c r="HTJ169" s="109"/>
      <c r="HTK169" s="109"/>
      <c r="HTL169" s="109"/>
      <c r="HTM169" s="109"/>
      <c r="HTN169" s="109"/>
      <c r="HTO169" s="109"/>
      <c r="HTP169" s="109"/>
      <c r="HTQ169" s="109"/>
      <c r="HTR169" s="109"/>
      <c r="HTS169" s="109"/>
      <c r="HTT169" s="109"/>
      <c r="HTU169" s="109"/>
      <c r="HTV169" s="109"/>
      <c r="HTW169" s="109"/>
      <c r="HTX169" s="109"/>
      <c r="HTY169" s="109"/>
      <c r="HTZ169" s="109"/>
      <c r="HUA169" s="109"/>
      <c r="HUB169" s="109"/>
      <c r="HUC169" s="109"/>
      <c r="HUD169" s="109"/>
      <c r="HUE169" s="109"/>
      <c r="HUF169" s="109"/>
      <c r="HUG169" s="109"/>
      <c r="HUH169" s="109"/>
      <c r="HUI169" s="109"/>
      <c r="HUJ169" s="109"/>
      <c r="HUK169" s="109"/>
      <c r="HUL169" s="109"/>
      <c r="HUM169" s="109"/>
      <c r="HUN169" s="109"/>
      <c r="HUO169" s="109"/>
      <c r="HUP169" s="109"/>
      <c r="HUQ169" s="109"/>
      <c r="HUR169" s="109"/>
      <c r="HUS169" s="109"/>
      <c r="HUT169" s="109"/>
      <c r="HUU169" s="109"/>
      <c r="HUV169" s="109"/>
      <c r="HUW169" s="109"/>
      <c r="HUX169" s="109"/>
      <c r="HUY169" s="109"/>
      <c r="HUZ169" s="109"/>
      <c r="HVA169" s="109"/>
      <c r="HVB169" s="109"/>
      <c r="HVC169" s="109"/>
      <c r="HVD169" s="109"/>
      <c r="HVE169" s="109"/>
      <c r="HVF169" s="109"/>
      <c r="HVG169" s="109"/>
      <c r="HVH169" s="109"/>
      <c r="HVI169" s="109"/>
      <c r="HVJ169" s="109"/>
      <c r="HVK169" s="109"/>
      <c r="HVL169" s="109"/>
      <c r="HVM169" s="109"/>
      <c r="HVN169" s="109"/>
      <c r="HVO169" s="109"/>
      <c r="HVP169" s="109"/>
      <c r="HVQ169" s="109"/>
      <c r="HVR169" s="109"/>
      <c r="HVS169" s="109"/>
      <c r="HVT169" s="109"/>
      <c r="HVU169" s="109"/>
      <c r="HVV169" s="109"/>
      <c r="HVW169" s="109"/>
      <c r="HVX169" s="109"/>
      <c r="HVY169" s="109"/>
      <c r="HVZ169" s="109"/>
      <c r="HWA169" s="109"/>
      <c r="HWB169" s="109"/>
      <c r="HWC169" s="109"/>
      <c r="HWD169" s="109"/>
      <c r="HWE169" s="109"/>
      <c r="HWF169" s="109"/>
      <c r="HWG169" s="109"/>
      <c r="HWH169" s="109"/>
      <c r="HWI169" s="109"/>
      <c r="HWJ169" s="109"/>
      <c r="HWK169" s="109"/>
      <c r="HWL169" s="109"/>
      <c r="HWM169" s="109"/>
      <c r="HWN169" s="109"/>
      <c r="HWO169" s="109"/>
      <c r="HWP169" s="109"/>
      <c r="HWQ169" s="109"/>
      <c r="HWR169" s="109"/>
      <c r="HWS169" s="109"/>
      <c r="HWT169" s="109"/>
      <c r="HWU169" s="109"/>
      <c r="HWV169" s="109"/>
      <c r="HWW169" s="109"/>
      <c r="HWX169" s="109"/>
      <c r="HWY169" s="109"/>
      <c r="HWZ169" s="109"/>
      <c r="HXA169" s="109"/>
      <c r="HXB169" s="109"/>
      <c r="HXC169" s="109"/>
      <c r="HXD169" s="109"/>
      <c r="HXE169" s="109"/>
      <c r="HXF169" s="109"/>
      <c r="HXG169" s="109"/>
      <c r="HXH169" s="109"/>
      <c r="HXI169" s="109"/>
      <c r="HXJ169" s="109"/>
      <c r="HXK169" s="109"/>
      <c r="HXL169" s="109"/>
      <c r="HXM169" s="109"/>
      <c r="HXN169" s="109"/>
      <c r="HXO169" s="109"/>
      <c r="HXP169" s="109"/>
      <c r="HXQ169" s="109"/>
      <c r="HXR169" s="109"/>
      <c r="HXS169" s="109"/>
      <c r="HXT169" s="109"/>
      <c r="HXU169" s="109"/>
      <c r="HXV169" s="109"/>
      <c r="HXW169" s="109"/>
      <c r="HXX169" s="109"/>
      <c r="HXY169" s="109"/>
      <c r="HXZ169" s="109"/>
      <c r="HYA169" s="109"/>
      <c r="HYB169" s="109"/>
      <c r="HYC169" s="109"/>
      <c r="HYD169" s="109"/>
      <c r="HYE169" s="109"/>
      <c r="HYF169" s="109"/>
      <c r="HYG169" s="109"/>
      <c r="HYH169" s="109"/>
      <c r="HYI169" s="109"/>
      <c r="HYJ169" s="109"/>
      <c r="HYK169" s="109"/>
      <c r="HYL169" s="109"/>
      <c r="HYM169" s="109"/>
      <c r="HYN169" s="109"/>
      <c r="HYO169" s="109"/>
      <c r="HYP169" s="109"/>
      <c r="HYQ169" s="109"/>
      <c r="HYR169" s="109"/>
      <c r="HYS169" s="109"/>
      <c r="HYT169" s="109"/>
      <c r="HYU169" s="109"/>
      <c r="HYV169" s="109"/>
      <c r="HYW169" s="109"/>
      <c r="HYX169" s="109"/>
      <c r="HYY169" s="109"/>
      <c r="HYZ169" s="109"/>
      <c r="HZA169" s="109"/>
      <c r="HZB169" s="109"/>
      <c r="HZC169" s="109"/>
      <c r="HZD169" s="109"/>
      <c r="HZE169" s="109"/>
      <c r="HZF169" s="109"/>
      <c r="HZG169" s="109"/>
      <c r="HZH169" s="109"/>
      <c r="HZI169" s="109"/>
      <c r="HZJ169" s="109"/>
      <c r="HZK169" s="109"/>
      <c r="HZL169" s="109"/>
      <c r="HZM169" s="109"/>
      <c r="HZN169" s="109"/>
      <c r="HZO169" s="109"/>
      <c r="HZP169" s="109"/>
      <c r="HZQ169" s="109"/>
      <c r="HZR169" s="109"/>
      <c r="HZS169" s="109"/>
      <c r="HZT169" s="109"/>
      <c r="HZU169" s="109"/>
      <c r="HZV169" s="109"/>
      <c r="HZW169" s="109"/>
      <c r="HZX169" s="109"/>
      <c r="HZY169" s="109"/>
      <c r="HZZ169" s="109"/>
      <c r="IAA169" s="109"/>
      <c r="IAB169" s="109"/>
      <c r="IAC169" s="109"/>
      <c r="IAD169" s="109"/>
      <c r="IAE169" s="109"/>
      <c r="IAF169" s="109"/>
      <c r="IAG169" s="109"/>
      <c r="IAH169" s="109"/>
      <c r="IAI169" s="109"/>
      <c r="IAJ169" s="109"/>
      <c r="IAK169" s="109"/>
      <c r="IAL169" s="109"/>
      <c r="IAM169" s="109"/>
      <c r="IAN169" s="109"/>
      <c r="IAO169" s="109"/>
      <c r="IAP169" s="109"/>
      <c r="IAQ169" s="109"/>
      <c r="IAR169" s="109"/>
      <c r="IAS169" s="109"/>
      <c r="IAT169" s="109"/>
      <c r="IAU169" s="109"/>
      <c r="IAV169" s="109"/>
      <c r="IAW169" s="109"/>
      <c r="IAX169" s="109"/>
      <c r="IAY169" s="109"/>
      <c r="IAZ169" s="109"/>
      <c r="IBA169" s="109"/>
      <c r="IBB169" s="109"/>
      <c r="IBC169" s="109"/>
      <c r="IBD169" s="109"/>
      <c r="IBE169" s="109"/>
      <c r="IBF169" s="109"/>
      <c r="IBH169" s="109"/>
      <c r="IBI169" s="109"/>
      <c r="IBJ169" s="109"/>
      <c r="IBK169" s="109"/>
      <c r="IBL169" s="109"/>
      <c r="IBM169" s="109"/>
      <c r="IBN169" s="109"/>
      <c r="IBO169" s="109"/>
      <c r="IBP169" s="109"/>
      <c r="IBQ169" s="109"/>
      <c r="IBR169" s="109"/>
      <c r="IBS169" s="109"/>
      <c r="IBT169" s="109"/>
      <c r="IBU169" s="109"/>
      <c r="IBV169" s="109"/>
      <c r="IBW169" s="109"/>
      <c r="IBX169" s="109"/>
      <c r="IBY169" s="109"/>
      <c r="IBZ169" s="109"/>
      <c r="ICA169" s="109"/>
      <c r="ICB169" s="109"/>
      <c r="ICC169" s="109"/>
      <c r="ICD169" s="109"/>
      <c r="ICE169" s="109"/>
      <c r="ICF169" s="109"/>
      <c r="ICG169" s="109"/>
      <c r="ICH169" s="109"/>
      <c r="ICI169" s="109"/>
      <c r="ICJ169" s="109"/>
      <c r="ICK169" s="109"/>
      <c r="ICL169" s="109"/>
      <c r="ICM169" s="109"/>
      <c r="ICN169" s="109"/>
      <c r="ICO169" s="109"/>
      <c r="ICP169" s="109"/>
      <c r="ICQ169" s="109"/>
      <c r="ICR169" s="109"/>
      <c r="ICS169" s="109"/>
      <c r="ICT169" s="109"/>
      <c r="ICU169" s="109"/>
      <c r="ICV169" s="109"/>
      <c r="ICW169" s="109"/>
      <c r="ICX169" s="109"/>
      <c r="ICY169" s="109"/>
      <c r="ICZ169" s="109"/>
      <c r="IDA169" s="109"/>
      <c r="IDB169" s="109"/>
      <c r="IDC169" s="109"/>
      <c r="IDD169" s="109"/>
      <c r="IDE169" s="109"/>
      <c r="IDF169" s="109"/>
      <c r="IDG169" s="109"/>
      <c r="IDH169" s="109"/>
      <c r="IDI169" s="109"/>
      <c r="IDJ169" s="109"/>
      <c r="IDK169" s="109"/>
      <c r="IDL169" s="109"/>
      <c r="IDM169" s="109"/>
      <c r="IDN169" s="109"/>
      <c r="IDO169" s="109"/>
      <c r="IDP169" s="109"/>
      <c r="IDQ169" s="109"/>
      <c r="IDR169" s="109"/>
      <c r="IDS169" s="109"/>
      <c r="IDT169" s="109"/>
      <c r="IDU169" s="109"/>
      <c r="IDV169" s="109"/>
      <c r="IDW169" s="109"/>
      <c r="IDX169" s="109"/>
      <c r="IDY169" s="109"/>
      <c r="IDZ169" s="109"/>
      <c r="IEA169" s="109"/>
      <c r="IEB169" s="109"/>
      <c r="IEC169" s="109"/>
      <c r="IED169" s="109"/>
      <c r="IEE169" s="109"/>
      <c r="IEF169" s="109"/>
      <c r="IEG169" s="109"/>
      <c r="IEH169" s="109"/>
      <c r="IEI169" s="109"/>
      <c r="IEJ169" s="109"/>
      <c r="IEK169" s="109"/>
      <c r="IEL169" s="109"/>
      <c r="IEM169" s="109"/>
      <c r="IEN169" s="109"/>
      <c r="IEO169" s="109"/>
      <c r="IEP169" s="109"/>
      <c r="IEQ169" s="109"/>
      <c r="IER169" s="109"/>
      <c r="IES169" s="109"/>
      <c r="IET169" s="109"/>
      <c r="IEU169" s="109"/>
      <c r="IEV169" s="109"/>
      <c r="IEW169" s="109"/>
      <c r="IEX169" s="109"/>
      <c r="IEY169" s="109"/>
      <c r="IEZ169" s="109"/>
      <c r="IFA169" s="109"/>
      <c r="IFB169" s="109"/>
      <c r="IFC169" s="109"/>
      <c r="IFD169" s="109"/>
      <c r="IFE169" s="109"/>
      <c r="IFF169" s="109"/>
      <c r="IFG169" s="109"/>
      <c r="IFH169" s="109"/>
      <c r="IFI169" s="109"/>
      <c r="IFJ169" s="109"/>
      <c r="IFK169" s="109"/>
      <c r="IFL169" s="109"/>
      <c r="IFM169" s="109"/>
      <c r="IFN169" s="109"/>
      <c r="IFO169" s="109"/>
      <c r="IFP169" s="109"/>
      <c r="IFQ169" s="109"/>
      <c r="IFR169" s="109"/>
      <c r="IFS169" s="109"/>
      <c r="IFT169" s="109"/>
      <c r="IFU169" s="109"/>
      <c r="IFV169" s="109"/>
      <c r="IFW169" s="109"/>
      <c r="IFX169" s="109"/>
      <c r="IFY169" s="109"/>
      <c r="IFZ169" s="109"/>
      <c r="IGA169" s="109"/>
      <c r="IGB169" s="109"/>
      <c r="IGC169" s="109"/>
      <c r="IGD169" s="109"/>
      <c r="IGE169" s="109"/>
      <c r="IGF169" s="109"/>
      <c r="IGG169" s="109"/>
      <c r="IGH169" s="109"/>
      <c r="IGI169" s="109"/>
      <c r="IGJ169" s="109"/>
      <c r="IGK169" s="109"/>
      <c r="IGL169" s="109"/>
      <c r="IGM169" s="109"/>
      <c r="IGN169" s="109"/>
      <c r="IGO169" s="109"/>
      <c r="IGP169" s="109"/>
      <c r="IGQ169" s="109"/>
      <c r="IGR169" s="109"/>
      <c r="IGS169" s="109"/>
      <c r="IGT169" s="109"/>
      <c r="IGU169" s="109"/>
      <c r="IGV169" s="109"/>
      <c r="IGW169" s="109"/>
      <c r="IGX169" s="109"/>
      <c r="IGY169" s="109"/>
      <c r="IGZ169" s="109"/>
      <c r="IHA169" s="109"/>
      <c r="IHB169" s="109"/>
      <c r="IHC169" s="109"/>
      <c r="IHD169" s="109"/>
      <c r="IHE169" s="109"/>
      <c r="IHF169" s="109"/>
      <c r="IHG169" s="109"/>
      <c r="IHH169" s="109"/>
      <c r="IHI169" s="109"/>
      <c r="IHJ169" s="109"/>
      <c r="IHK169" s="109"/>
      <c r="IHL169" s="109"/>
      <c r="IHM169" s="109"/>
      <c r="IHN169" s="109"/>
      <c r="IHO169" s="109"/>
      <c r="IHP169" s="109"/>
      <c r="IHQ169" s="109"/>
      <c r="IHR169" s="109"/>
      <c r="IHS169" s="109"/>
      <c r="IHT169" s="109"/>
      <c r="IHU169" s="109"/>
      <c r="IHV169" s="109"/>
      <c r="IHW169" s="109"/>
      <c r="IHX169" s="109"/>
      <c r="IHY169" s="109"/>
      <c r="IHZ169" s="109"/>
      <c r="IIA169" s="109"/>
      <c r="IIB169" s="109"/>
      <c r="IIC169" s="109"/>
      <c r="IID169" s="109"/>
      <c r="IIE169" s="109"/>
      <c r="IIF169" s="109"/>
      <c r="IIG169" s="109"/>
      <c r="IIH169" s="109"/>
      <c r="III169" s="109"/>
      <c r="IIJ169" s="109"/>
      <c r="IIK169" s="109"/>
      <c r="IIL169" s="109"/>
      <c r="IIM169" s="109"/>
      <c r="IIN169" s="109"/>
      <c r="IIO169" s="109"/>
      <c r="IIP169" s="109"/>
      <c r="IIQ169" s="109"/>
      <c r="IIR169" s="109"/>
      <c r="IIS169" s="109"/>
      <c r="IIT169" s="109"/>
      <c r="IIU169" s="109"/>
      <c r="IIV169" s="109"/>
      <c r="IIW169" s="109"/>
      <c r="IIX169" s="109"/>
      <c r="IIY169" s="109"/>
      <c r="IIZ169" s="109"/>
      <c r="IJA169" s="109"/>
      <c r="IJB169" s="109"/>
      <c r="IJC169" s="109"/>
      <c r="IJD169" s="109"/>
      <c r="IJE169" s="109"/>
      <c r="IJF169" s="109"/>
      <c r="IJG169" s="109"/>
      <c r="IJH169" s="109"/>
      <c r="IJI169" s="109"/>
      <c r="IJJ169" s="109"/>
      <c r="IJK169" s="109"/>
      <c r="IJL169" s="109"/>
      <c r="IJM169" s="109"/>
      <c r="IJN169" s="109"/>
      <c r="IJO169" s="109"/>
      <c r="IJP169" s="109"/>
      <c r="IJQ169" s="109"/>
      <c r="IJR169" s="109"/>
      <c r="IJS169" s="109"/>
      <c r="IJT169" s="109"/>
      <c r="IJU169" s="109"/>
      <c r="IJV169" s="109"/>
      <c r="IJW169" s="109"/>
      <c r="IJX169" s="109"/>
      <c r="IJY169" s="109"/>
      <c r="IJZ169" s="109"/>
      <c r="IKA169" s="109"/>
      <c r="IKB169" s="109"/>
      <c r="IKC169" s="109"/>
      <c r="IKD169" s="109"/>
      <c r="IKE169" s="109"/>
      <c r="IKF169" s="109"/>
      <c r="IKG169" s="109"/>
      <c r="IKH169" s="109"/>
      <c r="IKI169" s="109"/>
      <c r="IKJ169" s="109"/>
      <c r="IKK169" s="109"/>
      <c r="IKL169" s="109"/>
      <c r="IKM169" s="109"/>
      <c r="IKN169" s="109"/>
      <c r="IKO169" s="109"/>
      <c r="IKP169" s="109"/>
      <c r="IKQ169" s="109"/>
      <c r="IKR169" s="109"/>
      <c r="IKS169" s="109"/>
      <c r="IKT169" s="109"/>
      <c r="IKU169" s="109"/>
      <c r="IKV169" s="109"/>
      <c r="IKW169" s="109"/>
      <c r="IKX169" s="109"/>
      <c r="IKY169" s="109"/>
      <c r="IKZ169" s="109"/>
      <c r="ILA169" s="109"/>
      <c r="ILB169" s="109"/>
      <c r="ILD169" s="109"/>
      <c r="ILE169" s="109"/>
      <c r="ILF169" s="109"/>
      <c r="ILG169" s="109"/>
      <c r="ILH169" s="109"/>
      <c r="ILI169" s="109"/>
      <c r="ILJ169" s="109"/>
      <c r="ILK169" s="109"/>
      <c r="ILL169" s="109"/>
      <c r="ILM169" s="109"/>
      <c r="ILN169" s="109"/>
      <c r="ILO169" s="109"/>
      <c r="ILP169" s="109"/>
      <c r="ILQ169" s="109"/>
      <c r="ILR169" s="109"/>
      <c r="ILS169" s="109"/>
      <c r="ILT169" s="109"/>
      <c r="ILU169" s="109"/>
      <c r="ILV169" s="109"/>
      <c r="ILW169" s="109"/>
      <c r="ILX169" s="109"/>
      <c r="ILY169" s="109"/>
      <c r="ILZ169" s="109"/>
      <c r="IMA169" s="109"/>
      <c r="IMB169" s="109"/>
      <c r="IMC169" s="109"/>
      <c r="IMD169" s="109"/>
      <c r="IME169" s="109"/>
      <c r="IMF169" s="109"/>
      <c r="IMG169" s="109"/>
      <c r="IMH169" s="109"/>
      <c r="IMI169" s="109"/>
      <c r="IMJ169" s="109"/>
      <c r="IMK169" s="109"/>
      <c r="IML169" s="109"/>
      <c r="IMM169" s="109"/>
      <c r="IMN169" s="109"/>
      <c r="IMO169" s="109"/>
      <c r="IMP169" s="109"/>
      <c r="IMQ169" s="109"/>
      <c r="IMR169" s="109"/>
      <c r="IMS169" s="109"/>
      <c r="IMT169" s="109"/>
      <c r="IMU169" s="109"/>
      <c r="IMV169" s="109"/>
      <c r="IMW169" s="109"/>
      <c r="IMX169" s="109"/>
      <c r="IMY169" s="109"/>
      <c r="IMZ169" s="109"/>
      <c r="INA169" s="109"/>
      <c r="INB169" s="109"/>
      <c r="INC169" s="109"/>
      <c r="IND169" s="109"/>
      <c r="INE169" s="109"/>
      <c r="INF169" s="109"/>
      <c r="ING169" s="109"/>
      <c r="INH169" s="109"/>
      <c r="INI169" s="109"/>
      <c r="INJ169" s="109"/>
      <c r="INK169" s="109"/>
      <c r="INL169" s="109"/>
      <c r="INM169" s="109"/>
      <c r="INN169" s="109"/>
      <c r="INO169" s="109"/>
      <c r="INP169" s="109"/>
      <c r="INQ169" s="109"/>
      <c r="INR169" s="109"/>
      <c r="INS169" s="109"/>
      <c r="INT169" s="109"/>
      <c r="INU169" s="109"/>
      <c r="INV169" s="109"/>
      <c r="INW169" s="109"/>
      <c r="INX169" s="109"/>
      <c r="INY169" s="109"/>
      <c r="INZ169" s="109"/>
      <c r="IOA169" s="109"/>
      <c r="IOB169" s="109"/>
      <c r="IOC169" s="109"/>
      <c r="IOD169" s="109"/>
      <c r="IOE169" s="109"/>
      <c r="IOF169" s="109"/>
      <c r="IOG169" s="109"/>
      <c r="IOH169" s="109"/>
      <c r="IOI169" s="109"/>
      <c r="IOJ169" s="109"/>
      <c r="IOK169" s="109"/>
      <c r="IOL169" s="109"/>
      <c r="IOM169" s="109"/>
      <c r="ION169" s="109"/>
      <c r="IOO169" s="109"/>
      <c r="IOP169" s="109"/>
      <c r="IOQ169" s="109"/>
      <c r="IOR169" s="109"/>
      <c r="IOS169" s="109"/>
      <c r="IOT169" s="109"/>
      <c r="IOU169" s="109"/>
      <c r="IOV169" s="109"/>
      <c r="IOW169" s="109"/>
      <c r="IOX169" s="109"/>
      <c r="IOY169" s="109"/>
      <c r="IOZ169" s="109"/>
      <c r="IPA169" s="109"/>
      <c r="IPB169" s="109"/>
      <c r="IPC169" s="109"/>
      <c r="IPD169" s="109"/>
      <c r="IPE169" s="109"/>
      <c r="IPF169" s="109"/>
      <c r="IPG169" s="109"/>
      <c r="IPH169" s="109"/>
      <c r="IPI169" s="109"/>
      <c r="IPJ169" s="109"/>
      <c r="IPK169" s="109"/>
      <c r="IPL169" s="109"/>
      <c r="IPM169" s="109"/>
      <c r="IPN169" s="109"/>
      <c r="IPO169" s="109"/>
      <c r="IPP169" s="109"/>
      <c r="IPQ169" s="109"/>
      <c r="IPR169" s="109"/>
      <c r="IPS169" s="109"/>
      <c r="IPT169" s="109"/>
      <c r="IPU169" s="109"/>
      <c r="IPV169" s="109"/>
      <c r="IPW169" s="109"/>
      <c r="IPX169" s="109"/>
      <c r="IPY169" s="109"/>
      <c r="IPZ169" s="109"/>
      <c r="IQA169" s="109"/>
      <c r="IQB169" s="109"/>
      <c r="IQC169" s="109"/>
      <c r="IQD169" s="109"/>
      <c r="IQE169" s="109"/>
      <c r="IQF169" s="109"/>
      <c r="IQG169" s="109"/>
      <c r="IQH169" s="109"/>
      <c r="IQI169" s="109"/>
      <c r="IQJ169" s="109"/>
      <c r="IQK169" s="109"/>
      <c r="IQL169" s="109"/>
      <c r="IQM169" s="109"/>
      <c r="IQN169" s="109"/>
      <c r="IQO169" s="109"/>
      <c r="IQP169" s="109"/>
      <c r="IQQ169" s="109"/>
      <c r="IQR169" s="109"/>
      <c r="IQS169" s="109"/>
      <c r="IQT169" s="109"/>
      <c r="IQU169" s="109"/>
      <c r="IQV169" s="109"/>
      <c r="IQW169" s="109"/>
      <c r="IQX169" s="109"/>
      <c r="IQY169" s="109"/>
      <c r="IQZ169" s="109"/>
      <c r="IRA169" s="109"/>
      <c r="IRB169" s="109"/>
      <c r="IRC169" s="109"/>
      <c r="IRD169" s="109"/>
      <c r="IRE169" s="109"/>
      <c r="IRF169" s="109"/>
      <c r="IRG169" s="109"/>
      <c r="IRH169" s="109"/>
      <c r="IRI169" s="109"/>
      <c r="IRJ169" s="109"/>
      <c r="IRK169" s="109"/>
      <c r="IRL169" s="109"/>
      <c r="IRM169" s="109"/>
      <c r="IRN169" s="109"/>
      <c r="IRO169" s="109"/>
      <c r="IRP169" s="109"/>
      <c r="IRQ169" s="109"/>
      <c r="IRR169" s="109"/>
      <c r="IRS169" s="109"/>
      <c r="IRT169" s="109"/>
      <c r="IRU169" s="109"/>
      <c r="IRV169" s="109"/>
      <c r="IRW169" s="109"/>
      <c r="IRX169" s="109"/>
      <c r="IRY169" s="109"/>
      <c r="IRZ169" s="109"/>
      <c r="ISA169" s="109"/>
      <c r="ISB169" s="109"/>
      <c r="ISC169" s="109"/>
      <c r="ISD169" s="109"/>
      <c r="ISE169" s="109"/>
      <c r="ISF169" s="109"/>
      <c r="ISG169" s="109"/>
      <c r="ISH169" s="109"/>
      <c r="ISI169" s="109"/>
      <c r="ISJ169" s="109"/>
      <c r="ISK169" s="109"/>
      <c r="ISL169" s="109"/>
      <c r="ISM169" s="109"/>
      <c r="ISN169" s="109"/>
      <c r="ISO169" s="109"/>
      <c r="ISP169" s="109"/>
      <c r="ISQ169" s="109"/>
      <c r="ISR169" s="109"/>
      <c r="ISS169" s="109"/>
      <c r="IST169" s="109"/>
      <c r="ISU169" s="109"/>
      <c r="ISV169" s="109"/>
      <c r="ISW169" s="109"/>
      <c r="ISX169" s="109"/>
      <c r="ISY169" s="109"/>
      <c r="ISZ169" s="109"/>
      <c r="ITA169" s="109"/>
      <c r="ITB169" s="109"/>
      <c r="ITC169" s="109"/>
      <c r="ITD169" s="109"/>
      <c r="ITE169" s="109"/>
      <c r="ITF169" s="109"/>
      <c r="ITG169" s="109"/>
      <c r="ITH169" s="109"/>
      <c r="ITI169" s="109"/>
      <c r="ITJ169" s="109"/>
      <c r="ITK169" s="109"/>
      <c r="ITL169" s="109"/>
      <c r="ITM169" s="109"/>
      <c r="ITN169" s="109"/>
      <c r="ITO169" s="109"/>
      <c r="ITP169" s="109"/>
      <c r="ITQ169" s="109"/>
      <c r="ITR169" s="109"/>
      <c r="ITS169" s="109"/>
      <c r="ITT169" s="109"/>
      <c r="ITU169" s="109"/>
      <c r="ITV169" s="109"/>
      <c r="ITW169" s="109"/>
      <c r="ITX169" s="109"/>
      <c r="ITY169" s="109"/>
      <c r="ITZ169" s="109"/>
      <c r="IUA169" s="109"/>
      <c r="IUB169" s="109"/>
      <c r="IUC169" s="109"/>
      <c r="IUD169" s="109"/>
      <c r="IUE169" s="109"/>
      <c r="IUF169" s="109"/>
      <c r="IUG169" s="109"/>
      <c r="IUH169" s="109"/>
      <c r="IUI169" s="109"/>
      <c r="IUJ169" s="109"/>
      <c r="IUK169" s="109"/>
      <c r="IUL169" s="109"/>
      <c r="IUM169" s="109"/>
      <c r="IUN169" s="109"/>
      <c r="IUO169" s="109"/>
      <c r="IUP169" s="109"/>
      <c r="IUQ169" s="109"/>
      <c r="IUR169" s="109"/>
      <c r="IUS169" s="109"/>
      <c r="IUT169" s="109"/>
      <c r="IUU169" s="109"/>
      <c r="IUV169" s="109"/>
      <c r="IUW169" s="109"/>
      <c r="IUX169" s="109"/>
      <c r="IUZ169" s="109"/>
      <c r="IVA169" s="109"/>
      <c r="IVB169" s="109"/>
      <c r="IVC169" s="109"/>
      <c r="IVD169" s="109"/>
      <c r="IVE169" s="109"/>
      <c r="IVF169" s="109"/>
      <c r="IVG169" s="109"/>
      <c r="IVH169" s="109"/>
      <c r="IVI169" s="109"/>
      <c r="IVJ169" s="109"/>
      <c r="IVK169" s="109"/>
      <c r="IVL169" s="109"/>
      <c r="IVM169" s="109"/>
      <c r="IVN169" s="109"/>
      <c r="IVO169" s="109"/>
      <c r="IVP169" s="109"/>
      <c r="IVQ169" s="109"/>
      <c r="IVR169" s="109"/>
      <c r="IVS169" s="109"/>
      <c r="IVT169" s="109"/>
      <c r="IVU169" s="109"/>
      <c r="IVV169" s="109"/>
      <c r="IVW169" s="109"/>
      <c r="IVX169" s="109"/>
      <c r="IVY169" s="109"/>
      <c r="IVZ169" s="109"/>
      <c r="IWA169" s="109"/>
      <c r="IWB169" s="109"/>
      <c r="IWC169" s="109"/>
      <c r="IWD169" s="109"/>
      <c r="IWE169" s="109"/>
      <c r="IWF169" s="109"/>
      <c r="IWG169" s="109"/>
      <c r="IWH169" s="109"/>
      <c r="IWI169" s="109"/>
      <c r="IWJ169" s="109"/>
      <c r="IWK169" s="109"/>
      <c r="IWL169" s="109"/>
      <c r="IWM169" s="109"/>
      <c r="IWN169" s="109"/>
      <c r="IWO169" s="109"/>
      <c r="IWP169" s="109"/>
      <c r="IWQ169" s="109"/>
      <c r="IWR169" s="109"/>
      <c r="IWS169" s="109"/>
      <c r="IWT169" s="109"/>
      <c r="IWU169" s="109"/>
      <c r="IWV169" s="109"/>
      <c r="IWW169" s="109"/>
      <c r="IWX169" s="109"/>
      <c r="IWY169" s="109"/>
      <c r="IWZ169" s="109"/>
      <c r="IXA169" s="109"/>
      <c r="IXB169" s="109"/>
      <c r="IXC169" s="109"/>
      <c r="IXD169" s="109"/>
      <c r="IXE169" s="109"/>
      <c r="IXF169" s="109"/>
      <c r="IXG169" s="109"/>
      <c r="IXH169" s="109"/>
      <c r="IXI169" s="109"/>
      <c r="IXJ169" s="109"/>
      <c r="IXK169" s="109"/>
      <c r="IXL169" s="109"/>
      <c r="IXM169" s="109"/>
      <c r="IXN169" s="109"/>
      <c r="IXO169" s="109"/>
      <c r="IXP169" s="109"/>
      <c r="IXQ169" s="109"/>
      <c r="IXR169" s="109"/>
      <c r="IXS169" s="109"/>
      <c r="IXT169" s="109"/>
      <c r="IXU169" s="109"/>
      <c r="IXV169" s="109"/>
      <c r="IXW169" s="109"/>
      <c r="IXX169" s="109"/>
      <c r="IXY169" s="109"/>
      <c r="IXZ169" s="109"/>
      <c r="IYA169" s="109"/>
      <c r="IYB169" s="109"/>
      <c r="IYC169" s="109"/>
      <c r="IYD169" s="109"/>
      <c r="IYE169" s="109"/>
      <c r="IYF169" s="109"/>
      <c r="IYG169" s="109"/>
      <c r="IYH169" s="109"/>
      <c r="IYI169" s="109"/>
      <c r="IYJ169" s="109"/>
      <c r="IYK169" s="109"/>
      <c r="IYL169" s="109"/>
      <c r="IYM169" s="109"/>
      <c r="IYN169" s="109"/>
      <c r="IYO169" s="109"/>
      <c r="IYP169" s="109"/>
      <c r="IYQ169" s="109"/>
      <c r="IYR169" s="109"/>
      <c r="IYS169" s="109"/>
      <c r="IYT169" s="109"/>
      <c r="IYU169" s="109"/>
      <c r="IYV169" s="109"/>
      <c r="IYW169" s="109"/>
      <c r="IYX169" s="109"/>
      <c r="IYY169" s="109"/>
      <c r="IYZ169" s="109"/>
      <c r="IZA169" s="109"/>
      <c r="IZB169" s="109"/>
      <c r="IZC169" s="109"/>
      <c r="IZD169" s="109"/>
      <c r="IZE169" s="109"/>
      <c r="IZF169" s="109"/>
      <c r="IZG169" s="109"/>
      <c r="IZH169" s="109"/>
      <c r="IZI169" s="109"/>
      <c r="IZJ169" s="109"/>
      <c r="IZK169" s="109"/>
      <c r="IZL169" s="109"/>
      <c r="IZM169" s="109"/>
      <c r="IZN169" s="109"/>
      <c r="IZO169" s="109"/>
      <c r="IZP169" s="109"/>
      <c r="IZQ169" s="109"/>
      <c r="IZR169" s="109"/>
      <c r="IZS169" s="109"/>
      <c r="IZT169" s="109"/>
      <c r="IZU169" s="109"/>
      <c r="IZV169" s="109"/>
      <c r="IZW169" s="109"/>
      <c r="IZX169" s="109"/>
      <c r="IZY169" s="109"/>
      <c r="IZZ169" s="109"/>
      <c r="JAA169" s="109"/>
      <c r="JAB169" s="109"/>
      <c r="JAC169" s="109"/>
      <c r="JAD169" s="109"/>
      <c r="JAE169" s="109"/>
      <c r="JAF169" s="109"/>
      <c r="JAG169" s="109"/>
      <c r="JAH169" s="109"/>
      <c r="JAI169" s="109"/>
      <c r="JAJ169" s="109"/>
      <c r="JAK169" s="109"/>
      <c r="JAL169" s="109"/>
      <c r="JAM169" s="109"/>
      <c r="JAN169" s="109"/>
      <c r="JAO169" s="109"/>
      <c r="JAP169" s="109"/>
      <c r="JAQ169" s="109"/>
      <c r="JAR169" s="109"/>
      <c r="JAS169" s="109"/>
      <c r="JAT169" s="109"/>
      <c r="JAU169" s="109"/>
      <c r="JAV169" s="109"/>
      <c r="JAW169" s="109"/>
      <c r="JAX169" s="109"/>
      <c r="JAY169" s="109"/>
      <c r="JAZ169" s="109"/>
      <c r="JBA169" s="109"/>
      <c r="JBB169" s="109"/>
      <c r="JBC169" s="109"/>
      <c r="JBD169" s="109"/>
      <c r="JBE169" s="109"/>
      <c r="JBF169" s="109"/>
      <c r="JBG169" s="109"/>
      <c r="JBH169" s="109"/>
      <c r="JBI169" s="109"/>
      <c r="JBJ169" s="109"/>
      <c r="JBK169" s="109"/>
      <c r="JBL169" s="109"/>
      <c r="JBM169" s="109"/>
      <c r="JBN169" s="109"/>
      <c r="JBO169" s="109"/>
      <c r="JBP169" s="109"/>
      <c r="JBQ169" s="109"/>
      <c r="JBR169" s="109"/>
      <c r="JBS169" s="109"/>
      <c r="JBT169" s="109"/>
      <c r="JBU169" s="109"/>
      <c r="JBV169" s="109"/>
      <c r="JBW169" s="109"/>
      <c r="JBX169" s="109"/>
      <c r="JBY169" s="109"/>
      <c r="JBZ169" s="109"/>
      <c r="JCA169" s="109"/>
      <c r="JCB169" s="109"/>
      <c r="JCC169" s="109"/>
      <c r="JCD169" s="109"/>
      <c r="JCE169" s="109"/>
      <c r="JCF169" s="109"/>
      <c r="JCG169" s="109"/>
      <c r="JCH169" s="109"/>
      <c r="JCI169" s="109"/>
      <c r="JCJ169" s="109"/>
      <c r="JCK169" s="109"/>
      <c r="JCL169" s="109"/>
      <c r="JCM169" s="109"/>
      <c r="JCN169" s="109"/>
      <c r="JCO169" s="109"/>
      <c r="JCP169" s="109"/>
      <c r="JCQ169" s="109"/>
      <c r="JCR169" s="109"/>
      <c r="JCS169" s="109"/>
      <c r="JCT169" s="109"/>
      <c r="JCU169" s="109"/>
      <c r="JCV169" s="109"/>
      <c r="JCW169" s="109"/>
      <c r="JCX169" s="109"/>
      <c r="JCY169" s="109"/>
      <c r="JCZ169" s="109"/>
      <c r="JDA169" s="109"/>
      <c r="JDB169" s="109"/>
      <c r="JDC169" s="109"/>
      <c r="JDD169" s="109"/>
      <c r="JDE169" s="109"/>
      <c r="JDF169" s="109"/>
      <c r="JDG169" s="109"/>
      <c r="JDH169" s="109"/>
      <c r="JDI169" s="109"/>
      <c r="JDJ169" s="109"/>
      <c r="JDK169" s="109"/>
      <c r="JDL169" s="109"/>
      <c r="JDM169" s="109"/>
      <c r="JDN169" s="109"/>
      <c r="JDO169" s="109"/>
      <c r="JDP169" s="109"/>
      <c r="JDQ169" s="109"/>
      <c r="JDR169" s="109"/>
      <c r="JDS169" s="109"/>
      <c r="JDT169" s="109"/>
      <c r="JDU169" s="109"/>
      <c r="JDV169" s="109"/>
      <c r="JDW169" s="109"/>
      <c r="JDX169" s="109"/>
      <c r="JDY169" s="109"/>
      <c r="JDZ169" s="109"/>
      <c r="JEA169" s="109"/>
      <c r="JEB169" s="109"/>
      <c r="JEC169" s="109"/>
      <c r="JED169" s="109"/>
      <c r="JEE169" s="109"/>
      <c r="JEF169" s="109"/>
      <c r="JEG169" s="109"/>
      <c r="JEH169" s="109"/>
      <c r="JEI169" s="109"/>
      <c r="JEJ169" s="109"/>
      <c r="JEK169" s="109"/>
      <c r="JEL169" s="109"/>
      <c r="JEM169" s="109"/>
      <c r="JEN169" s="109"/>
      <c r="JEO169" s="109"/>
      <c r="JEP169" s="109"/>
      <c r="JEQ169" s="109"/>
      <c r="JER169" s="109"/>
      <c r="JES169" s="109"/>
      <c r="JET169" s="109"/>
      <c r="JEV169" s="109"/>
      <c r="JEW169" s="109"/>
      <c r="JEX169" s="109"/>
      <c r="JEY169" s="109"/>
      <c r="JEZ169" s="109"/>
      <c r="JFA169" s="109"/>
      <c r="JFB169" s="109"/>
      <c r="JFC169" s="109"/>
      <c r="JFD169" s="109"/>
      <c r="JFE169" s="109"/>
      <c r="JFF169" s="109"/>
      <c r="JFG169" s="109"/>
      <c r="JFH169" s="109"/>
      <c r="JFI169" s="109"/>
      <c r="JFJ169" s="109"/>
      <c r="JFK169" s="109"/>
      <c r="JFL169" s="109"/>
      <c r="JFM169" s="109"/>
      <c r="JFN169" s="109"/>
      <c r="JFO169" s="109"/>
      <c r="JFP169" s="109"/>
      <c r="JFQ169" s="109"/>
      <c r="JFR169" s="109"/>
      <c r="JFS169" s="109"/>
      <c r="JFT169" s="109"/>
      <c r="JFU169" s="109"/>
      <c r="JFV169" s="109"/>
      <c r="JFW169" s="109"/>
      <c r="JFX169" s="109"/>
      <c r="JFY169" s="109"/>
      <c r="JFZ169" s="109"/>
      <c r="JGA169" s="109"/>
      <c r="JGB169" s="109"/>
      <c r="JGC169" s="109"/>
      <c r="JGD169" s="109"/>
      <c r="JGE169" s="109"/>
      <c r="JGF169" s="109"/>
      <c r="JGG169" s="109"/>
      <c r="JGH169" s="109"/>
      <c r="JGI169" s="109"/>
      <c r="JGJ169" s="109"/>
      <c r="JGK169" s="109"/>
      <c r="JGL169" s="109"/>
      <c r="JGM169" s="109"/>
      <c r="JGN169" s="109"/>
      <c r="JGO169" s="109"/>
      <c r="JGP169" s="109"/>
      <c r="JGQ169" s="109"/>
      <c r="JGR169" s="109"/>
      <c r="JGS169" s="109"/>
      <c r="JGT169" s="109"/>
      <c r="JGU169" s="109"/>
      <c r="JGV169" s="109"/>
      <c r="JGW169" s="109"/>
      <c r="JGX169" s="109"/>
      <c r="JGY169" s="109"/>
      <c r="JGZ169" s="109"/>
      <c r="JHA169" s="109"/>
      <c r="JHB169" s="109"/>
      <c r="JHC169" s="109"/>
      <c r="JHD169" s="109"/>
      <c r="JHE169" s="109"/>
      <c r="JHF169" s="109"/>
      <c r="JHG169" s="109"/>
      <c r="JHH169" s="109"/>
      <c r="JHI169" s="109"/>
      <c r="JHJ169" s="109"/>
      <c r="JHK169" s="109"/>
      <c r="JHL169" s="109"/>
      <c r="JHM169" s="109"/>
      <c r="JHN169" s="109"/>
      <c r="JHO169" s="109"/>
      <c r="JHP169" s="109"/>
      <c r="JHQ169" s="109"/>
      <c r="JHR169" s="109"/>
      <c r="JHS169" s="109"/>
      <c r="JHT169" s="109"/>
      <c r="JHU169" s="109"/>
      <c r="JHV169" s="109"/>
      <c r="JHW169" s="109"/>
      <c r="JHX169" s="109"/>
      <c r="JHY169" s="109"/>
      <c r="JHZ169" s="109"/>
      <c r="JIA169" s="109"/>
      <c r="JIB169" s="109"/>
      <c r="JIC169" s="109"/>
      <c r="JID169" s="109"/>
      <c r="JIE169" s="109"/>
      <c r="JIF169" s="109"/>
      <c r="JIG169" s="109"/>
      <c r="JIH169" s="109"/>
      <c r="JII169" s="109"/>
      <c r="JIJ169" s="109"/>
      <c r="JIK169" s="109"/>
      <c r="JIL169" s="109"/>
      <c r="JIM169" s="109"/>
      <c r="JIN169" s="109"/>
      <c r="JIO169" s="109"/>
      <c r="JIP169" s="109"/>
      <c r="JIQ169" s="109"/>
      <c r="JIR169" s="109"/>
      <c r="JIS169" s="109"/>
      <c r="JIT169" s="109"/>
      <c r="JIU169" s="109"/>
      <c r="JIV169" s="109"/>
      <c r="JIW169" s="109"/>
      <c r="JIX169" s="109"/>
      <c r="JIY169" s="109"/>
      <c r="JIZ169" s="109"/>
      <c r="JJA169" s="109"/>
      <c r="JJB169" s="109"/>
      <c r="JJC169" s="109"/>
      <c r="JJD169" s="109"/>
      <c r="JJE169" s="109"/>
      <c r="JJF169" s="109"/>
      <c r="JJG169" s="109"/>
      <c r="JJH169" s="109"/>
      <c r="JJI169" s="109"/>
      <c r="JJJ169" s="109"/>
      <c r="JJK169" s="109"/>
      <c r="JJL169" s="109"/>
      <c r="JJM169" s="109"/>
      <c r="JJN169" s="109"/>
      <c r="JJO169" s="109"/>
      <c r="JJP169" s="109"/>
      <c r="JJQ169" s="109"/>
      <c r="JJR169" s="109"/>
      <c r="JJS169" s="109"/>
      <c r="JJT169" s="109"/>
      <c r="JJU169" s="109"/>
      <c r="JJV169" s="109"/>
      <c r="JJW169" s="109"/>
      <c r="JJX169" s="109"/>
      <c r="JJY169" s="109"/>
      <c r="JJZ169" s="109"/>
      <c r="JKA169" s="109"/>
      <c r="JKB169" s="109"/>
      <c r="JKC169" s="109"/>
      <c r="JKD169" s="109"/>
      <c r="JKE169" s="109"/>
      <c r="JKF169" s="109"/>
      <c r="JKG169" s="109"/>
      <c r="JKH169" s="109"/>
      <c r="JKI169" s="109"/>
      <c r="JKJ169" s="109"/>
      <c r="JKK169" s="109"/>
      <c r="JKL169" s="109"/>
      <c r="JKM169" s="109"/>
      <c r="JKN169" s="109"/>
      <c r="JKO169" s="109"/>
      <c r="JKP169" s="109"/>
      <c r="JKQ169" s="109"/>
      <c r="JKR169" s="109"/>
      <c r="JKS169" s="109"/>
      <c r="JKT169" s="109"/>
      <c r="JKU169" s="109"/>
      <c r="JKV169" s="109"/>
      <c r="JKW169" s="109"/>
      <c r="JKX169" s="109"/>
      <c r="JKY169" s="109"/>
      <c r="JKZ169" s="109"/>
      <c r="JLA169" s="109"/>
      <c r="JLB169" s="109"/>
      <c r="JLC169" s="109"/>
      <c r="JLD169" s="109"/>
      <c r="JLE169" s="109"/>
      <c r="JLF169" s="109"/>
      <c r="JLG169" s="109"/>
      <c r="JLH169" s="109"/>
      <c r="JLI169" s="109"/>
      <c r="JLJ169" s="109"/>
      <c r="JLK169" s="109"/>
      <c r="JLL169" s="109"/>
      <c r="JLM169" s="109"/>
      <c r="JLN169" s="109"/>
      <c r="JLO169" s="109"/>
      <c r="JLP169" s="109"/>
      <c r="JLQ169" s="109"/>
      <c r="JLR169" s="109"/>
      <c r="JLS169" s="109"/>
      <c r="JLT169" s="109"/>
      <c r="JLU169" s="109"/>
      <c r="JLV169" s="109"/>
      <c r="JLW169" s="109"/>
      <c r="JLX169" s="109"/>
      <c r="JLY169" s="109"/>
      <c r="JLZ169" s="109"/>
      <c r="JMA169" s="109"/>
      <c r="JMB169" s="109"/>
      <c r="JMC169" s="109"/>
      <c r="JMD169" s="109"/>
      <c r="JME169" s="109"/>
      <c r="JMF169" s="109"/>
      <c r="JMG169" s="109"/>
      <c r="JMH169" s="109"/>
      <c r="JMI169" s="109"/>
      <c r="JMJ169" s="109"/>
      <c r="JMK169" s="109"/>
      <c r="JML169" s="109"/>
      <c r="JMM169" s="109"/>
      <c r="JMN169" s="109"/>
      <c r="JMO169" s="109"/>
      <c r="JMP169" s="109"/>
      <c r="JMQ169" s="109"/>
      <c r="JMR169" s="109"/>
      <c r="JMS169" s="109"/>
      <c r="JMT169" s="109"/>
      <c r="JMU169" s="109"/>
      <c r="JMV169" s="109"/>
      <c r="JMW169" s="109"/>
      <c r="JMX169" s="109"/>
      <c r="JMY169" s="109"/>
      <c r="JMZ169" s="109"/>
      <c r="JNA169" s="109"/>
      <c r="JNB169" s="109"/>
      <c r="JNC169" s="109"/>
      <c r="JND169" s="109"/>
      <c r="JNE169" s="109"/>
      <c r="JNF169" s="109"/>
      <c r="JNG169" s="109"/>
      <c r="JNH169" s="109"/>
      <c r="JNI169" s="109"/>
      <c r="JNJ169" s="109"/>
      <c r="JNK169" s="109"/>
      <c r="JNL169" s="109"/>
      <c r="JNM169" s="109"/>
      <c r="JNN169" s="109"/>
      <c r="JNO169" s="109"/>
      <c r="JNP169" s="109"/>
      <c r="JNQ169" s="109"/>
      <c r="JNR169" s="109"/>
      <c r="JNS169" s="109"/>
      <c r="JNT169" s="109"/>
      <c r="JNU169" s="109"/>
      <c r="JNV169" s="109"/>
      <c r="JNW169" s="109"/>
      <c r="JNX169" s="109"/>
      <c r="JNY169" s="109"/>
      <c r="JNZ169" s="109"/>
      <c r="JOA169" s="109"/>
      <c r="JOB169" s="109"/>
      <c r="JOC169" s="109"/>
      <c r="JOD169" s="109"/>
      <c r="JOE169" s="109"/>
      <c r="JOF169" s="109"/>
      <c r="JOG169" s="109"/>
      <c r="JOH169" s="109"/>
      <c r="JOI169" s="109"/>
      <c r="JOJ169" s="109"/>
      <c r="JOK169" s="109"/>
      <c r="JOL169" s="109"/>
      <c r="JOM169" s="109"/>
      <c r="JON169" s="109"/>
      <c r="JOO169" s="109"/>
      <c r="JOP169" s="109"/>
      <c r="JOR169" s="109"/>
      <c r="JOS169" s="109"/>
      <c r="JOT169" s="109"/>
      <c r="JOU169" s="109"/>
      <c r="JOV169" s="109"/>
      <c r="JOW169" s="109"/>
      <c r="JOX169" s="109"/>
      <c r="JOY169" s="109"/>
      <c r="JOZ169" s="109"/>
      <c r="JPA169" s="109"/>
      <c r="JPB169" s="109"/>
      <c r="JPC169" s="109"/>
      <c r="JPD169" s="109"/>
      <c r="JPE169" s="109"/>
      <c r="JPF169" s="109"/>
      <c r="JPG169" s="109"/>
      <c r="JPH169" s="109"/>
      <c r="JPI169" s="109"/>
      <c r="JPJ169" s="109"/>
      <c r="JPK169" s="109"/>
      <c r="JPL169" s="109"/>
      <c r="JPM169" s="109"/>
      <c r="JPN169" s="109"/>
      <c r="JPO169" s="109"/>
      <c r="JPP169" s="109"/>
      <c r="JPQ169" s="109"/>
      <c r="JPR169" s="109"/>
      <c r="JPS169" s="109"/>
      <c r="JPT169" s="109"/>
      <c r="JPU169" s="109"/>
      <c r="JPV169" s="109"/>
      <c r="JPW169" s="109"/>
      <c r="JPX169" s="109"/>
      <c r="JPY169" s="109"/>
      <c r="JPZ169" s="109"/>
      <c r="JQA169" s="109"/>
      <c r="JQB169" s="109"/>
      <c r="JQC169" s="109"/>
      <c r="JQD169" s="109"/>
      <c r="JQE169" s="109"/>
      <c r="JQF169" s="109"/>
      <c r="JQG169" s="109"/>
      <c r="JQH169" s="109"/>
      <c r="JQI169" s="109"/>
      <c r="JQJ169" s="109"/>
      <c r="JQK169" s="109"/>
      <c r="JQL169" s="109"/>
      <c r="JQM169" s="109"/>
      <c r="JQN169" s="109"/>
      <c r="JQO169" s="109"/>
      <c r="JQP169" s="109"/>
      <c r="JQQ169" s="109"/>
      <c r="JQR169" s="109"/>
      <c r="JQS169" s="109"/>
      <c r="JQT169" s="109"/>
      <c r="JQU169" s="109"/>
      <c r="JQV169" s="109"/>
      <c r="JQW169" s="109"/>
      <c r="JQX169" s="109"/>
      <c r="JQY169" s="109"/>
      <c r="JQZ169" s="109"/>
      <c r="JRA169" s="109"/>
      <c r="JRB169" s="109"/>
      <c r="JRC169" s="109"/>
      <c r="JRD169" s="109"/>
      <c r="JRE169" s="109"/>
      <c r="JRF169" s="109"/>
      <c r="JRG169" s="109"/>
      <c r="JRH169" s="109"/>
      <c r="JRI169" s="109"/>
      <c r="JRJ169" s="109"/>
      <c r="JRK169" s="109"/>
      <c r="JRL169" s="109"/>
      <c r="JRM169" s="109"/>
      <c r="JRN169" s="109"/>
      <c r="JRO169" s="109"/>
      <c r="JRP169" s="109"/>
      <c r="JRQ169" s="109"/>
      <c r="JRR169" s="109"/>
      <c r="JRS169" s="109"/>
      <c r="JRT169" s="109"/>
      <c r="JRU169" s="109"/>
      <c r="JRV169" s="109"/>
      <c r="JRW169" s="109"/>
      <c r="JRX169" s="109"/>
      <c r="JRY169" s="109"/>
      <c r="JRZ169" s="109"/>
      <c r="JSA169" s="109"/>
      <c r="JSB169" s="109"/>
      <c r="JSC169" s="109"/>
      <c r="JSD169" s="109"/>
      <c r="JSE169" s="109"/>
      <c r="JSF169" s="109"/>
      <c r="JSG169" s="109"/>
      <c r="JSH169" s="109"/>
      <c r="JSI169" s="109"/>
      <c r="JSJ169" s="109"/>
      <c r="JSK169" s="109"/>
      <c r="JSL169" s="109"/>
      <c r="JSM169" s="109"/>
      <c r="JSN169" s="109"/>
      <c r="JSO169" s="109"/>
      <c r="JSP169" s="109"/>
      <c r="JSQ169" s="109"/>
      <c r="JSR169" s="109"/>
      <c r="JSS169" s="109"/>
      <c r="JST169" s="109"/>
      <c r="JSU169" s="109"/>
      <c r="JSV169" s="109"/>
      <c r="JSW169" s="109"/>
      <c r="JSX169" s="109"/>
      <c r="JSY169" s="109"/>
      <c r="JSZ169" s="109"/>
      <c r="JTA169" s="109"/>
      <c r="JTB169" s="109"/>
      <c r="JTC169" s="109"/>
      <c r="JTD169" s="109"/>
      <c r="JTE169" s="109"/>
      <c r="JTF169" s="109"/>
      <c r="JTG169" s="109"/>
      <c r="JTH169" s="109"/>
      <c r="JTI169" s="109"/>
      <c r="JTJ169" s="109"/>
      <c r="JTK169" s="109"/>
      <c r="JTL169" s="109"/>
      <c r="JTM169" s="109"/>
      <c r="JTN169" s="109"/>
      <c r="JTO169" s="109"/>
      <c r="JTP169" s="109"/>
      <c r="JTQ169" s="109"/>
      <c r="JTR169" s="109"/>
      <c r="JTS169" s="109"/>
      <c r="JTT169" s="109"/>
      <c r="JTU169" s="109"/>
      <c r="JTV169" s="109"/>
      <c r="JTW169" s="109"/>
      <c r="JTX169" s="109"/>
      <c r="JTY169" s="109"/>
      <c r="JTZ169" s="109"/>
      <c r="JUA169" s="109"/>
      <c r="JUB169" s="109"/>
      <c r="JUC169" s="109"/>
      <c r="JUD169" s="109"/>
      <c r="JUE169" s="109"/>
      <c r="JUF169" s="109"/>
      <c r="JUG169" s="109"/>
      <c r="JUH169" s="109"/>
      <c r="JUI169" s="109"/>
      <c r="JUJ169" s="109"/>
      <c r="JUK169" s="109"/>
      <c r="JUL169" s="109"/>
      <c r="JUM169" s="109"/>
      <c r="JUN169" s="109"/>
      <c r="JUO169" s="109"/>
      <c r="JUP169" s="109"/>
      <c r="JUQ169" s="109"/>
      <c r="JUR169" s="109"/>
      <c r="JUS169" s="109"/>
      <c r="JUT169" s="109"/>
      <c r="JUU169" s="109"/>
      <c r="JUV169" s="109"/>
      <c r="JUW169" s="109"/>
      <c r="JUX169" s="109"/>
      <c r="JUY169" s="109"/>
      <c r="JUZ169" s="109"/>
      <c r="JVA169" s="109"/>
      <c r="JVB169" s="109"/>
      <c r="JVC169" s="109"/>
      <c r="JVD169" s="109"/>
      <c r="JVE169" s="109"/>
      <c r="JVF169" s="109"/>
      <c r="JVG169" s="109"/>
      <c r="JVH169" s="109"/>
      <c r="JVI169" s="109"/>
      <c r="JVJ169" s="109"/>
      <c r="JVK169" s="109"/>
      <c r="JVL169" s="109"/>
      <c r="JVM169" s="109"/>
      <c r="JVN169" s="109"/>
      <c r="JVO169" s="109"/>
      <c r="JVP169" s="109"/>
      <c r="JVQ169" s="109"/>
      <c r="JVR169" s="109"/>
      <c r="JVS169" s="109"/>
      <c r="JVT169" s="109"/>
      <c r="JVU169" s="109"/>
      <c r="JVV169" s="109"/>
      <c r="JVW169" s="109"/>
      <c r="JVX169" s="109"/>
      <c r="JVY169" s="109"/>
      <c r="JVZ169" s="109"/>
      <c r="JWA169" s="109"/>
      <c r="JWB169" s="109"/>
      <c r="JWC169" s="109"/>
      <c r="JWD169" s="109"/>
      <c r="JWE169" s="109"/>
      <c r="JWF169" s="109"/>
      <c r="JWG169" s="109"/>
      <c r="JWH169" s="109"/>
      <c r="JWI169" s="109"/>
      <c r="JWJ169" s="109"/>
      <c r="JWK169" s="109"/>
      <c r="JWL169" s="109"/>
      <c r="JWM169" s="109"/>
      <c r="JWN169" s="109"/>
      <c r="JWO169" s="109"/>
      <c r="JWP169" s="109"/>
      <c r="JWQ169" s="109"/>
      <c r="JWR169" s="109"/>
      <c r="JWS169" s="109"/>
      <c r="JWT169" s="109"/>
      <c r="JWU169" s="109"/>
      <c r="JWV169" s="109"/>
      <c r="JWW169" s="109"/>
      <c r="JWX169" s="109"/>
      <c r="JWY169" s="109"/>
      <c r="JWZ169" s="109"/>
      <c r="JXA169" s="109"/>
      <c r="JXB169" s="109"/>
      <c r="JXC169" s="109"/>
      <c r="JXD169" s="109"/>
      <c r="JXE169" s="109"/>
      <c r="JXF169" s="109"/>
      <c r="JXG169" s="109"/>
      <c r="JXH169" s="109"/>
      <c r="JXI169" s="109"/>
      <c r="JXJ169" s="109"/>
      <c r="JXK169" s="109"/>
      <c r="JXL169" s="109"/>
      <c r="JXM169" s="109"/>
      <c r="JXN169" s="109"/>
      <c r="JXO169" s="109"/>
      <c r="JXP169" s="109"/>
      <c r="JXQ169" s="109"/>
      <c r="JXR169" s="109"/>
      <c r="JXS169" s="109"/>
      <c r="JXT169" s="109"/>
      <c r="JXU169" s="109"/>
      <c r="JXV169" s="109"/>
      <c r="JXW169" s="109"/>
      <c r="JXX169" s="109"/>
      <c r="JXY169" s="109"/>
      <c r="JXZ169" s="109"/>
      <c r="JYA169" s="109"/>
      <c r="JYB169" s="109"/>
      <c r="JYC169" s="109"/>
      <c r="JYD169" s="109"/>
      <c r="JYE169" s="109"/>
      <c r="JYF169" s="109"/>
      <c r="JYG169" s="109"/>
      <c r="JYH169" s="109"/>
      <c r="JYI169" s="109"/>
      <c r="JYJ169" s="109"/>
      <c r="JYK169" s="109"/>
      <c r="JYL169" s="109"/>
      <c r="JYN169" s="109"/>
      <c r="JYO169" s="109"/>
      <c r="JYP169" s="109"/>
      <c r="JYQ169" s="109"/>
      <c r="JYR169" s="109"/>
      <c r="JYS169" s="109"/>
      <c r="JYT169" s="109"/>
      <c r="JYU169" s="109"/>
      <c r="JYV169" s="109"/>
      <c r="JYW169" s="109"/>
      <c r="JYX169" s="109"/>
      <c r="JYY169" s="109"/>
      <c r="JYZ169" s="109"/>
      <c r="JZA169" s="109"/>
      <c r="JZB169" s="109"/>
      <c r="JZC169" s="109"/>
      <c r="JZD169" s="109"/>
      <c r="JZE169" s="109"/>
      <c r="JZF169" s="109"/>
      <c r="JZG169" s="109"/>
      <c r="JZH169" s="109"/>
      <c r="JZI169" s="109"/>
      <c r="JZJ169" s="109"/>
      <c r="JZK169" s="109"/>
      <c r="JZL169" s="109"/>
      <c r="JZM169" s="109"/>
      <c r="JZN169" s="109"/>
      <c r="JZO169" s="109"/>
      <c r="JZP169" s="109"/>
      <c r="JZQ169" s="109"/>
      <c r="JZR169" s="109"/>
      <c r="JZS169" s="109"/>
      <c r="JZT169" s="109"/>
      <c r="JZU169" s="109"/>
      <c r="JZV169" s="109"/>
      <c r="JZW169" s="109"/>
      <c r="JZX169" s="109"/>
      <c r="JZY169" s="109"/>
      <c r="JZZ169" s="109"/>
      <c r="KAA169" s="109"/>
      <c r="KAB169" s="109"/>
      <c r="KAC169" s="109"/>
      <c r="KAD169" s="109"/>
      <c r="KAE169" s="109"/>
      <c r="KAF169" s="109"/>
      <c r="KAG169" s="109"/>
      <c r="KAH169" s="109"/>
      <c r="KAI169" s="109"/>
      <c r="KAJ169" s="109"/>
      <c r="KAK169" s="109"/>
      <c r="KAL169" s="109"/>
      <c r="KAM169" s="109"/>
      <c r="KAN169" s="109"/>
      <c r="KAO169" s="109"/>
      <c r="KAP169" s="109"/>
      <c r="KAQ169" s="109"/>
      <c r="KAR169" s="109"/>
      <c r="KAS169" s="109"/>
      <c r="KAT169" s="109"/>
      <c r="KAU169" s="109"/>
      <c r="KAV169" s="109"/>
      <c r="KAW169" s="109"/>
      <c r="KAX169" s="109"/>
      <c r="KAY169" s="109"/>
      <c r="KAZ169" s="109"/>
      <c r="KBA169" s="109"/>
      <c r="KBB169" s="109"/>
      <c r="KBC169" s="109"/>
      <c r="KBD169" s="109"/>
      <c r="KBE169" s="109"/>
      <c r="KBF169" s="109"/>
      <c r="KBG169" s="109"/>
      <c r="KBH169" s="109"/>
      <c r="KBI169" s="109"/>
      <c r="KBJ169" s="109"/>
      <c r="KBK169" s="109"/>
      <c r="KBL169" s="109"/>
      <c r="KBM169" s="109"/>
      <c r="KBN169" s="109"/>
      <c r="KBO169" s="109"/>
      <c r="KBP169" s="109"/>
      <c r="KBQ169" s="109"/>
      <c r="KBR169" s="109"/>
      <c r="KBS169" s="109"/>
      <c r="KBT169" s="109"/>
      <c r="KBU169" s="109"/>
      <c r="KBV169" s="109"/>
      <c r="KBW169" s="109"/>
      <c r="KBX169" s="109"/>
      <c r="KBY169" s="109"/>
      <c r="KBZ169" s="109"/>
      <c r="KCA169" s="109"/>
      <c r="KCB169" s="109"/>
      <c r="KCC169" s="109"/>
      <c r="KCD169" s="109"/>
      <c r="KCE169" s="109"/>
      <c r="KCF169" s="109"/>
      <c r="KCG169" s="109"/>
      <c r="KCH169" s="109"/>
      <c r="KCI169" s="109"/>
      <c r="KCJ169" s="109"/>
      <c r="KCK169" s="109"/>
      <c r="KCL169" s="109"/>
      <c r="KCM169" s="109"/>
      <c r="KCN169" s="109"/>
      <c r="KCO169" s="109"/>
      <c r="KCP169" s="109"/>
      <c r="KCQ169" s="109"/>
      <c r="KCR169" s="109"/>
      <c r="KCS169" s="109"/>
      <c r="KCT169" s="109"/>
      <c r="KCU169" s="109"/>
      <c r="KCV169" s="109"/>
      <c r="KCW169" s="109"/>
      <c r="KCX169" s="109"/>
      <c r="KCY169" s="109"/>
      <c r="KCZ169" s="109"/>
      <c r="KDA169" s="109"/>
      <c r="KDB169" s="109"/>
      <c r="KDC169" s="109"/>
      <c r="KDD169" s="109"/>
      <c r="KDE169" s="109"/>
      <c r="KDF169" s="109"/>
      <c r="KDG169" s="109"/>
      <c r="KDH169" s="109"/>
      <c r="KDI169" s="109"/>
      <c r="KDJ169" s="109"/>
      <c r="KDK169" s="109"/>
      <c r="KDL169" s="109"/>
      <c r="KDM169" s="109"/>
      <c r="KDN169" s="109"/>
      <c r="KDO169" s="109"/>
      <c r="KDP169" s="109"/>
      <c r="KDQ169" s="109"/>
      <c r="KDR169" s="109"/>
      <c r="KDS169" s="109"/>
      <c r="KDT169" s="109"/>
      <c r="KDU169" s="109"/>
      <c r="KDV169" s="109"/>
      <c r="KDW169" s="109"/>
      <c r="KDX169" s="109"/>
      <c r="KDY169" s="109"/>
      <c r="KDZ169" s="109"/>
      <c r="KEA169" s="109"/>
      <c r="KEB169" s="109"/>
      <c r="KEC169" s="109"/>
      <c r="KED169" s="109"/>
      <c r="KEE169" s="109"/>
      <c r="KEF169" s="109"/>
      <c r="KEG169" s="109"/>
      <c r="KEH169" s="109"/>
      <c r="KEI169" s="109"/>
      <c r="KEJ169" s="109"/>
      <c r="KEK169" s="109"/>
      <c r="KEL169" s="109"/>
      <c r="KEM169" s="109"/>
      <c r="KEN169" s="109"/>
      <c r="KEO169" s="109"/>
      <c r="KEP169" s="109"/>
      <c r="KEQ169" s="109"/>
      <c r="KER169" s="109"/>
      <c r="KES169" s="109"/>
      <c r="KET169" s="109"/>
      <c r="KEU169" s="109"/>
      <c r="KEV169" s="109"/>
      <c r="KEW169" s="109"/>
      <c r="KEX169" s="109"/>
      <c r="KEY169" s="109"/>
      <c r="KEZ169" s="109"/>
      <c r="KFA169" s="109"/>
      <c r="KFB169" s="109"/>
      <c r="KFC169" s="109"/>
      <c r="KFD169" s="109"/>
      <c r="KFE169" s="109"/>
      <c r="KFF169" s="109"/>
      <c r="KFG169" s="109"/>
      <c r="KFH169" s="109"/>
      <c r="KFI169" s="109"/>
      <c r="KFJ169" s="109"/>
      <c r="KFK169" s="109"/>
      <c r="KFL169" s="109"/>
      <c r="KFM169" s="109"/>
      <c r="KFN169" s="109"/>
      <c r="KFO169" s="109"/>
      <c r="KFP169" s="109"/>
      <c r="KFQ169" s="109"/>
      <c r="KFR169" s="109"/>
      <c r="KFS169" s="109"/>
      <c r="KFT169" s="109"/>
      <c r="KFU169" s="109"/>
      <c r="KFV169" s="109"/>
      <c r="KFW169" s="109"/>
      <c r="KFX169" s="109"/>
      <c r="KFY169" s="109"/>
      <c r="KFZ169" s="109"/>
      <c r="KGA169" s="109"/>
      <c r="KGB169" s="109"/>
      <c r="KGC169" s="109"/>
      <c r="KGD169" s="109"/>
      <c r="KGE169" s="109"/>
      <c r="KGF169" s="109"/>
      <c r="KGG169" s="109"/>
      <c r="KGH169" s="109"/>
      <c r="KGI169" s="109"/>
      <c r="KGJ169" s="109"/>
      <c r="KGK169" s="109"/>
      <c r="KGL169" s="109"/>
      <c r="KGM169" s="109"/>
      <c r="KGN169" s="109"/>
      <c r="KGO169" s="109"/>
      <c r="KGP169" s="109"/>
      <c r="KGQ169" s="109"/>
      <c r="KGR169" s="109"/>
      <c r="KGS169" s="109"/>
      <c r="KGT169" s="109"/>
      <c r="KGU169" s="109"/>
      <c r="KGV169" s="109"/>
      <c r="KGW169" s="109"/>
      <c r="KGX169" s="109"/>
      <c r="KGY169" s="109"/>
      <c r="KGZ169" s="109"/>
      <c r="KHA169" s="109"/>
      <c r="KHB169" s="109"/>
      <c r="KHC169" s="109"/>
      <c r="KHD169" s="109"/>
      <c r="KHE169" s="109"/>
      <c r="KHF169" s="109"/>
      <c r="KHG169" s="109"/>
      <c r="KHH169" s="109"/>
      <c r="KHI169" s="109"/>
      <c r="KHJ169" s="109"/>
      <c r="KHK169" s="109"/>
      <c r="KHL169" s="109"/>
      <c r="KHM169" s="109"/>
      <c r="KHN169" s="109"/>
      <c r="KHO169" s="109"/>
      <c r="KHP169" s="109"/>
      <c r="KHQ169" s="109"/>
      <c r="KHR169" s="109"/>
      <c r="KHS169" s="109"/>
      <c r="KHT169" s="109"/>
      <c r="KHU169" s="109"/>
      <c r="KHV169" s="109"/>
      <c r="KHW169" s="109"/>
      <c r="KHX169" s="109"/>
      <c r="KHY169" s="109"/>
      <c r="KHZ169" s="109"/>
      <c r="KIA169" s="109"/>
      <c r="KIB169" s="109"/>
      <c r="KIC169" s="109"/>
      <c r="KID169" s="109"/>
      <c r="KIE169" s="109"/>
      <c r="KIF169" s="109"/>
      <c r="KIG169" s="109"/>
      <c r="KIH169" s="109"/>
      <c r="KIJ169" s="109"/>
      <c r="KIK169" s="109"/>
      <c r="KIL169" s="109"/>
      <c r="KIM169" s="109"/>
      <c r="KIN169" s="109"/>
      <c r="KIO169" s="109"/>
      <c r="KIP169" s="109"/>
      <c r="KIQ169" s="109"/>
      <c r="KIR169" s="109"/>
      <c r="KIS169" s="109"/>
      <c r="KIT169" s="109"/>
      <c r="KIU169" s="109"/>
      <c r="KIV169" s="109"/>
      <c r="KIW169" s="109"/>
      <c r="KIX169" s="109"/>
      <c r="KIY169" s="109"/>
      <c r="KIZ169" s="109"/>
      <c r="KJA169" s="109"/>
      <c r="KJB169" s="109"/>
      <c r="KJC169" s="109"/>
      <c r="KJD169" s="109"/>
      <c r="KJE169" s="109"/>
      <c r="KJF169" s="109"/>
      <c r="KJG169" s="109"/>
      <c r="KJH169" s="109"/>
      <c r="KJI169" s="109"/>
      <c r="KJJ169" s="109"/>
      <c r="KJK169" s="109"/>
      <c r="KJL169" s="109"/>
      <c r="KJM169" s="109"/>
      <c r="KJN169" s="109"/>
      <c r="KJO169" s="109"/>
      <c r="KJP169" s="109"/>
      <c r="KJQ169" s="109"/>
      <c r="KJR169" s="109"/>
      <c r="KJS169" s="109"/>
      <c r="KJT169" s="109"/>
      <c r="KJU169" s="109"/>
      <c r="KJV169" s="109"/>
      <c r="KJW169" s="109"/>
      <c r="KJX169" s="109"/>
      <c r="KJY169" s="109"/>
      <c r="KJZ169" s="109"/>
      <c r="KKA169" s="109"/>
      <c r="KKB169" s="109"/>
      <c r="KKC169" s="109"/>
      <c r="KKD169" s="109"/>
      <c r="KKE169" s="109"/>
      <c r="KKF169" s="109"/>
      <c r="KKG169" s="109"/>
      <c r="KKH169" s="109"/>
      <c r="KKI169" s="109"/>
      <c r="KKJ169" s="109"/>
      <c r="KKK169" s="109"/>
      <c r="KKL169" s="109"/>
      <c r="KKM169" s="109"/>
      <c r="KKN169" s="109"/>
      <c r="KKO169" s="109"/>
      <c r="KKP169" s="109"/>
      <c r="KKQ169" s="109"/>
      <c r="KKR169" s="109"/>
      <c r="KKS169" s="109"/>
      <c r="KKT169" s="109"/>
      <c r="KKU169" s="109"/>
      <c r="KKV169" s="109"/>
      <c r="KKW169" s="109"/>
      <c r="KKX169" s="109"/>
      <c r="KKY169" s="109"/>
      <c r="KKZ169" s="109"/>
      <c r="KLA169" s="109"/>
      <c r="KLB169" s="109"/>
      <c r="KLC169" s="109"/>
      <c r="KLD169" s="109"/>
      <c r="KLE169" s="109"/>
      <c r="KLF169" s="109"/>
      <c r="KLG169" s="109"/>
      <c r="KLH169" s="109"/>
      <c r="KLI169" s="109"/>
      <c r="KLJ169" s="109"/>
      <c r="KLK169" s="109"/>
      <c r="KLL169" s="109"/>
      <c r="KLM169" s="109"/>
      <c r="KLN169" s="109"/>
      <c r="KLO169" s="109"/>
      <c r="KLP169" s="109"/>
      <c r="KLQ169" s="109"/>
      <c r="KLR169" s="109"/>
      <c r="KLS169" s="109"/>
      <c r="KLT169" s="109"/>
      <c r="KLU169" s="109"/>
      <c r="KLV169" s="109"/>
      <c r="KLW169" s="109"/>
      <c r="KLX169" s="109"/>
      <c r="KLY169" s="109"/>
      <c r="KLZ169" s="109"/>
      <c r="KMA169" s="109"/>
      <c r="KMB169" s="109"/>
      <c r="KMC169" s="109"/>
      <c r="KMD169" s="109"/>
      <c r="KME169" s="109"/>
      <c r="KMF169" s="109"/>
      <c r="KMG169" s="109"/>
      <c r="KMH169" s="109"/>
      <c r="KMI169" s="109"/>
      <c r="KMJ169" s="109"/>
      <c r="KMK169" s="109"/>
      <c r="KML169" s="109"/>
      <c r="KMM169" s="109"/>
      <c r="KMN169" s="109"/>
      <c r="KMO169" s="109"/>
      <c r="KMP169" s="109"/>
      <c r="KMQ169" s="109"/>
      <c r="KMR169" s="109"/>
      <c r="KMS169" s="109"/>
      <c r="KMT169" s="109"/>
      <c r="KMU169" s="109"/>
      <c r="KMV169" s="109"/>
      <c r="KMW169" s="109"/>
      <c r="KMX169" s="109"/>
      <c r="KMY169" s="109"/>
      <c r="KMZ169" s="109"/>
      <c r="KNA169" s="109"/>
      <c r="KNB169" s="109"/>
      <c r="KNC169" s="109"/>
      <c r="KND169" s="109"/>
      <c r="KNE169" s="109"/>
      <c r="KNF169" s="109"/>
      <c r="KNG169" s="109"/>
      <c r="KNH169" s="109"/>
      <c r="KNI169" s="109"/>
      <c r="KNJ169" s="109"/>
      <c r="KNK169" s="109"/>
      <c r="KNL169" s="109"/>
      <c r="KNM169" s="109"/>
      <c r="KNN169" s="109"/>
      <c r="KNO169" s="109"/>
      <c r="KNP169" s="109"/>
      <c r="KNQ169" s="109"/>
      <c r="KNR169" s="109"/>
      <c r="KNS169" s="109"/>
      <c r="KNT169" s="109"/>
      <c r="KNU169" s="109"/>
      <c r="KNV169" s="109"/>
      <c r="KNW169" s="109"/>
      <c r="KNX169" s="109"/>
      <c r="KNY169" s="109"/>
      <c r="KNZ169" s="109"/>
      <c r="KOA169" s="109"/>
      <c r="KOB169" s="109"/>
      <c r="KOC169" s="109"/>
      <c r="KOD169" s="109"/>
      <c r="KOE169" s="109"/>
      <c r="KOF169" s="109"/>
      <c r="KOG169" s="109"/>
      <c r="KOH169" s="109"/>
      <c r="KOI169" s="109"/>
      <c r="KOJ169" s="109"/>
      <c r="KOK169" s="109"/>
      <c r="KOL169" s="109"/>
      <c r="KOM169" s="109"/>
      <c r="KON169" s="109"/>
      <c r="KOO169" s="109"/>
      <c r="KOP169" s="109"/>
      <c r="KOQ169" s="109"/>
      <c r="KOR169" s="109"/>
      <c r="KOS169" s="109"/>
      <c r="KOT169" s="109"/>
      <c r="KOU169" s="109"/>
      <c r="KOV169" s="109"/>
      <c r="KOW169" s="109"/>
      <c r="KOX169" s="109"/>
      <c r="KOY169" s="109"/>
      <c r="KOZ169" s="109"/>
      <c r="KPA169" s="109"/>
      <c r="KPB169" s="109"/>
      <c r="KPC169" s="109"/>
      <c r="KPD169" s="109"/>
      <c r="KPE169" s="109"/>
      <c r="KPF169" s="109"/>
      <c r="KPG169" s="109"/>
      <c r="KPH169" s="109"/>
      <c r="KPI169" s="109"/>
      <c r="KPJ169" s="109"/>
      <c r="KPK169" s="109"/>
      <c r="KPL169" s="109"/>
      <c r="KPM169" s="109"/>
      <c r="KPN169" s="109"/>
      <c r="KPO169" s="109"/>
      <c r="KPP169" s="109"/>
      <c r="KPQ169" s="109"/>
      <c r="KPR169" s="109"/>
      <c r="KPS169" s="109"/>
      <c r="KPT169" s="109"/>
      <c r="KPU169" s="109"/>
      <c r="KPV169" s="109"/>
      <c r="KPW169" s="109"/>
      <c r="KPX169" s="109"/>
      <c r="KPY169" s="109"/>
      <c r="KPZ169" s="109"/>
      <c r="KQA169" s="109"/>
      <c r="KQB169" s="109"/>
      <c r="KQC169" s="109"/>
      <c r="KQD169" s="109"/>
      <c r="KQE169" s="109"/>
      <c r="KQF169" s="109"/>
      <c r="KQG169" s="109"/>
      <c r="KQH169" s="109"/>
      <c r="KQI169" s="109"/>
      <c r="KQJ169" s="109"/>
      <c r="KQK169" s="109"/>
      <c r="KQL169" s="109"/>
      <c r="KQM169" s="109"/>
      <c r="KQN169" s="109"/>
      <c r="KQO169" s="109"/>
      <c r="KQP169" s="109"/>
      <c r="KQQ169" s="109"/>
      <c r="KQR169" s="109"/>
      <c r="KQS169" s="109"/>
      <c r="KQT169" s="109"/>
      <c r="KQU169" s="109"/>
      <c r="KQV169" s="109"/>
      <c r="KQW169" s="109"/>
      <c r="KQX169" s="109"/>
      <c r="KQY169" s="109"/>
      <c r="KQZ169" s="109"/>
      <c r="KRA169" s="109"/>
      <c r="KRB169" s="109"/>
      <c r="KRC169" s="109"/>
      <c r="KRD169" s="109"/>
      <c r="KRE169" s="109"/>
      <c r="KRF169" s="109"/>
      <c r="KRG169" s="109"/>
      <c r="KRH169" s="109"/>
      <c r="KRI169" s="109"/>
      <c r="KRJ169" s="109"/>
      <c r="KRK169" s="109"/>
      <c r="KRL169" s="109"/>
      <c r="KRM169" s="109"/>
      <c r="KRN169" s="109"/>
      <c r="KRO169" s="109"/>
      <c r="KRP169" s="109"/>
      <c r="KRQ169" s="109"/>
      <c r="KRR169" s="109"/>
      <c r="KRS169" s="109"/>
      <c r="KRT169" s="109"/>
      <c r="KRU169" s="109"/>
      <c r="KRV169" s="109"/>
      <c r="KRW169" s="109"/>
      <c r="KRX169" s="109"/>
      <c r="KRY169" s="109"/>
      <c r="KRZ169" s="109"/>
      <c r="KSA169" s="109"/>
      <c r="KSB169" s="109"/>
      <c r="KSC169" s="109"/>
      <c r="KSD169" s="109"/>
      <c r="KSF169" s="109"/>
      <c r="KSG169" s="109"/>
      <c r="KSH169" s="109"/>
      <c r="KSI169" s="109"/>
      <c r="KSJ169" s="109"/>
      <c r="KSK169" s="109"/>
      <c r="KSL169" s="109"/>
      <c r="KSM169" s="109"/>
      <c r="KSN169" s="109"/>
      <c r="KSO169" s="109"/>
      <c r="KSP169" s="109"/>
      <c r="KSQ169" s="109"/>
      <c r="KSR169" s="109"/>
      <c r="KSS169" s="109"/>
      <c r="KST169" s="109"/>
      <c r="KSU169" s="109"/>
      <c r="KSV169" s="109"/>
      <c r="KSW169" s="109"/>
      <c r="KSX169" s="109"/>
      <c r="KSY169" s="109"/>
      <c r="KSZ169" s="109"/>
      <c r="KTA169" s="109"/>
      <c r="KTB169" s="109"/>
      <c r="KTC169" s="109"/>
      <c r="KTD169" s="109"/>
      <c r="KTE169" s="109"/>
      <c r="KTF169" s="109"/>
      <c r="KTG169" s="109"/>
      <c r="KTH169" s="109"/>
      <c r="KTI169" s="109"/>
      <c r="KTJ169" s="109"/>
      <c r="KTK169" s="109"/>
      <c r="KTL169" s="109"/>
      <c r="KTM169" s="109"/>
      <c r="KTN169" s="109"/>
      <c r="KTO169" s="109"/>
      <c r="KTP169" s="109"/>
      <c r="KTQ169" s="109"/>
      <c r="KTR169" s="109"/>
      <c r="KTS169" s="109"/>
      <c r="KTT169" s="109"/>
      <c r="KTU169" s="109"/>
      <c r="KTV169" s="109"/>
      <c r="KTW169" s="109"/>
      <c r="KTX169" s="109"/>
      <c r="KTY169" s="109"/>
      <c r="KTZ169" s="109"/>
      <c r="KUA169" s="109"/>
      <c r="KUB169" s="109"/>
      <c r="KUC169" s="109"/>
      <c r="KUD169" s="109"/>
      <c r="KUE169" s="109"/>
      <c r="KUF169" s="109"/>
      <c r="KUG169" s="109"/>
      <c r="KUH169" s="109"/>
      <c r="KUI169" s="109"/>
      <c r="KUJ169" s="109"/>
      <c r="KUK169" s="109"/>
      <c r="KUL169" s="109"/>
      <c r="KUM169" s="109"/>
      <c r="KUN169" s="109"/>
      <c r="KUO169" s="109"/>
      <c r="KUP169" s="109"/>
      <c r="KUQ169" s="109"/>
      <c r="KUR169" s="109"/>
      <c r="KUS169" s="109"/>
      <c r="KUT169" s="109"/>
      <c r="KUU169" s="109"/>
      <c r="KUV169" s="109"/>
      <c r="KUW169" s="109"/>
      <c r="KUX169" s="109"/>
      <c r="KUY169" s="109"/>
      <c r="KUZ169" s="109"/>
      <c r="KVA169" s="109"/>
      <c r="KVB169" s="109"/>
      <c r="KVC169" s="109"/>
      <c r="KVD169" s="109"/>
      <c r="KVE169" s="109"/>
      <c r="KVF169" s="109"/>
      <c r="KVG169" s="109"/>
      <c r="KVH169" s="109"/>
      <c r="KVI169" s="109"/>
      <c r="KVJ169" s="109"/>
      <c r="KVK169" s="109"/>
      <c r="KVL169" s="109"/>
      <c r="KVM169" s="109"/>
      <c r="KVN169" s="109"/>
      <c r="KVO169" s="109"/>
      <c r="KVP169" s="109"/>
      <c r="KVQ169" s="109"/>
      <c r="KVR169" s="109"/>
      <c r="KVS169" s="109"/>
      <c r="KVT169" s="109"/>
      <c r="KVU169" s="109"/>
      <c r="KVV169" s="109"/>
      <c r="KVW169" s="109"/>
      <c r="KVX169" s="109"/>
      <c r="KVY169" s="109"/>
      <c r="KVZ169" s="109"/>
      <c r="KWA169" s="109"/>
      <c r="KWB169" s="109"/>
      <c r="KWC169" s="109"/>
      <c r="KWD169" s="109"/>
      <c r="KWE169" s="109"/>
      <c r="KWF169" s="109"/>
      <c r="KWG169" s="109"/>
      <c r="KWH169" s="109"/>
      <c r="KWI169" s="109"/>
      <c r="KWJ169" s="109"/>
      <c r="KWK169" s="109"/>
      <c r="KWL169" s="109"/>
      <c r="KWM169" s="109"/>
      <c r="KWN169" s="109"/>
      <c r="KWO169" s="109"/>
      <c r="KWP169" s="109"/>
      <c r="KWQ169" s="109"/>
      <c r="KWR169" s="109"/>
      <c r="KWS169" s="109"/>
      <c r="KWT169" s="109"/>
      <c r="KWU169" s="109"/>
      <c r="KWV169" s="109"/>
      <c r="KWW169" s="109"/>
      <c r="KWX169" s="109"/>
      <c r="KWY169" s="109"/>
      <c r="KWZ169" s="109"/>
      <c r="KXA169" s="109"/>
      <c r="KXB169" s="109"/>
      <c r="KXC169" s="109"/>
      <c r="KXD169" s="109"/>
      <c r="KXE169" s="109"/>
      <c r="KXF169" s="109"/>
      <c r="KXG169" s="109"/>
      <c r="KXH169" s="109"/>
      <c r="KXI169" s="109"/>
      <c r="KXJ169" s="109"/>
      <c r="KXK169" s="109"/>
      <c r="KXL169" s="109"/>
      <c r="KXM169" s="109"/>
      <c r="KXN169" s="109"/>
      <c r="KXO169" s="109"/>
      <c r="KXP169" s="109"/>
      <c r="KXQ169" s="109"/>
      <c r="KXR169" s="109"/>
      <c r="KXS169" s="109"/>
      <c r="KXT169" s="109"/>
      <c r="KXU169" s="109"/>
      <c r="KXV169" s="109"/>
      <c r="KXW169" s="109"/>
      <c r="KXX169" s="109"/>
      <c r="KXY169" s="109"/>
      <c r="KXZ169" s="109"/>
      <c r="KYA169" s="109"/>
      <c r="KYB169" s="109"/>
      <c r="KYC169" s="109"/>
      <c r="KYD169" s="109"/>
      <c r="KYE169" s="109"/>
      <c r="KYF169" s="109"/>
      <c r="KYG169" s="109"/>
      <c r="KYH169" s="109"/>
      <c r="KYI169" s="109"/>
      <c r="KYJ169" s="109"/>
      <c r="KYK169" s="109"/>
      <c r="KYL169" s="109"/>
      <c r="KYM169" s="109"/>
      <c r="KYN169" s="109"/>
      <c r="KYO169" s="109"/>
      <c r="KYP169" s="109"/>
      <c r="KYQ169" s="109"/>
      <c r="KYR169" s="109"/>
      <c r="KYS169" s="109"/>
      <c r="KYT169" s="109"/>
      <c r="KYU169" s="109"/>
      <c r="KYV169" s="109"/>
      <c r="KYW169" s="109"/>
      <c r="KYX169" s="109"/>
      <c r="KYY169" s="109"/>
      <c r="KYZ169" s="109"/>
      <c r="KZA169" s="109"/>
      <c r="KZB169" s="109"/>
      <c r="KZC169" s="109"/>
      <c r="KZD169" s="109"/>
      <c r="KZE169" s="109"/>
      <c r="KZF169" s="109"/>
      <c r="KZG169" s="109"/>
      <c r="KZH169" s="109"/>
      <c r="KZI169" s="109"/>
      <c r="KZJ169" s="109"/>
      <c r="KZK169" s="109"/>
      <c r="KZL169" s="109"/>
      <c r="KZM169" s="109"/>
      <c r="KZN169" s="109"/>
      <c r="KZO169" s="109"/>
      <c r="KZP169" s="109"/>
      <c r="KZQ169" s="109"/>
      <c r="KZR169" s="109"/>
      <c r="KZS169" s="109"/>
      <c r="KZT169" s="109"/>
      <c r="KZU169" s="109"/>
      <c r="KZV169" s="109"/>
      <c r="KZW169" s="109"/>
      <c r="KZX169" s="109"/>
      <c r="KZY169" s="109"/>
      <c r="KZZ169" s="109"/>
      <c r="LAA169" s="109"/>
      <c r="LAB169" s="109"/>
      <c r="LAC169" s="109"/>
      <c r="LAD169" s="109"/>
      <c r="LAE169" s="109"/>
      <c r="LAF169" s="109"/>
      <c r="LAG169" s="109"/>
      <c r="LAH169" s="109"/>
      <c r="LAI169" s="109"/>
      <c r="LAJ169" s="109"/>
      <c r="LAK169" s="109"/>
      <c r="LAL169" s="109"/>
      <c r="LAM169" s="109"/>
      <c r="LAN169" s="109"/>
      <c r="LAO169" s="109"/>
      <c r="LAP169" s="109"/>
      <c r="LAQ169" s="109"/>
      <c r="LAR169" s="109"/>
      <c r="LAS169" s="109"/>
      <c r="LAT169" s="109"/>
      <c r="LAU169" s="109"/>
      <c r="LAV169" s="109"/>
      <c r="LAW169" s="109"/>
      <c r="LAX169" s="109"/>
      <c r="LAY169" s="109"/>
      <c r="LAZ169" s="109"/>
      <c r="LBA169" s="109"/>
      <c r="LBB169" s="109"/>
      <c r="LBC169" s="109"/>
      <c r="LBD169" s="109"/>
      <c r="LBE169" s="109"/>
      <c r="LBF169" s="109"/>
      <c r="LBG169" s="109"/>
      <c r="LBH169" s="109"/>
      <c r="LBI169" s="109"/>
      <c r="LBJ169" s="109"/>
      <c r="LBK169" s="109"/>
      <c r="LBL169" s="109"/>
      <c r="LBM169" s="109"/>
      <c r="LBN169" s="109"/>
      <c r="LBO169" s="109"/>
      <c r="LBP169" s="109"/>
      <c r="LBQ169" s="109"/>
      <c r="LBR169" s="109"/>
      <c r="LBS169" s="109"/>
      <c r="LBT169" s="109"/>
      <c r="LBU169" s="109"/>
      <c r="LBV169" s="109"/>
      <c r="LBW169" s="109"/>
      <c r="LBX169" s="109"/>
      <c r="LBY169" s="109"/>
      <c r="LBZ169" s="109"/>
      <c r="LCB169" s="109"/>
      <c r="LCC169" s="109"/>
      <c r="LCD169" s="109"/>
      <c r="LCE169" s="109"/>
      <c r="LCF169" s="109"/>
      <c r="LCG169" s="109"/>
      <c r="LCH169" s="109"/>
      <c r="LCI169" s="109"/>
      <c r="LCJ169" s="109"/>
      <c r="LCK169" s="109"/>
      <c r="LCL169" s="109"/>
      <c r="LCM169" s="109"/>
      <c r="LCN169" s="109"/>
      <c r="LCO169" s="109"/>
      <c r="LCP169" s="109"/>
      <c r="LCQ169" s="109"/>
      <c r="LCR169" s="109"/>
      <c r="LCS169" s="109"/>
      <c r="LCT169" s="109"/>
      <c r="LCU169" s="109"/>
      <c r="LCV169" s="109"/>
      <c r="LCW169" s="109"/>
      <c r="LCX169" s="109"/>
      <c r="LCY169" s="109"/>
      <c r="LCZ169" s="109"/>
      <c r="LDA169" s="109"/>
      <c r="LDB169" s="109"/>
      <c r="LDC169" s="109"/>
      <c r="LDD169" s="109"/>
      <c r="LDE169" s="109"/>
      <c r="LDF169" s="109"/>
      <c r="LDG169" s="109"/>
      <c r="LDH169" s="109"/>
      <c r="LDI169" s="109"/>
      <c r="LDJ169" s="109"/>
      <c r="LDK169" s="109"/>
      <c r="LDL169" s="109"/>
      <c r="LDM169" s="109"/>
      <c r="LDN169" s="109"/>
      <c r="LDO169" s="109"/>
      <c r="LDP169" s="109"/>
      <c r="LDQ169" s="109"/>
      <c r="LDR169" s="109"/>
      <c r="LDS169" s="109"/>
      <c r="LDT169" s="109"/>
      <c r="LDU169" s="109"/>
      <c r="LDV169" s="109"/>
      <c r="LDW169" s="109"/>
      <c r="LDX169" s="109"/>
      <c r="LDY169" s="109"/>
      <c r="LDZ169" s="109"/>
      <c r="LEA169" s="109"/>
      <c r="LEB169" s="109"/>
      <c r="LEC169" s="109"/>
      <c r="LED169" s="109"/>
      <c r="LEE169" s="109"/>
      <c r="LEF169" s="109"/>
      <c r="LEG169" s="109"/>
      <c r="LEH169" s="109"/>
      <c r="LEI169" s="109"/>
      <c r="LEJ169" s="109"/>
      <c r="LEK169" s="109"/>
      <c r="LEL169" s="109"/>
      <c r="LEM169" s="109"/>
      <c r="LEN169" s="109"/>
      <c r="LEO169" s="109"/>
      <c r="LEP169" s="109"/>
      <c r="LEQ169" s="109"/>
      <c r="LER169" s="109"/>
      <c r="LES169" s="109"/>
      <c r="LET169" s="109"/>
      <c r="LEU169" s="109"/>
      <c r="LEV169" s="109"/>
      <c r="LEW169" s="109"/>
      <c r="LEX169" s="109"/>
      <c r="LEY169" s="109"/>
      <c r="LEZ169" s="109"/>
      <c r="LFA169" s="109"/>
      <c r="LFB169" s="109"/>
      <c r="LFC169" s="109"/>
      <c r="LFD169" s="109"/>
      <c r="LFE169" s="109"/>
      <c r="LFF169" s="109"/>
      <c r="LFG169" s="109"/>
      <c r="LFH169" s="109"/>
      <c r="LFI169" s="109"/>
      <c r="LFJ169" s="109"/>
      <c r="LFK169" s="109"/>
      <c r="LFL169" s="109"/>
      <c r="LFM169" s="109"/>
      <c r="LFN169" s="109"/>
      <c r="LFO169" s="109"/>
      <c r="LFP169" s="109"/>
      <c r="LFQ169" s="109"/>
      <c r="LFR169" s="109"/>
      <c r="LFS169" s="109"/>
      <c r="LFT169" s="109"/>
      <c r="LFU169" s="109"/>
      <c r="LFV169" s="109"/>
      <c r="LFW169" s="109"/>
      <c r="LFX169" s="109"/>
      <c r="LFY169" s="109"/>
      <c r="LFZ169" s="109"/>
      <c r="LGA169" s="109"/>
      <c r="LGB169" s="109"/>
      <c r="LGC169" s="109"/>
      <c r="LGD169" s="109"/>
      <c r="LGE169" s="109"/>
      <c r="LGF169" s="109"/>
      <c r="LGG169" s="109"/>
      <c r="LGH169" s="109"/>
      <c r="LGI169" s="109"/>
      <c r="LGJ169" s="109"/>
      <c r="LGK169" s="109"/>
      <c r="LGL169" s="109"/>
      <c r="LGM169" s="109"/>
      <c r="LGN169" s="109"/>
      <c r="LGO169" s="109"/>
      <c r="LGP169" s="109"/>
      <c r="LGQ169" s="109"/>
      <c r="LGR169" s="109"/>
      <c r="LGS169" s="109"/>
      <c r="LGT169" s="109"/>
      <c r="LGU169" s="109"/>
      <c r="LGV169" s="109"/>
      <c r="LGW169" s="109"/>
      <c r="LGX169" s="109"/>
      <c r="LGY169" s="109"/>
      <c r="LGZ169" s="109"/>
      <c r="LHA169" s="109"/>
      <c r="LHB169" s="109"/>
      <c r="LHC169" s="109"/>
      <c r="LHD169" s="109"/>
      <c r="LHE169" s="109"/>
      <c r="LHF169" s="109"/>
      <c r="LHG169" s="109"/>
      <c r="LHH169" s="109"/>
      <c r="LHI169" s="109"/>
      <c r="LHJ169" s="109"/>
      <c r="LHK169" s="109"/>
      <c r="LHL169" s="109"/>
      <c r="LHM169" s="109"/>
      <c r="LHN169" s="109"/>
      <c r="LHO169" s="109"/>
      <c r="LHP169" s="109"/>
      <c r="LHQ169" s="109"/>
      <c r="LHR169" s="109"/>
      <c r="LHS169" s="109"/>
      <c r="LHT169" s="109"/>
      <c r="LHU169" s="109"/>
      <c r="LHV169" s="109"/>
      <c r="LHW169" s="109"/>
      <c r="LHX169" s="109"/>
      <c r="LHY169" s="109"/>
      <c r="LHZ169" s="109"/>
      <c r="LIA169" s="109"/>
      <c r="LIB169" s="109"/>
      <c r="LIC169" s="109"/>
      <c r="LID169" s="109"/>
      <c r="LIE169" s="109"/>
      <c r="LIF169" s="109"/>
      <c r="LIG169" s="109"/>
      <c r="LIH169" s="109"/>
      <c r="LII169" s="109"/>
      <c r="LIJ169" s="109"/>
      <c r="LIK169" s="109"/>
      <c r="LIL169" s="109"/>
      <c r="LIM169" s="109"/>
      <c r="LIN169" s="109"/>
      <c r="LIO169" s="109"/>
      <c r="LIP169" s="109"/>
      <c r="LIQ169" s="109"/>
      <c r="LIR169" s="109"/>
      <c r="LIS169" s="109"/>
      <c r="LIT169" s="109"/>
      <c r="LIU169" s="109"/>
      <c r="LIV169" s="109"/>
      <c r="LIW169" s="109"/>
      <c r="LIX169" s="109"/>
      <c r="LIY169" s="109"/>
      <c r="LIZ169" s="109"/>
      <c r="LJA169" s="109"/>
      <c r="LJB169" s="109"/>
      <c r="LJC169" s="109"/>
      <c r="LJD169" s="109"/>
      <c r="LJE169" s="109"/>
      <c r="LJF169" s="109"/>
      <c r="LJG169" s="109"/>
      <c r="LJH169" s="109"/>
      <c r="LJI169" s="109"/>
      <c r="LJJ169" s="109"/>
      <c r="LJK169" s="109"/>
      <c r="LJL169" s="109"/>
      <c r="LJM169" s="109"/>
      <c r="LJN169" s="109"/>
      <c r="LJO169" s="109"/>
      <c r="LJP169" s="109"/>
      <c r="LJQ169" s="109"/>
      <c r="LJR169" s="109"/>
      <c r="LJS169" s="109"/>
      <c r="LJT169" s="109"/>
      <c r="LJU169" s="109"/>
      <c r="LJV169" s="109"/>
      <c r="LJW169" s="109"/>
      <c r="LJX169" s="109"/>
      <c r="LJY169" s="109"/>
      <c r="LJZ169" s="109"/>
      <c r="LKA169" s="109"/>
      <c r="LKB169" s="109"/>
      <c r="LKC169" s="109"/>
      <c r="LKD169" s="109"/>
      <c r="LKE169" s="109"/>
      <c r="LKF169" s="109"/>
      <c r="LKG169" s="109"/>
      <c r="LKH169" s="109"/>
      <c r="LKI169" s="109"/>
      <c r="LKJ169" s="109"/>
      <c r="LKK169" s="109"/>
      <c r="LKL169" s="109"/>
      <c r="LKM169" s="109"/>
      <c r="LKN169" s="109"/>
      <c r="LKO169" s="109"/>
      <c r="LKP169" s="109"/>
      <c r="LKQ169" s="109"/>
      <c r="LKR169" s="109"/>
      <c r="LKS169" s="109"/>
      <c r="LKT169" s="109"/>
      <c r="LKU169" s="109"/>
      <c r="LKV169" s="109"/>
      <c r="LKW169" s="109"/>
      <c r="LKX169" s="109"/>
      <c r="LKY169" s="109"/>
      <c r="LKZ169" s="109"/>
      <c r="LLA169" s="109"/>
      <c r="LLB169" s="109"/>
      <c r="LLC169" s="109"/>
      <c r="LLD169" s="109"/>
      <c r="LLE169" s="109"/>
      <c r="LLF169" s="109"/>
      <c r="LLG169" s="109"/>
      <c r="LLH169" s="109"/>
      <c r="LLI169" s="109"/>
      <c r="LLJ169" s="109"/>
      <c r="LLK169" s="109"/>
      <c r="LLL169" s="109"/>
      <c r="LLM169" s="109"/>
      <c r="LLN169" s="109"/>
      <c r="LLO169" s="109"/>
      <c r="LLP169" s="109"/>
      <c r="LLQ169" s="109"/>
      <c r="LLR169" s="109"/>
      <c r="LLS169" s="109"/>
      <c r="LLT169" s="109"/>
      <c r="LLU169" s="109"/>
      <c r="LLV169" s="109"/>
      <c r="LLX169" s="109"/>
      <c r="LLY169" s="109"/>
      <c r="LLZ169" s="109"/>
      <c r="LMA169" s="109"/>
      <c r="LMB169" s="109"/>
      <c r="LMC169" s="109"/>
      <c r="LMD169" s="109"/>
      <c r="LME169" s="109"/>
      <c r="LMF169" s="109"/>
      <c r="LMG169" s="109"/>
      <c r="LMH169" s="109"/>
      <c r="LMI169" s="109"/>
      <c r="LMJ169" s="109"/>
      <c r="LMK169" s="109"/>
      <c r="LML169" s="109"/>
      <c r="LMM169" s="109"/>
      <c r="LMN169" s="109"/>
      <c r="LMO169" s="109"/>
      <c r="LMP169" s="109"/>
      <c r="LMQ169" s="109"/>
      <c r="LMR169" s="109"/>
      <c r="LMS169" s="109"/>
      <c r="LMT169" s="109"/>
      <c r="LMU169" s="109"/>
      <c r="LMV169" s="109"/>
      <c r="LMW169" s="109"/>
      <c r="LMX169" s="109"/>
      <c r="LMY169" s="109"/>
      <c r="LMZ169" s="109"/>
      <c r="LNA169" s="109"/>
      <c r="LNB169" s="109"/>
      <c r="LNC169" s="109"/>
      <c r="LND169" s="109"/>
      <c r="LNE169" s="109"/>
      <c r="LNF169" s="109"/>
      <c r="LNG169" s="109"/>
      <c r="LNH169" s="109"/>
      <c r="LNI169" s="109"/>
      <c r="LNJ169" s="109"/>
      <c r="LNK169" s="109"/>
      <c r="LNL169" s="109"/>
      <c r="LNM169" s="109"/>
      <c r="LNN169" s="109"/>
      <c r="LNO169" s="109"/>
      <c r="LNP169" s="109"/>
      <c r="LNQ169" s="109"/>
      <c r="LNR169" s="109"/>
      <c r="LNS169" s="109"/>
      <c r="LNT169" s="109"/>
      <c r="LNU169" s="109"/>
      <c r="LNV169" s="109"/>
      <c r="LNW169" s="109"/>
      <c r="LNX169" s="109"/>
      <c r="LNY169" s="109"/>
      <c r="LNZ169" s="109"/>
      <c r="LOA169" s="109"/>
      <c r="LOB169" s="109"/>
      <c r="LOC169" s="109"/>
      <c r="LOD169" s="109"/>
      <c r="LOE169" s="109"/>
      <c r="LOF169" s="109"/>
      <c r="LOG169" s="109"/>
      <c r="LOH169" s="109"/>
      <c r="LOI169" s="109"/>
      <c r="LOJ169" s="109"/>
      <c r="LOK169" s="109"/>
      <c r="LOL169" s="109"/>
      <c r="LOM169" s="109"/>
      <c r="LON169" s="109"/>
      <c r="LOO169" s="109"/>
      <c r="LOP169" s="109"/>
      <c r="LOQ169" s="109"/>
      <c r="LOR169" s="109"/>
      <c r="LOS169" s="109"/>
      <c r="LOT169" s="109"/>
      <c r="LOU169" s="109"/>
      <c r="LOV169" s="109"/>
      <c r="LOW169" s="109"/>
      <c r="LOX169" s="109"/>
      <c r="LOY169" s="109"/>
      <c r="LOZ169" s="109"/>
      <c r="LPA169" s="109"/>
      <c r="LPB169" s="109"/>
      <c r="LPC169" s="109"/>
      <c r="LPD169" s="109"/>
      <c r="LPE169" s="109"/>
      <c r="LPF169" s="109"/>
      <c r="LPG169" s="109"/>
      <c r="LPH169" s="109"/>
      <c r="LPI169" s="109"/>
      <c r="LPJ169" s="109"/>
      <c r="LPK169" s="109"/>
      <c r="LPL169" s="109"/>
      <c r="LPM169" s="109"/>
      <c r="LPN169" s="109"/>
      <c r="LPO169" s="109"/>
      <c r="LPP169" s="109"/>
      <c r="LPQ169" s="109"/>
      <c r="LPR169" s="109"/>
      <c r="LPS169" s="109"/>
      <c r="LPT169" s="109"/>
      <c r="LPU169" s="109"/>
      <c r="LPV169" s="109"/>
      <c r="LPW169" s="109"/>
      <c r="LPX169" s="109"/>
      <c r="LPY169" s="109"/>
      <c r="LPZ169" s="109"/>
      <c r="LQA169" s="109"/>
      <c r="LQB169" s="109"/>
      <c r="LQC169" s="109"/>
      <c r="LQD169" s="109"/>
      <c r="LQE169" s="109"/>
      <c r="LQF169" s="109"/>
      <c r="LQG169" s="109"/>
      <c r="LQH169" s="109"/>
      <c r="LQI169" s="109"/>
      <c r="LQJ169" s="109"/>
      <c r="LQK169" s="109"/>
      <c r="LQL169" s="109"/>
      <c r="LQM169" s="109"/>
      <c r="LQN169" s="109"/>
      <c r="LQO169" s="109"/>
      <c r="LQP169" s="109"/>
      <c r="LQQ169" s="109"/>
      <c r="LQR169" s="109"/>
      <c r="LQS169" s="109"/>
      <c r="LQT169" s="109"/>
      <c r="LQU169" s="109"/>
      <c r="LQV169" s="109"/>
      <c r="LQW169" s="109"/>
      <c r="LQX169" s="109"/>
      <c r="LQY169" s="109"/>
      <c r="LQZ169" s="109"/>
      <c r="LRA169" s="109"/>
      <c r="LRB169" s="109"/>
      <c r="LRC169" s="109"/>
      <c r="LRD169" s="109"/>
      <c r="LRE169" s="109"/>
      <c r="LRF169" s="109"/>
      <c r="LRG169" s="109"/>
      <c r="LRH169" s="109"/>
      <c r="LRI169" s="109"/>
      <c r="LRJ169" s="109"/>
      <c r="LRK169" s="109"/>
      <c r="LRL169" s="109"/>
      <c r="LRM169" s="109"/>
      <c r="LRN169" s="109"/>
      <c r="LRO169" s="109"/>
      <c r="LRP169" s="109"/>
      <c r="LRQ169" s="109"/>
      <c r="LRR169" s="109"/>
      <c r="LRS169" s="109"/>
      <c r="LRT169" s="109"/>
      <c r="LRU169" s="109"/>
      <c r="LRV169" s="109"/>
      <c r="LRW169" s="109"/>
      <c r="LRX169" s="109"/>
      <c r="LRY169" s="109"/>
      <c r="LRZ169" s="109"/>
      <c r="LSA169" s="109"/>
      <c r="LSB169" s="109"/>
      <c r="LSC169" s="109"/>
      <c r="LSD169" s="109"/>
      <c r="LSE169" s="109"/>
      <c r="LSF169" s="109"/>
      <c r="LSG169" s="109"/>
      <c r="LSH169" s="109"/>
      <c r="LSI169" s="109"/>
      <c r="LSJ169" s="109"/>
      <c r="LSK169" s="109"/>
      <c r="LSL169" s="109"/>
      <c r="LSM169" s="109"/>
      <c r="LSN169" s="109"/>
      <c r="LSO169" s="109"/>
      <c r="LSP169" s="109"/>
      <c r="LSQ169" s="109"/>
      <c r="LSR169" s="109"/>
      <c r="LSS169" s="109"/>
      <c r="LST169" s="109"/>
      <c r="LSU169" s="109"/>
      <c r="LSV169" s="109"/>
      <c r="LSW169" s="109"/>
      <c r="LSX169" s="109"/>
      <c r="LSY169" s="109"/>
      <c r="LSZ169" s="109"/>
      <c r="LTA169" s="109"/>
      <c r="LTB169" s="109"/>
      <c r="LTC169" s="109"/>
      <c r="LTD169" s="109"/>
      <c r="LTE169" s="109"/>
      <c r="LTF169" s="109"/>
      <c r="LTG169" s="109"/>
      <c r="LTH169" s="109"/>
      <c r="LTI169" s="109"/>
      <c r="LTJ169" s="109"/>
      <c r="LTK169" s="109"/>
      <c r="LTL169" s="109"/>
      <c r="LTM169" s="109"/>
      <c r="LTN169" s="109"/>
      <c r="LTO169" s="109"/>
      <c r="LTP169" s="109"/>
      <c r="LTQ169" s="109"/>
      <c r="LTR169" s="109"/>
      <c r="LTS169" s="109"/>
      <c r="LTT169" s="109"/>
      <c r="LTU169" s="109"/>
      <c r="LTV169" s="109"/>
      <c r="LTW169" s="109"/>
      <c r="LTX169" s="109"/>
      <c r="LTY169" s="109"/>
      <c r="LTZ169" s="109"/>
      <c r="LUA169" s="109"/>
      <c r="LUB169" s="109"/>
      <c r="LUC169" s="109"/>
      <c r="LUD169" s="109"/>
      <c r="LUE169" s="109"/>
      <c r="LUF169" s="109"/>
      <c r="LUG169" s="109"/>
      <c r="LUH169" s="109"/>
      <c r="LUI169" s="109"/>
      <c r="LUJ169" s="109"/>
      <c r="LUK169" s="109"/>
      <c r="LUL169" s="109"/>
      <c r="LUM169" s="109"/>
      <c r="LUN169" s="109"/>
      <c r="LUO169" s="109"/>
      <c r="LUP169" s="109"/>
      <c r="LUQ169" s="109"/>
      <c r="LUR169" s="109"/>
      <c r="LUS169" s="109"/>
      <c r="LUT169" s="109"/>
      <c r="LUU169" s="109"/>
      <c r="LUV169" s="109"/>
      <c r="LUW169" s="109"/>
      <c r="LUX169" s="109"/>
      <c r="LUY169" s="109"/>
      <c r="LUZ169" s="109"/>
      <c r="LVA169" s="109"/>
      <c r="LVB169" s="109"/>
      <c r="LVC169" s="109"/>
      <c r="LVD169" s="109"/>
      <c r="LVE169" s="109"/>
      <c r="LVF169" s="109"/>
      <c r="LVG169" s="109"/>
      <c r="LVH169" s="109"/>
      <c r="LVI169" s="109"/>
      <c r="LVJ169" s="109"/>
      <c r="LVK169" s="109"/>
      <c r="LVL169" s="109"/>
      <c r="LVM169" s="109"/>
      <c r="LVN169" s="109"/>
      <c r="LVO169" s="109"/>
      <c r="LVP169" s="109"/>
      <c r="LVQ169" s="109"/>
      <c r="LVR169" s="109"/>
      <c r="LVT169" s="109"/>
      <c r="LVU169" s="109"/>
      <c r="LVV169" s="109"/>
      <c r="LVW169" s="109"/>
      <c r="LVX169" s="109"/>
      <c r="LVY169" s="109"/>
      <c r="LVZ169" s="109"/>
      <c r="LWA169" s="109"/>
      <c r="LWB169" s="109"/>
      <c r="LWC169" s="109"/>
      <c r="LWD169" s="109"/>
      <c r="LWE169" s="109"/>
      <c r="LWF169" s="109"/>
      <c r="LWG169" s="109"/>
      <c r="LWH169" s="109"/>
      <c r="LWI169" s="109"/>
      <c r="LWJ169" s="109"/>
      <c r="LWK169" s="109"/>
      <c r="LWL169" s="109"/>
      <c r="LWM169" s="109"/>
      <c r="LWN169" s="109"/>
      <c r="LWO169" s="109"/>
      <c r="LWP169" s="109"/>
      <c r="LWQ169" s="109"/>
      <c r="LWR169" s="109"/>
      <c r="LWS169" s="109"/>
      <c r="LWT169" s="109"/>
      <c r="LWU169" s="109"/>
      <c r="LWV169" s="109"/>
      <c r="LWW169" s="109"/>
      <c r="LWX169" s="109"/>
      <c r="LWY169" s="109"/>
      <c r="LWZ169" s="109"/>
      <c r="LXA169" s="109"/>
      <c r="LXB169" s="109"/>
      <c r="LXC169" s="109"/>
      <c r="LXD169" s="109"/>
      <c r="LXE169" s="109"/>
      <c r="LXF169" s="109"/>
      <c r="LXG169" s="109"/>
      <c r="LXH169" s="109"/>
      <c r="LXI169" s="109"/>
      <c r="LXJ169" s="109"/>
      <c r="LXK169" s="109"/>
      <c r="LXL169" s="109"/>
      <c r="LXM169" s="109"/>
      <c r="LXN169" s="109"/>
      <c r="LXO169" s="109"/>
      <c r="LXP169" s="109"/>
      <c r="LXQ169" s="109"/>
      <c r="LXR169" s="109"/>
      <c r="LXS169" s="109"/>
      <c r="LXT169" s="109"/>
      <c r="LXU169" s="109"/>
      <c r="LXV169" s="109"/>
      <c r="LXW169" s="109"/>
      <c r="LXX169" s="109"/>
      <c r="LXY169" s="109"/>
      <c r="LXZ169" s="109"/>
      <c r="LYA169" s="109"/>
      <c r="LYB169" s="109"/>
      <c r="LYC169" s="109"/>
      <c r="LYD169" s="109"/>
      <c r="LYE169" s="109"/>
      <c r="LYF169" s="109"/>
      <c r="LYG169" s="109"/>
      <c r="LYH169" s="109"/>
      <c r="LYI169" s="109"/>
      <c r="LYJ169" s="109"/>
      <c r="LYK169" s="109"/>
      <c r="LYL169" s="109"/>
      <c r="LYM169" s="109"/>
      <c r="LYN169" s="109"/>
      <c r="LYO169" s="109"/>
      <c r="LYP169" s="109"/>
      <c r="LYQ169" s="109"/>
      <c r="LYR169" s="109"/>
      <c r="LYS169" s="109"/>
      <c r="LYT169" s="109"/>
      <c r="LYU169" s="109"/>
      <c r="LYV169" s="109"/>
      <c r="LYW169" s="109"/>
      <c r="LYX169" s="109"/>
      <c r="LYY169" s="109"/>
      <c r="LYZ169" s="109"/>
      <c r="LZA169" s="109"/>
      <c r="LZB169" s="109"/>
      <c r="LZC169" s="109"/>
      <c r="LZD169" s="109"/>
      <c r="LZE169" s="109"/>
      <c r="LZF169" s="109"/>
      <c r="LZG169" s="109"/>
      <c r="LZH169" s="109"/>
      <c r="LZI169" s="109"/>
      <c r="LZJ169" s="109"/>
      <c r="LZK169" s="109"/>
      <c r="LZL169" s="109"/>
      <c r="LZM169" s="109"/>
      <c r="LZN169" s="109"/>
      <c r="LZO169" s="109"/>
      <c r="LZP169" s="109"/>
      <c r="LZQ169" s="109"/>
      <c r="LZR169" s="109"/>
      <c r="LZS169" s="109"/>
      <c r="LZT169" s="109"/>
      <c r="LZU169" s="109"/>
      <c r="LZV169" s="109"/>
      <c r="LZW169" s="109"/>
      <c r="LZX169" s="109"/>
      <c r="LZY169" s="109"/>
      <c r="LZZ169" s="109"/>
      <c r="MAA169" s="109"/>
      <c r="MAB169" s="109"/>
      <c r="MAC169" s="109"/>
      <c r="MAD169" s="109"/>
      <c r="MAE169" s="109"/>
      <c r="MAF169" s="109"/>
      <c r="MAG169" s="109"/>
      <c r="MAH169" s="109"/>
      <c r="MAI169" s="109"/>
      <c r="MAJ169" s="109"/>
      <c r="MAK169" s="109"/>
      <c r="MAL169" s="109"/>
      <c r="MAM169" s="109"/>
      <c r="MAN169" s="109"/>
      <c r="MAO169" s="109"/>
      <c r="MAP169" s="109"/>
      <c r="MAQ169" s="109"/>
      <c r="MAR169" s="109"/>
      <c r="MAS169" s="109"/>
      <c r="MAT169" s="109"/>
      <c r="MAU169" s="109"/>
      <c r="MAV169" s="109"/>
      <c r="MAW169" s="109"/>
      <c r="MAX169" s="109"/>
      <c r="MAY169" s="109"/>
      <c r="MAZ169" s="109"/>
      <c r="MBA169" s="109"/>
      <c r="MBB169" s="109"/>
      <c r="MBC169" s="109"/>
      <c r="MBD169" s="109"/>
      <c r="MBE169" s="109"/>
      <c r="MBF169" s="109"/>
      <c r="MBG169" s="109"/>
      <c r="MBH169" s="109"/>
      <c r="MBI169" s="109"/>
      <c r="MBJ169" s="109"/>
      <c r="MBK169" s="109"/>
      <c r="MBL169" s="109"/>
      <c r="MBM169" s="109"/>
      <c r="MBN169" s="109"/>
      <c r="MBO169" s="109"/>
      <c r="MBP169" s="109"/>
      <c r="MBQ169" s="109"/>
      <c r="MBR169" s="109"/>
      <c r="MBS169" s="109"/>
      <c r="MBT169" s="109"/>
      <c r="MBU169" s="109"/>
      <c r="MBV169" s="109"/>
      <c r="MBW169" s="109"/>
      <c r="MBX169" s="109"/>
      <c r="MBY169" s="109"/>
      <c r="MBZ169" s="109"/>
      <c r="MCA169" s="109"/>
      <c r="MCB169" s="109"/>
      <c r="MCC169" s="109"/>
      <c r="MCD169" s="109"/>
      <c r="MCE169" s="109"/>
      <c r="MCF169" s="109"/>
      <c r="MCG169" s="109"/>
      <c r="MCH169" s="109"/>
      <c r="MCI169" s="109"/>
      <c r="MCJ169" s="109"/>
      <c r="MCK169" s="109"/>
      <c r="MCL169" s="109"/>
      <c r="MCM169" s="109"/>
      <c r="MCN169" s="109"/>
      <c r="MCO169" s="109"/>
      <c r="MCP169" s="109"/>
      <c r="MCQ169" s="109"/>
      <c r="MCR169" s="109"/>
      <c r="MCS169" s="109"/>
      <c r="MCT169" s="109"/>
      <c r="MCU169" s="109"/>
      <c r="MCV169" s="109"/>
      <c r="MCW169" s="109"/>
      <c r="MCX169" s="109"/>
      <c r="MCY169" s="109"/>
      <c r="MCZ169" s="109"/>
      <c r="MDA169" s="109"/>
      <c r="MDB169" s="109"/>
      <c r="MDC169" s="109"/>
      <c r="MDD169" s="109"/>
      <c r="MDE169" s="109"/>
      <c r="MDF169" s="109"/>
      <c r="MDG169" s="109"/>
      <c r="MDH169" s="109"/>
      <c r="MDI169" s="109"/>
      <c r="MDJ169" s="109"/>
      <c r="MDK169" s="109"/>
      <c r="MDL169" s="109"/>
      <c r="MDM169" s="109"/>
      <c r="MDN169" s="109"/>
      <c r="MDO169" s="109"/>
      <c r="MDP169" s="109"/>
      <c r="MDQ169" s="109"/>
      <c r="MDR169" s="109"/>
      <c r="MDS169" s="109"/>
      <c r="MDT169" s="109"/>
      <c r="MDU169" s="109"/>
      <c r="MDV169" s="109"/>
      <c r="MDW169" s="109"/>
      <c r="MDX169" s="109"/>
      <c r="MDY169" s="109"/>
      <c r="MDZ169" s="109"/>
      <c r="MEA169" s="109"/>
      <c r="MEB169" s="109"/>
      <c r="MEC169" s="109"/>
      <c r="MED169" s="109"/>
      <c r="MEE169" s="109"/>
      <c r="MEF169" s="109"/>
      <c r="MEG169" s="109"/>
      <c r="MEH169" s="109"/>
      <c r="MEI169" s="109"/>
      <c r="MEJ169" s="109"/>
      <c r="MEK169" s="109"/>
      <c r="MEL169" s="109"/>
      <c r="MEM169" s="109"/>
      <c r="MEN169" s="109"/>
      <c r="MEO169" s="109"/>
      <c r="MEP169" s="109"/>
      <c r="MEQ169" s="109"/>
      <c r="MER169" s="109"/>
      <c r="MES169" s="109"/>
      <c r="MET169" s="109"/>
      <c r="MEU169" s="109"/>
      <c r="MEV169" s="109"/>
      <c r="MEW169" s="109"/>
      <c r="MEX169" s="109"/>
      <c r="MEY169" s="109"/>
      <c r="MEZ169" s="109"/>
      <c r="MFA169" s="109"/>
      <c r="MFB169" s="109"/>
      <c r="MFC169" s="109"/>
      <c r="MFD169" s="109"/>
      <c r="MFE169" s="109"/>
      <c r="MFF169" s="109"/>
      <c r="MFG169" s="109"/>
      <c r="MFH169" s="109"/>
      <c r="MFI169" s="109"/>
      <c r="MFJ169" s="109"/>
      <c r="MFK169" s="109"/>
      <c r="MFL169" s="109"/>
      <c r="MFM169" s="109"/>
      <c r="MFN169" s="109"/>
      <c r="MFP169" s="109"/>
      <c r="MFQ169" s="109"/>
      <c r="MFR169" s="109"/>
      <c r="MFS169" s="109"/>
      <c r="MFT169" s="109"/>
      <c r="MFU169" s="109"/>
      <c r="MFV169" s="109"/>
      <c r="MFW169" s="109"/>
      <c r="MFX169" s="109"/>
      <c r="MFY169" s="109"/>
      <c r="MFZ169" s="109"/>
      <c r="MGA169" s="109"/>
      <c r="MGB169" s="109"/>
      <c r="MGC169" s="109"/>
      <c r="MGD169" s="109"/>
      <c r="MGE169" s="109"/>
      <c r="MGF169" s="109"/>
      <c r="MGG169" s="109"/>
      <c r="MGH169" s="109"/>
      <c r="MGI169" s="109"/>
      <c r="MGJ169" s="109"/>
      <c r="MGK169" s="109"/>
      <c r="MGL169" s="109"/>
      <c r="MGM169" s="109"/>
      <c r="MGN169" s="109"/>
      <c r="MGO169" s="109"/>
      <c r="MGP169" s="109"/>
      <c r="MGQ169" s="109"/>
      <c r="MGR169" s="109"/>
      <c r="MGS169" s="109"/>
      <c r="MGT169" s="109"/>
      <c r="MGU169" s="109"/>
      <c r="MGV169" s="109"/>
      <c r="MGW169" s="109"/>
      <c r="MGX169" s="109"/>
      <c r="MGY169" s="109"/>
      <c r="MGZ169" s="109"/>
      <c r="MHA169" s="109"/>
      <c r="MHB169" s="109"/>
      <c r="MHC169" s="109"/>
      <c r="MHD169" s="109"/>
      <c r="MHE169" s="109"/>
      <c r="MHF169" s="109"/>
      <c r="MHG169" s="109"/>
      <c r="MHH169" s="109"/>
      <c r="MHI169" s="109"/>
      <c r="MHJ169" s="109"/>
      <c r="MHK169" s="109"/>
      <c r="MHL169" s="109"/>
      <c r="MHM169" s="109"/>
      <c r="MHN169" s="109"/>
      <c r="MHO169" s="109"/>
      <c r="MHP169" s="109"/>
      <c r="MHQ169" s="109"/>
      <c r="MHR169" s="109"/>
      <c r="MHS169" s="109"/>
      <c r="MHT169" s="109"/>
      <c r="MHU169" s="109"/>
      <c r="MHV169" s="109"/>
      <c r="MHW169" s="109"/>
      <c r="MHX169" s="109"/>
      <c r="MHY169" s="109"/>
      <c r="MHZ169" s="109"/>
      <c r="MIA169" s="109"/>
      <c r="MIB169" s="109"/>
      <c r="MIC169" s="109"/>
      <c r="MID169" s="109"/>
      <c r="MIE169" s="109"/>
      <c r="MIF169" s="109"/>
      <c r="MIG169" s="109"/>
      <c r="MIH169" s="109"/>
      <c r="MII169" s="109"/>
      <c r="MIJ169" s="109"/>
      <c r="MIK169" s="109"/>
      <c r="MIL169" s="109"/>
      <c r="MIM169" s="109"/>
      <c r="MIN169" s="109"/>
      <c r="MIO169" s="109"/>
      <c r="MIP169" s="109"/>
      <c r="MIQ169" s="109"/>
      <c r="MIR169" s="109"/>
      <c r="MIS169" s="109"/>
      <c r="MIT169" s="109"/>
      <c r="MIU169" s="109"/>
      <c r="MIV169" s="109"/>
      <c r="MIW169" s="109"/>
      <c r="MIX169" s="109"/>
      <c r="MIY169" s="109"/>
      <c r="MIZ169" s="109"/>
      <c r="MJA169" s="109"/>
      <c r="MJB169" s="109"/>
      <c r="MJC169" s="109"/>
      <c r="MJD169" s="109"/>
      <c r="MJE169" s="109"/>
      <c r="MJF169" s="109"/>
      <c r="MJG169" s="109"/>
      <c r="MJH169" s="109"/>
      <c r="MJI169" s="109"/>
      <c r="MJJ169" s="109"/>
      <c r="MJK169" s="109"/>
      <c r="MJL169" s="109"/>
      <c r="MJM169" s="109"/>
      <c r="MJN169" s="109"/>
      <c r="MJO169" s="109"/>
      <c r="MJP169" s="109"/>
      <c r="MJQ169" s="109"/>
      <c r="MJR169" s="109"/>
      <c r="MJS169" s="109"/>
      <c r="MJT169" s="109"/>
      <c r="MJU169" s="109"/>
      <c r="MJV169" s="109"/>
      <c r="MJW169" s="109"/>
      <c r="MJX169" s="109"/>
      <c r="MJY169" s="109"/>
      <c r="MJZ169" s="109"/>
      <c r="MKA169" s="109"/>
      <c r="MKB169" s="109"/>
      <c r="MKC169" s="109"/>
      <c r="MKD169" s="109"/>
      <c r="MKE169" s="109"/>
      <c r="MKF169" s="109"/>
      <c r="MKG169" s="109"/>
      <c r="MKH169" s="109"/>
      <c r="MKI169" s="109"/>
      <c r="MKJ169" s="109"/>
      <c r="MKK169" s="109"/>
      <c r="MKL169" s="109"/>
      <c r="MKM169" s="109"/>
      <c r="MKN169" s="109"/>
      <c r="MKO169" s="109"/>
      <c r="MKP169" s="109"/>
      <c r="MKQ169" s="109"/>
      <c r="MKR169" s="109"/>
      <c r="MKS169" s="109"/>
      <c r="MKT169" s="109"/>
      <c r="MKU169" s="109"/>
      <c r="MKV169" s="109"/>
      <c r="MKW169" s="109"/>
      <c r="MKX169" s="109"/>
      <c r="MKY169" s="109"/>
      <c r="MKZ169" s="109"/>
      <c r="MLA169" s="109"/>
      <c r="MLB169" s="109"/>
      <c r="MLC169" s="109"/>
      <c r="MLD169" s="109"/>
      <c r="MLE169" s="109"/>
      <c r="MLF169" s="109"/>
      <c r="MLG169" s="109"/>
      <c r="MLH169" s="109"/>
      <c r="MLI169" s="109"/>
      <c r="MLJ169" s="109"/>
      <c r="MLK169" s="109"/>
      <c r="MLL169" s="109"/>
      <c r="MLM169" s="109"/>
      <c r="MLN169" s="109"/>
      <c r="MLO169" s="109"/>
      <c r="MLP169" s="109"/>
      <c r="MLQ169" s="109"/>
      <c r="MLR169" s="109"/>
      <c r="MLS169" s="109"/>
      <c r="MLT169" s="109"/>
      <c r="MLU169" s="109"/>
      <c r="MLV169" s="109"/>
      <c r="MLW169" s="109"/>
      <c r="MLX169" s="109"/>
      <c r="MLY169" s="109"/>
      <c r="MLZ169" s="109"/>
      <c r="MMA169" s="109"/>
      <c r="MMB169" s="109"/>
      <c r="MMC169" s="109"/>
      <c r="MMD169" s="109"/>
      <c r="MME169" s="109"/>
      <c r="MMF169" s="109"/>
      <c r="MMG169" s="109"/>
      <c r="MMH169" s="109"/>
      <c r="MMI169" s="109"/>
      <c r="MMJ169" s="109"/>
      <c r="MMK169" s="109"/>
      <c r="MML169" s="109"/>
      <c r="MMM169" s="109"/>
      <c r="MMN169" s="109"/>
      <c r="MMO169" s="109"/>
      <c r="MMP169" s="109"/>
      <c r="MMQ169" s="109"/>
      <c r="MMR169" s="109"/>
      <c r="MMS169" s="109"/>
      <c r="MMT169" s="109"/>
      <c r="MMU169" s="109"/>
      <c r="MMV169" s="109"/>
      <c r="MMW169" s="109"/>
      <c r="MMX169" s="109"/>
      <c r="MMY169" s="109"/>
      <c r="MMZ169" s="109"/>
      <c r="MNA169" s="109"/>
      <c r="MNB169" s="109"/>
      <c r="MNC169" s="109"/>
      <c r="MND169" s="109"/>
      <c r="MNE169" s="109"/>
      <c r="MNF169" s="109"/>
      <c r="MNG169" s="109"/>
      <c r="MNH169" s="109"/>
      <c r="MNI169" s="109"/>
      <c r="MNJ169" s="109"/>
      <c r="MNK169" s="109"/>
      <c r="MNL169" s="109"/>
      <c r="MNM169" s="109"/>
      <c r="MNN169" s="109"/>
      <c r="MNO169" s="109"/>
      <c r="MNP169" s="109"/>
      <c r="MNQ169" s="109"/>
      <c r="MNR169" s="109"/>
      <c r="MNS169" s="109"/>
      <c r="MNT169" s="109"/>
      <c r="MNU169" s="109"/>
      <c r="MNV169" s="109"/>
      <c r="MNW169" s="109"/>
      <c r="MNX169" s="109"/>
      <c r="MNY169" s="109"/>
      <c r="MNZ169" s="109"/>
      <c r="MOA169" s="109"/>
      <c r="MOB169" s="109"/>
      <c r="MOC169" s="109"/>
      <c r="MOD169" s="109"/>
      <c r="MOE169" s="109"/>
      <c r="MOF169" s="109"/>
      <c r="MOG169" s="109"/>
      <c r="MOH169" s="109"/>
      <c r="MOI169" s="109"/>
      <c r="MOJ169" s="109"/>
      <c r="MOK169" s="109"/>
      <c r="MOL169" s="109"/>
      <c r="MOM169" s="109"/>
      <c r="MON169" s="109"/>
      <c r="MOO169" s="109"/>
      <c r="MOP169" s="109"/>
      <c r="MOQ169" s="109"/>
      <c r="MOR169" s="109"/>
      <c r="MOS169" s="109"/>
      <c r="MOT169" s="109"/>
      <c r="MOU169" s="109"/>
      <c r="MOV169" s="109"/>
      <c r="MOW169" s="109"/>
      <c r="MOX169" s="109"/>
      <c r="MOY169" s="109"/>
      <c r="MOZ169" s="109"/>
      <c r="MPA169" s="109"/>
      <c r="MPB169" s="109"/>
      <c r="MPC169" s="109"/>
      <c r="MPD169" s="109"/>
      <c r="MPE169" s="109"/>
      <c r="MPF169" s="109"/>
      <c r="MPG169" s="109"/>
      <c r="MPH169" s="109"/>
      <c r="MPI169" s="109"/>
      <c r="MPJ169" s="109"/>
      <c r="MPL169" s="109"/>
      <c r="MPM169" s="109"/>
      <c r="MPN169" s="109"/>
      <c r="MPO169" s="109"/>
      <c r="MPP169" s="109"/>
      <c r="MPQ169" s="109"/>
      <c r="MPR169" s="109"/>
      <c r="MPS169" s="109"/>
      <c r="MPT169" s="109"/>
      <c r="MPU169" s="109"/>
      <c r="MPV169" s="109"/>
      <c r="MPW169" s="109"/>
      <c r="MPX169" s="109"/>
      <c r="MPY169" s="109"/>
      <c r="MPZ169" s="109"/>
      <c r="MQA169" s="109"/>
      <c r="MQB169" s="109"/>
      <c r="MQC169" s="109"/>
      <c r="MQD169" s="109"/>
      <c r="MQE169" s="109"/>
      <c r="MQF169" s="109"/>
      <c r="MQG169" s="109"/>
      <c r="MQH169" s="109"/>
      <c r="MQI169" s="109"/>
      <c r="MQJ169" s="109"/>
      <c r="MQK169" s="109"/>
      <c r="MQL169" s="109"/>
      <c r="MQM169" s="109"/>
      <c r="MQN169" s="109"/>
      <c r="MQO169" s="109"/>
      <c r="MQP169" s="109"/>
      <c r="MQQ169" s="109"/>
      <c r="MQR169" s="109"/>
      <c r="MQS169" s="109"/>
      <c r="MQT169" s="109"/>
      <c r="MQU169" s="109"/>
      <c r="MQV169" s="109"/>
      <c r="MQW169" s="109"/>
      <c r="MQX169" s="109"/>
      <c r="MQY169" s="109"/>
      <c r="MQZ169" s="109"/>
      <c r="MRA169" s="109"/>
      <c r="MRB169" s="109"/>
      <c r="MRC169" s="109"/>
      <c r="MRD169" s="109"/>
      <c r="MRE169" s="109"/>
      <c r="MRF169" s="109"/>
      <c r="MRG169" s="109"/>
      <c r="MRH169" s="109"/>
      <c r="MRI169" s="109"/>
      <c r="MRJ169" s="109"/>
      <c r="MRK169" s="109"/>
      <c r="MRL169" s="109"/>
      <c r="MRM169" s="109"/>
      <c r="MRN169" s="109"/>
      <c r="MRO169" s="109"/>
      <c r="MRP169" s="109"/>
      <c r="MRQ169" s="109"/>
      <c r="MRR169" s="109"/>
      <c r="MRS169" s="109"/>
      <c r="MRT169" s="109"/>
      <c r="MRU169" s="109"/>
      <c r="MRV169" s="109"/>
      <c r="MRW169" s="109"/>
      <c r="MRX169" s="109"/>
      <c r="MRY169" s="109"/>
      <c r="MRZ169" s="109"/>
      <c r="MSA169" s="109"/>
      <c r="MSB169" s="109"/>
      <c r="MSC169" s="109"/>
      <c r="MSD169" s="109"/>
      <c r="MSE169" s="109"/>
      <c r="MSF169" s="109"/>
      <c r="MSG169" s="109"/>
      <c r="MSH169" s="109"/>
      <c r="MSI169" s="109"/>
      <c r="MSJ169" s="109"/>
      <c r="MSK169" s="109"/>
      <c r="MSL169" s="109"/>
      <c r="MSM169" s="109"/>
      <c r="MSN169" s="109"/>
      <c r="MSO169" s="109"/>
      <c r="MSP169" s="109"/>
      <c r="MSQ169" s="109"/>
      <c r="MSR169" s="109"/>
      <c r="MSS169" s="109"/>
      <c r="MST169" s="109"/>
      <c r="MSU169" s="109"/>
      <c r="MSV169" s="109"/>
      <c r="MSW169" s="109"/>
      <c r="MSX169" s="109"/>
      <c r="MSY169" s="109"/>
      <c r="MSZ169" s="109"/>
      <c r="MTA169" s="109"/>
      <c r="MTB169" s="109"/>
      <c r="MTC169" s="109"/>
      <c r="MTD169" s="109"/>
      <c r="MTE169" s="109"/>
      <c r="MTF169" s="109"/>
      <c r="MTG169" s="109"/>
      <c r="MTH169" s="109"/>
      <c r="MTI169" s="109"/>
      <c r="MTJ169" s="109"/>
      <c r="MTK169" s="109"/>
      <c r="MTL169" s="109"/>
      <c r="MTM169" s="109"/>
      <c r="MTN169" s="109"/>
      <c r="MTO169" s="109"/>
      <c r="MTP169" s="109"/>
      <c r="MTQ169" s="109"/>
      <c r="MTR169" s="109"/>
      <c r="MTS169" s="109"/>
      <c r="MTT169" s="109"/>
      <c r="MTU169" s="109"/>
      <c r="MTV169" s="109"/>
      <c r="MTW169" s="109"/>
      <c r="MTX169" s="109"/>
      <c r="MTY169" s="109"/>
      <c r="MTZ169" s="109"/>
      <c r="MUA169" s="109"/>
      <c r="MUB169" s="109"/>
      <c r="MUC169" s="109"/>
      <c r="MUD169" s="109"/>
      <c r="MUE169" s="109"/>
      <c r="MUF169" s="109"/>
      <c r="MUG169" s="109"/>
      <c r="MUH169" s="109"/>
      <c r="MUI169" s="109"/>
      <c r="MUJ169" s="109"/>
      <c r="MUK169" s="109"/>
      <c r="MUL169" s="109"/>
      <c r="MUM169" s="109"/>
      <c r="MUN169" s="109"/>
      <c r="MUO169" s="109"/>
      <c r="MUP169" s="109"/>
      <c r="MUQ169" s="109"/>
      <c r="MUR169" s="109"/>
      <c r="MUS169" s="109"/>
      <c r="MUT169" s="109"/>
      <c r="MUU169" s="109"/>
      <c r="MUV169" s="109"/>
      <c r="MUW169" s="109"/>
      <c r="MUX169" s="109"/>
      <c r="MUY169" s="109"/>
      <c r="MUZ169" s="109"/>
      <c r="MVA169" s="109"/>
      <c r="MVB169" s="109"/>
      <c r="MVC169" s="109"/>
      <c r="MVD169" s="109"/>
      <c r="MVE169" s="109"/>
      <c r="MVF169" s="109"/>
      <c r="MVG169" s="109"/>
      <c r="MVH169" s="109"/>
      <c r="MVI169" s="109"/>
      <c r="MVJ169" s="109"/>
      <c r="MVK169" s="109"/>
      <c r="MVL169" s="109"/>
      <c r="MVM169" s="109"/>
      <c r="MVN169" s="109"/>
      <c r="MVO169" s="109"/>
      <c r="MVP169" s="109"/>
      <c r="MVQ169" s="109"/>
      <c r="MVR169" s="109"/>
      <c r="MVS169" s="109"/>
      <c r="MVT169" s="109"/>
      <c r="MVU169" s="109"/>
      <c r="MVV169" s="109"/>
      <c r="MVW169" s="109"/>
      <c r="MVX169" s="109"/>
      <c r="MVY169" s="109"/>
      <c r="MVZ169" s="109"/>
      <c r="MWA169" s="109"/>
      <c r="MWB169" s="109"/>
      <c r="MWC169" s="109"/>
      <c r="MWD169" s="109"/>
      <c r="MWE169" s="109"/>
      <c r="MWF169" s="109"/>
      <c r="MWG169" s="109"/>
      <c r="MWH169" s="109"/>
      <c r="MWI169" s="109"/>
      <c r="MWJ169" s="109"/>
      <c r="MWK169" s="109"/>
      <c r="MWL169" s="109"/>
      <c r="MWM169" s="109"/>
      <c r="MWN169" s="109"/>
      <c r="MWO169" s="109"/>
      <c r="MWP169" s="109"/>
      <c r="MWQ169" s="109"/>
      <c r="MWR169" s="109"/>
      <c r="MWS169" s="109"/>
      <c r="MWT169" s="109"/>
      <c r="MWU169" s="109"/>
      <c r="MWV169" s="109"/>
      <c r="MWW169" s="109"/>
      <c r="MWX169" s="109"/>
      <c r="MWY169" s="109"/>
      <c r="MWZ169" s="109"/>
      <c r="MXA169" s="109"/>
      <c r="MXB169" s="109"/>
      <c r="MXC169" s="109"/>
      <c r="MXD169" s="109"/>
      <c r="MXE169" s="109"/>
      <c r="MXF169" s="109"/>
      <c r="MXG169" s="109"/>
      <c r="MXH169" s="109"/>
      <c r="MXI169" s="109"/>
      <c r="MXJ169" s="109"/>
      <c r="MXK169" s="109"/>
      <c r="MXL169" s="109"/>
      <c r="MXM169" s="109"/>
      <c r="MXN169" s="109"/>
      <c r="MXO169" s="109"/>
      <c r="MXP169" s="109"/>
      <c r="MXQ169" s="109"/>
      <c r="MXR169" s="109"/>
      <c r="MXS169" s="109"/>
      <c r="MXT169" s="109"/>
      <c r="MXU169" s="109"/>
      <c r="MXV169" s="109"/>
      <c r="MXW169" s="109"/>
      <c r="MXX169" s="109"/>
      <c r="MXY169" s="109"/>
      <c r="MXZ169" s="109"/>
      <c r="MYA169" s="109"/>
      <c r="MYB169" s="109"/>
      <c r="MYC169" s="109"/>
      <c r="MYD169" s="109"/>
      <c r="MYE169" s="109"/>
      <c r="MYF169" s="109"/>
      <c r="MYG169" s="109"/>
      <c r="MYH169" s="109"/>
      <c r="MYI169" s="109"/>
      <c r="MYJ169" s="109"/>
      <c r="MYK169" s="109"/>
      <c r="MYL169" s="109"/>
      <c r="MYM169" s="109"/>
      <c r="MYN169" s="109"/>
      <c r="MYO169" s="109"/>
      <c r="MYP169" s="109"/>
      <c r="MYQ169" s="109"/>
      <c r="MYR169" s="109"/>
      <c r="MYS169" s="109"/>
      <c r="MYT169" s="109"/>
      <c r="MYU169" s="109"/>
      <c r="MYV169" s="109"/>
      <c r="MYW169" s="109"/>
      <c r="MYX169" s="109"/>
      <c r="MYY169" s="109"/>
      <c r="MYZ169" s="109"/>
      <c r="MZA169" s="109"/>
      <c r="MZB169" s="109"/>
      <c r="MZC169" s="109"/>
      <c r="MZD169" s="109"/>
      <c r="MZE169" s="109"/>
      <c r="MZF169" s="109"/>
      <c r="MZH169" s="109"/>
      <c r="MZI169" s="109"/>
      <c r="MZJ169" s="109"/>
      <c r="MZK169" s="109"/>
      <c r="MZL169" s="109"/>
      <c r="MZM169" s="109"/>
      <c r="MZN169" s="109"/>
      <c r="MZO169" s="109"/>
      <c r="MZP169" s="109"/>
      <c r="MZQ169" s="109"/>
      <c r="MZR169" s="109"/>
      <c r="MZS169" s="109"/>
      <c r="MZT169" s="109"/>
      <c r="MZU169" s="109"/>
      <c r="MZV169" s="109"/>
      <c r="MZW169" s="109"/>
      <c r="MZX169" s="109"/>
      <c r="MZY169" s="109"/>
      <c r="MZZ169" s="109"/>
      <c r="NAA169" s="109"/>
      <c r="NAB169" s="109"/>
      <c r="NAC169" s="109"/>
      <c r="NAD169" s="109"/>
      <c r="NAE169" s="109"/>
      <c r="NAF169" s="109"/>
      <c r="NAG169" s="109"/>
      <c r="NAH169" s="109"/>
      <c r="NAI169" s="109"/>
      <c r="NAJ169" s="109"/>
      <c r="NAK169" s="109"/>
      <c r="NAL169" s="109"/>
      <c r="NAM169" s="109"/>
      <c r="NAN169" s="109"/>
      <c r="NAO169" s="109"/>
      <c r="NAP169" s="109"/>
      <c r="NAQ169" s="109"/>
      <c r="NAR169" s="109"/>
      <c r="NAS169" s="109"/>
      <c r="NAT169" s="109"/>
      <c r="NAU169" s="109"/>
      <c r="NAV169" s="109"/>
      <c r="NAW169" s="109"/>
      <c r="NAX169" s="109"/>
      <c r="NAY169" s="109"/>
      <c r="NAZ169" s="109"/>
      <c r="NBA169" s="109"/>
      <c r="NBB169" s="109"/>
      <c r="NBC169" s="109"/>
      <c r="NBD169" s="109"/>
      <c r="NBE169" s="109"/>
      <c r="NBF169" s="109"/>
      <c r="NBG169" s="109"/>
      <c r="NBH169" s="109"/>
      <c r="NBI169" s="109"/>
      <c r="NBJ169" s="109"/>
      <c r="NBK169" s="109"/>
      <c r="NBL169" s="109"/>
      <c r="NBM169" s="109"/>
      <c r="NBN169" s="109"/>
      <c r="NBO169" s="109"/>
      <c r="NBP169" s="109"/>
      <c r="NBQ169" s="109"/>
      <c r="NBR169" s="109"/>
      <c r="NBS169" s="109"/>
      <c r="NBT169" s="109"/>
      <c r="NBU169" s="109"/>
      <c r="NBV169" s="109"/>
      <c r="NBW169" s="109"/>
      <c r="NBX169" s="109"/>
      <c r="NBY169" s="109"/>
      <c r="NBZ169" s="109"/>
      <c r="NCA169" s="109"/>
      <c r="NCB169" s="109"/>
      <c r="NCC169" s="109"/>
      <c r="NCD169" s="109"/>
      <c r="NCE169" s="109"/>
      <c r="NCF169" s="109"/>
      <c r="NCG169" s="109"/>
      <c r="NCH169" s="109"/>
      <c r="NCI169" s="109"/>
      <c r="NCJ169" s="109"/>
      <c r="NCK169" s="109"/>
      <c r="NCL169" s="109"/>
      <c r="NCM169" s="109"/>
      <c r="NCN169" s="109"/>
      <c r="NCO169" s="109"/>
      <c r="NCP169" s="109"/>
      <c r="NCQ169" s="109"/>
      <c r="NCR169" s="109"/>
      <c r="NCS169" s="109"/>
      <c r="NCT169" s="109"/>
      <c r="NCU169" s="109"/>
      <c r="NCV169" s="109"/>
      <c r="NCW169" s="109"/>
      <c r="NCX169" s="109"/>
      <c r="NCY169" s="109"/>
      <c r="NCZ169" s="109"/>
      <c r="NDA169" s="109"/>
      <c r="NDB169" s="109"/>
      <c r="NDC169" s="109"/>
      <c r="NDD169" s="109"/>
      <c r="NDE169" s="109"/>
      <c r="NDF169" s="109"/>
      <c r="NDG169" s="109"/>
      <c r="NDH169" s="109"/>
      <c r="NDI169" s="109"/>
      <c r="NDJ169" s="109"/>
      <c r="NDK169" s="109"/>
      <c r="NDL169" s="109"/>
      <c r="NDM169" s="109"/>
      <c r="NDN169" s="109"/>
      <c r="NDO169" s="109"/>
      <c r="NDP169" s="109"/>
      <c r="NDQ169" s="109"/>
      <c r="NDR169" s="109"/>
      <c r="NDS169" s="109"/>
      <c r="NDT169" s="109"/>
      <c r="NDU169" s="109"/>
      <c r="NDV169" s="109"/>
      <c r="NDW169" s="109"/>
      <c r="NDX169" s="109"/>
      <c r="NDY169" s="109"/>
      <c r="NDZ169" s="109"/>
      <c r="NEA169" s="109"/>
      <c r="NEB169" s="109"/>
      <c r="NEC169" s="109"/>
      <c r="NED169" s="109"/>
      <c r="NEE169" s="109"/>
      <c r="NEF169" s="109"/>
      <c r="NEG169" s="109"/>
      <c r="NEH169" s="109"/>
      <c r="NEI169" s="109"/>
      <c r="NEJ169" s="109"/>
      <c r="NEK169" s="109"/>
      <c r="NEL169" s="109"/>
      <c r="NEM169" s="109"/>
      <c r="NEN169" s="109"/>
      <c r="NEO169" s="109"/>
      <c r="NEP169" s="109"/>
      <c r="NEQ169" s="109"/>
      <c r="NER169" s="109"/>
      <c r="NES169" s="109"/>
      <c r="NET169" s="109"/>
      <c r="NEU169" s="109"/>
      <c r="NEV169" s="109"/>
      <c r="NEW169" s="109"/>
      <c r="NEX169" s="109"/>
      <c r="NEY169" s="109"/>
      <c r="NEZ169" s="109"/>
      <c r="NFA169" s="109"/>
      <c r="NFB169" s="109"/>
      <c r="NFC169" s="109"/>
      <c r="NFD169" s="109"/>
      <c r="NFE169" s="109"/>
      <c r="NFF169" s="109"/>
      <c r="NFG169" s="109"/>
      <c r="NFH169" s="109"/>
      <c r="NFI169" s="109"/>
      <c r="NFJ169" s="109"/>
      <c r="NFK169" s="109"/>
      <c r="NFL169" s="109"/>
      <c r="NFM169" s="109"/>
      <c r="NFN169" s="109"/>
      <c r="NFO169" s="109"/>
      <c r="NFP169" s="109"/>
      <c r="NFQ169" s="109"/>
      <c r="NFR169" s="109"/>
      <c r="NFS169" s="109"/>
      <c r="NFT169" s="109"/>
      <c r="NFU169" s="109"/>
      <c r="NFV169" s="109"/>
      <c r="NFW169" s="109"/>
      <c r="NFX169" s="109"/>
      <c r="NFY169" s="109"/>
      <c r="NFZ169" s="109"/>
      <c r="NGA169" s="109"/>
      <c r="NGB169" s="109"/>
      <c r="NGC169" s="109"/>
      <c r="NGD169" s="109"/>
      <c r="NGE169" s="109"/>
      <c r="NGF169" s="109"/>
      <c r="NGG169" s="109"/>
      <c r="NGH169" s="109"/>
      <c r="NGI169" s="109"/>
      <c r="NGJ169" s="109"/>
      <c r="NGK169" s="109"/>
      <c r="NGL169" s="109"/>
      <c r="NGM169" s="109"/>
      <c r="NGN169" s="109"/>
      <c r="NGO169" s="109"/>
      <c r="NGP169" s="109"/>
      <c r="NGQ169" s="109"/>
      <c r="NGR169" s="109"/>
      <c r="NGS169" s="109"/>
      <c r="NGT169" s="109"/>
      <c r="NGU169" s="109"/>
      <c r="NGV169" s="109"/>
      <c r="NGW169" s="109"/>
      <c r="NGX169" s="109"/>
      <c r="NGY169" s="109"/>
      <c r="NGZ169" s="109"/>
      <c r="NHA169" s="109"/>
      <c r="NHB169" s="109"/>
      <c r="NHC169" s="109"/>
      <c r="NHD169" s="109"/>
      <c r="NHE169" s="109"/>
      <c r="NHF169" s="109"/>
      <c r="NHG169" s="109"/>
      <c r="NHH169" s="109"/>
      <c r="NHI169" s="109"/>
      <c r="NHJ169" s="109"/>
      <c r="NHK169" s="109"/>
      <c r="NHL169" s="109"/>
      <c r="NHM169" s="109"/>
      <c r="NHN169" s="109"/>
      <c r="NHO169" s="109"/>
      <c r="NHP169" s="109"/>
      <c r="NHQ169" s="109"/>
      <c r="NHR169" s="109"/>
      <c r="NHS169" s="109"/>
      <c r="NHT169" s="109"/>
      <c r="NHU169" s="109"/>
      <c r="NHV169" s="109"/>
      <c r="NHW169" s="109"/>
      <c r="NHX169" s="109"/>
      <c r="NHY169" s="109"/>
      <c r="NHZ169" s="109"/>
      <c r="NIA169" s="109"/>
      <c r="NIB169" s="109"/>
      <c r="NIC169" s="109"/>
      <c r="NID169" s="109"/>
      <c r="NIE169" s="109"/>
      <c r="NIF169" s="109"/>
      <c r="NIG169" s="109"/>
      <c r="NIH169" s="109"/>
      <c r="NII169" s="109"/>
      <c r="NIJ169" s="109"/>
      <c r="NIK169" s="109"/>
      <c r="NIL169" s="109"/>
      <c r="NIM169" s="109"/>
      <c r="NIN169" s="109"/>
      <c r="NIO169" s="109"/>
      <c r="NIP169" s="109"/>
      <c r="NIQ169" s="109"/>
      <c r="NIR169" s="109"/>
      <c r="NIS169" s="109"/>
      <c r="NIT169" s="109"/>
      <c r="NIU169" s="109"/>
      <c r="NIV169" s="109"/>
      <c r="NIW169" s="109"/>
      <c r="NIX169" s="109"/>
      <c r="NIY169" s="109"/>
      <c r="NIZ169" s="109"/>
      <c r="NJA169" s="109"/>
      <c r="NJB169" s="109"/>
      <c r="NJD169" s="109"/>
      <c r="NJE169" s="109"/>
      <c r="NJF169" s="109"/>
      <c r="NJG169" s="109"/>
      <c r="NJH169" s="109"/>
      <c r="NJI169" s="109"/>
      <c r="NJJ169" s="109"/>
      <c r="NJK169" s="109"/>
      <c r="NJL169" s="109"/>
      <c r="NJM169" s="109"/>
      <c r="NJN169" s="109"/>
      <c r="NJO169" s="109"/>
      <c r="NJP169" s="109"/>
      <c r="NJQ169" s="109"/>
      <c r="NJR169" s="109"/>
      <c r="NJS169" s="109"/>
      <c r="NJT169" s="109"/>
      <c r="NJU169" s="109"/>
      <c r="NJV169" s="109"/>
      <c r="NJW169" s="109"/>
      <c r="NJX169" s="109"/>
      <c r="NJY169" s="109"/>
      <c r="NJZ169" s="109"/>
      <c r="NKA169" s="109"/>
      <c r="NKB169" s="109"/>
      <c r="NKC169" s="109"/>
      <c r="NKD169" s="109"/>
      <c r="NKE169" s="109"/>
      <c r="NKF169" s="109"/>
      <c r="NKG169" s="109"/>
      <c r="NKH169" s="109"/>
      <c r="NKI169" s="109"/>
      <c r="NKJ169" s="109"/>
      <c r="NKK169" s="109"/>
      <c r="NKL169" s="109"/>
      <c r="NKM169" s="109"/>
      <c r="NKN169" s="109"/>
      <c r="NKO169" s="109"/>
      <c r="NKP169" s="109"/>
      <c r="NKQ169" s="109"/>
      <c r="NKR169" s="109"/>
      <c r="NKS169" s="109"/>
      <c r="NKT169" s="109"/>
      <c r="NKU169" s="109"/>
      <c r="NKV169" s="109"/>
      <c r="NKW169" s="109"/>
      <c r="NKX169" s="109"/>
      <c r="NKY169" s="109"/>
      <c r="NKZ169" s="109"/>
      <c r="NLA169" s="109"/>
      <c r="NLB169" s="109"/>
      <c r="NLC169" s="109"/>
      <c r="NLD169" s="109"/>
      <c r="NLE169" s="109"/>
      <c r="NLF169" s="109"/>
      <c r="NLG169" s="109"/>
      <c r="NLH169" s="109"/>
      <c r="NLI169" s="109"/>
      <c r="NLJ169" s="109"/>
      <c r="NLK169" s="109"/>
      <c r="NLL169" s="109"/>
      <c r="NLM169" s="109"/>
      <c r="NLN169" s="109"/>
      <c r="NLO169" s="109"/>
      <c r="NLP169" s="109"/>
      <c r="NLQ169" s="109"/>
      <c r="NLR169" s="109"/>
      <c r="NLS169" s="109"/>
      <c r="NLT169" s="109"/>
      <c r="NLU169" s="109"/>
      <c r="NLV169" s="109"/>
      <c r="NLW169" s="109"/>
      <c r="NLX169" s="109"/>
      <c r="NLY169" s="109"/>
      <c r="NLZ169" s="109"/>
      <c r="NMA169" s="109"/>
      <c r="NMB169" s="109"/>
      <c r="NMC169" s="109"/>
      <c r="NMD169" s="109"/>
      <c r="NME169" s="109"/>
      <c r="NMF169" s="109"/>
      <c r="NMG169" s="109"/>
      <c r="NMH169" s="109"/>
      <c r="NMI169" s="109"/>
      <c r="NMJ169" s="109"/>
      <c r="NMK169" s="109"/>
      <c r="NML169" s="109"/>
      <c r="NMM169" s="109"/>
      <c r="NMN169" s="109"/>
      <c r="NMO169" s="109"/>
      <c r="NMP169" s="109"/>
      <c r="NMQ169" s="109"/>
      <c r="NMR169" s="109"/>
      <c r="NMS169" s="109"/>
      <c r="NMT169" s="109"/>
      <c r="NMU169" s="109"/>
      <c r="NMV169" s="109"/>
      <c r="NMW169" s="109"/>
      <c r="NMX169" s="109"/>
      <c r="NMY169" s="109"/>
      <c r="NMZ169" s="109"/>
      <c r="NNA169" s="109"/>
      <c r="NNB169" s="109"/>
      <c r="NNC169" s="109"/>
      <c r="NND169" s="109"/>
      <c r="NNE169" s="109"/>
      <c r="NNF169" s="109"/>
      <c r="NNG169" s="109"/>
      <c r="NNH169" s="109"/>
      <c r="NNI169" s="109"/>
      <c r="NNJ169" s="109"/>
      <c r="NNK169" s="109"/>
      <c r="NNL169" s="109"/>
      <c r="NNM169" s="109"/>
      <c r="NNN169" s="109"/>
      <c r="NNO169" s="109"/>
      <c r="NNP169" s="109"/>
      <c r="NNQ169" s="109"/>
      <c r="NNR169" s="109"/>
      <c r="NNS169" s="109"/>
      <c r="NNT169" s="109"/>
      <c r="NNU169" s="109"/>
      <c r="NNV169" s="109"/>
      <c r="NNW169" s="109"/>
      <c r="NNX169" s="109"/>
      <c r="NNY169" s="109"/>
      <c r="NNZ169" s="109"/>
      <c r="NOA169" s="109"/>
      <c r="NOB169" s="109"/>
      <c r="NOC169" s="109"/>
      <c r="NOD169" s="109"/>
      <c r="NOE169" s="109"/>
      <c r="NOF169" s="109"/>
      <c r="NOG169" s="109"/>
      <c r="NOH169" s="109"/>
      <c r="NOI169" s="109"/>
      <c r="NOJ169" s="109"/>
      <c r="NOK169" s="109"/>
      <c r="NOL169" s="109"/>
      <c r="NOM169" s="109"/>
      <c r="NON169" s="109"/>
      <c r="NOO169" s="109"/>
      <c r="NOP169" s="109"/>
      <c r="NOQ169" s="109"/>
      <c r="NOR169" s="109"/>
      <c r="NOS169" s="109"/>
      <c r="NOT169" s="109"/>
      <c r="NOU169" s="109"/>
      <c r="NOV169" s="109"/>
      <c r="NOW169" s="109"/>
      <c r="NOX169" s="109"/>
      <c r="NOY169" s="109"/>
      <c r="NOZ169" s="109"/>
      <c r="NPA169" s="109"/>
      <c r="NPB169" s="109"/>
      <c r="NPC169" s="109"/>
      <c r="NPD169" s="109"/>
      <c r="NPE169" s="109"/>
      <c r="NPF169" s="109"/>
      <c r="NPG169" s="109"/>
      <c r="NPH169" s="109"/>
      <c r="NPI169" s="109"/>
      <c r="NPJ169" s="109"/>
      <c r="NPK169" s="109"/>
      <c r="NPL169" s="109"/>
      <c r="NPM169" s="109"/>
      <c r="NPN169" s="109"/>
      <c r="NPO169" s="109"/>
      <c r="NPP169" s="109"/>
      <c r="NPQ169" s="109"/>
      <c r="NPR169" s="109"/>
      <c r="NPS169" s="109"/>
      <c r="NPT169" s="109"/>
      <c r="NPU169" s="109"/>
      <c r="NPV169" s="109"/>
      <c r="NPW169" s="109"/>
      <c r="NPX169" s="109"/>
      <c r="NPY169" s="109"/>
      <c r="NPZ169" s="109"/>
      <c r="NQA169" s="109"/>
      <c r="NQB169" s="109"/>
      <c r="NQC169" s="109"/>
      <c r="NQD169" s="109"/>
      <c r="NQE169" s="109"/>
      <c r="NQF169" s="109"/>
      <c r="NQG169" s="109"/>
      <c r="NQH169" s="109"/>
      <c r="NQI169" s="109"/>
      <c r="NQJ169" s="109"/>
      <c r="NQK169" s="109"/>
      <c r="NQL169" s="109"/>
      <c r="NQM169" s="109"/>
      <c r="NQN169" s="109"/>
      <c r="NQO169" s="109"/>
      <c r="NQP169" s="109"/>
      <c r="NQQ169" s="109"/>
      <c r="NQR169" s="109"/>
      <c r="NQS169" s="109"/>
      <c r="NQT169" s="109"/>
      <c r="NQU169" s="109"/>
      <c r="NQV169" s="109"/>
      <c r="NQW169" s="109"/>
      <c r="NQX169" s="109"/>
      <c r="NQY169" s="109"/>
      <c r="NQZ169" s="109"/>
      <c r="NRA169" s="109"/>
      <c r="NRB169" s="109"/>
      <c r="NRC169" s="109"/>
      <c r="NRD169" s="109"/>
      <c r="NRE169" s="109"/>
      <c r="NRF169" s="109"/>
      <c r="NRG169" s="109"/>
      <c r="NRH169" s="109"/>
      <c r="NRI169" s="109"/>
      <c r="NRJ169" s="109"/>
      <c r="NRK169" s="109"/>
      <c r="NRL169" s="109"/>
      <c r="NRM169" s="109"/>
      <c r="NRN169" s="109"/>
      <c r="NRO169" s="109"/>
      <c r="NRP169" s="109"/>
      <c r="NRQ169" s="109"/>
      <c r="NRR169" s="109"/>
      <c r="NRS169" s="109"/>
      <c r="NRT169" s="109"/>
      <c r="NRU169" s="109"/>
      <c r="NRV169" s="109"/>
      <c r="NRW169" s="109"/>
      <c r="NRX169" s="109"/>
      <c r="NRY169" s="109"/>
      <c r="NRZ169" s="109"/>
      <c r="NSA169" s="109"/>
      <c r="NSB169" s="109"/>
      <c r="NSC169" s="109"/>
      <c r="NSD169" s="109"/>
      <c r="NSE169" s="109"/>
      <c r="NSF169" s="109"/>
      <c r="NSG169" s="109"/>
      <c r="NSH169" s="109"/>
      <c r="NSI169" s="109"/>
      <c r="NSJ169" s="109"/>
      <c r="NSK169" s="109"/>
      <c r="NSL169" s="109"/>
      <c r="NSM169" s="109"/>
      <c r="NSN169" s="109"/>
      <c r="NSO169" s="109"/>
      <c r="NSP169" s="109"/>
      <c r="NSQ169" s="109"/>
      <c r="NSR169" s="109"/>
      <c r="NSS169" s="109"/>
      <c r="NST169" s="109"/>
      <c r="NSU169" s="109"/>
      <c r="NSV169" s="109"/>
      <c r="NSW169" s="109"/>
      <c r="NSX169" s="109"/>
      <c r="NSZ169" s="109"/>
      <c r="NTA169" s="109"/>
      <c r="NTB169" s="109"/>
      <c r="NTC169" s="109"/>
      <c r="NTD169" s="109"/>
      <c r="NTE169" s="109"/>
      <c r="NTF169" s="109"/>
      <c r="NTG169" s="109"/>
      <c r="NTH169" s="109"/>
      <c r="NTI169" s="109"/>
      <c r="NTJ169" s="109"/>
      <c r="NTK169" s="109"/>
      <c r="NTL169" s="109"/>
      <c r="NTM169" s="109"/>
      <c r="NTN169" s="109"/>
      <c r="NTO169" s="109"/>
      <c r="NTP169" s="109"/>
      <c r="NTQ169" s="109"/>
      <c r="NTR169" s="109"/>
      <c r="NTS169" s="109"/>
      <c r="NTT169" s="109"/>
      <c r="NTU169" s="109"/>
      <c r="NTV169" s="109"/>
      <c r="NTW169" s="109"/>
      <c r="NTX169" s="109"/>
      <c r="NTY169" s="109"/>
      <c r="NTZ169" s="109"/>
      <c r="NUA169" s="109"/>
      <c r="NUB169" s="109"/>
      <c r="NUC169" s="109"/>
      <c r="NUD169" s="109"/>
      <c r="NUE169" s="109"/>
      <c r="NUF169" s="109"/>
      <c r="NUG169" s="109"/>
      <c r="NUH169" s="109"/>
      <c r="NUI169" s="109"/>
      <c r="NUJ169" s="109"/>
      <c r="NUK169" s="109"/>
      <c r="NUL169" s="109"/>
      <c r="NUM169" s="109"/>
      <c r="NUN169" s="109"/>
      <c r="NUO169" s="109"/>
      <c r="NUP169" s="109"/>
      <c r="NUQ169" s="109"/>
      <c r="NUR169" s="109"/>
      <c r="NUS169" s="109"/>
      <c r="NUT169" s="109"/>
      <c r="NUU169" s="109"/>
      <c r="NUV169" s="109"/>
      <c r="NUW169" s="109"/>
      <c r="NUX169" s="109"/>
      <c r="NUY169" s="109"/>
      <c r="NUZ169" s="109"/>
      <c r="NVA169" s="109"/>
      <c r="NVB169" s="109"/>
      <c r="NVC169" s="109"/>
      <c r="NVD169" s="109"/>
      <c r="NVE169" s="109"/>
      <c r="NVF169" s="109"/>
      <c r="NVG169" s="109"/>
      <c r="NVH169" s="109"/>
      <c r="NVI169" s="109"/>
      <c r="NVJ169" s="109"/>
      <c r="NVK169" s="109"/>
      <c r="NVL169" s="109"/>
      <c r="NVM169" s="109"/>
      <c r="NVN169" s="109"/>
      <c r="NVO169" s="109"/>
      <c r="NVP169" s="109"/>
      <c r="NVQ169" s="109"/>
      <c r="NVR169" s="109"/>
      <c r="NVS169" s="109"/>
      <c r="NVT169" s="109"/>
      <c r="NVU169" s="109"/>
      <c r="NVV169" s="109"/>
      <c r="NVW169" s="109"/>
      <c r="NVX169" s="109"/>
      <c r="NVY169" s="109"/>
      <c r="NVZ169" s="109"/>
      <c r="NWA169" s="109"/>
      <c r="NWB169" s="109"/>
      <c r="NWC169" s="109"/>
      <c r="NWD169" s="109"/>
      <c r="NWE169" s="109"/>
      <c r="NWF169" s="109"/>
      <c r="NWG169" s="109"/>
      <c r="NWH169" s="109"/>
      <c r="NWI169" s="109"/>
      <c r="NWJ169" s="109"/>
      <c r="NWK169" s="109"/>
      <c r="NWL169" s="109"/>
      <c r="NWM169" s="109"/>
      <c r="NWN169" s="109"/>
      <c r="NWO169" s="109"/>
      <c r="NWP169" s="109"/>
      <c r="NWQ169" s="109"/>
      <c r="NWR169" s="109"/>
      <c r="NWS169" s="109"/>
      <c r="NWT169" s="109"/>
      <c r="NWU169" s="109"/>
      <c r="NWV169" s="109"/>
      <c r="NWW169" s="109"/>
      <c r="NWX169" s="109"/>
      <c r="NWY169" s="109"/>
      <c r="NWZ169" s="109"/>
      <c r="NXA169" s="109"/>
      <c r="NXB169" s="109"/>
      <c r="NXC169" s="109"/>
      <c r="NXD169" s="109"/>
      <c r="NXE169" s="109"/>
      <c r="NXF169" s="109"/>
      <c r="NXG169" s="109"/>
      <c r="NXH169" s="109"/>
      <c r="NXI169" s="109"/>
      <c r="NXJ169" s="109"/>
      <c r="NXK169" s="109"/>
      <c r="NXL169" s="109"/>
      <c r="NXM169" s="109"/>
      <c r="NXN169" s="109"/>
      <c r="NXO169" s="109"/>
      <c r="NXP169" s="109"/>
      <c r="NXQ169" s="109"/>
      <c r="NXR169" s="109"/>
      <c r="NXS169" s="109"/>
      <c r="NXT169" s="109"/>
      <c r="NXU169" s="109"/>
      <c r="NXV169" s="109"/>
      <c r="NXW169" s="109"/>
      <c r="NXX169" s="109"/>
      <c r="NXY169" s="109"/>
      <c r="NXZ169" s="109"/>
      <c r="NYA169" s="109"/>
      <c r="NYB169" s="109"/>
      <c r="NYC169" s="109"/>
      <c r="NYD169" s="109"/>
      <c r="NYE169" s="109"/>
      <c r="NYF169" s="109"/>
      <c r="NYG169" s="109"/>
      <c r="NYH169" s="109"/>
      <c r="NYI169" s="109"/>
      <c r="NYJ169" s="109"/>
      <c r="NYK169" s="109"/>
      <c r="NYL169" s="109"/>
      <c r="NYM169" s="109"/>
      <c r="NYN169" s="109"/>
      <c r="NYO169" s="109"/>
      <c r="NYP169" s="109"/>
      <c r="NYQ169" s="109"/>
      <c r="NYR169" s="109"/>
      <c r="NYS169" s="109"/>
      <c r="NYT169" s="109"/>
      <c r="NYU169" s="109"/>
      <c r="NYV169" s="109"/>
      <c r="NYW169" s="109"/>
      <c r="NYX169" s="109"/>
      <c r="NYY169" s="109"/>
      <c r="NYZ169" s="109"/>
      <c r="NZA169" s="109"/>
      <c r="NZB169" s="109"/>
      <c r="NZC169" s="109"/>
      <c r="NZD169" s="109"/>
      <c r="NZE169" s="109"/>
      <c r="NZF169" s="109"/>
      <c r="NZG169" s="109"/>
      <c r="NZH169" s="109"/>
      <c r="NZI169" s="109"/>
      <c r="NZJ169" s="109"/>
      <c r="NZK169" s="109"/>
      <c r="NZL169" s="109"/>
      <c r="NZM169" s="109"/>
      <c r="NZN169" s="109"/>
      <c r="NZO169" s="109"/>
      <c r="NZP169" s="109"/>
      <c r="NZQ169" s="109"/>
      <c r="NZR169" s="109"/>
      <c r="NZS169" s="109"/>
      <c r="NZT169" s="109"/>
      <c r="NZU169" s="109"/>
      <c r="NZV169" s="109"/>
      <c r="NZW169" s="109"/>
      <c r="NZX169" s="109"/>
      <c r="NZY169" s="109"/>
      <c r="NZZ169" s="109"/>
      <c r="OAA169" s="109"/>
      <c r="OAB169" s="109"/>
      <c r="OAC169" s="109"/>
      <c r="OAD169" s="109"/>
      <c r="OAE169" s="109"/>
      <c r="OAF169" s="109"/>
      <c r="OAG169" s="109"/>
      <c r="OAH169" s="109"/>
      <c r="OAI169" s="109"/>
      <c r="OAJ169" s="109"/>
      <c r="OAK169" s="109"/>
      <c r="OAL169" s="109"/>
      <c r="OAM169" s="109"/>
      <c r="OAN169" s="109"/>
      <c r="OAO169" s="109"/>
      <c r="OAP169" s="109"/>
      <c r="OAQ169" s="109"/>
      <c r="OAR169" s="109"/>
      <c r="OAS169" s="109"/>
      <c r="OAT169" s="109"/>
      <c r="OAU169" s="109"/>
      <c r="OAV169" s="109"/>
      <c r="OAW169" s="109"/>
      <c r="OAX169" s="109"/>
      <c r="OAY169" s="109"/>
      <c r="OAZ169" s="109"/>
      <c r="OBA169" s="109"/>
      <c r="OBB169" s="109"/>
      <c r="OBC169" s="109"/>
      <c r="OBD169" s="109"/>
      <c r="OBE169" s="109"/>
      <c r="OBF169" s="109"/>
      <c r="OBG169" s="109"/>
      <c r="OBH169" s="109"/>
      <c r="OBI169" s="109"/>
      <c r="OBJ169" s="109"/>
      <c r="OBK169" s="109"/>
      <c r="OBL169" s="109"/>
      <c r="OBM169" s="109"/>
      <c r="OBN169" s="109"/>
      <c r="OBO169" s="109"/>
      <c r="OBP169" s="109"/>
      <c r="OBQ169" s="109"/>
      <c r="OBR169" s="109"/>
      <c r="OBS169" s="109"/>
      <c r="OBT169" s="109"/>
      <c r="OBU169" s="109"/>
      <c r="OBV169" s="109"/>
      <c r="OBW169" s="109"/>
      <c r="OBX169" s="109"/>
      <c r="OBY169" s="109"/>
      <c r="OBZ169" s="109"/>
      <c r="OCA169" s="109"/>
      <c r="OCB169" s="109"/>
      <c r="OCC169" s="109"/>
      <c r="OCD169" s="109"/>
      <c r="OCE169" s="109"/>
      <c r="OCF169" s="109"/>
      <c r="OCG169" s="109"/>
      <c r="OCH169" s="109"/>
      <c r="OCI169" s="109"/>
      <c r="OCJ169" s="109"/>
      <c r="OCK169" s="109"/>
      <c r="OCL169" s="109"/>
      <c r="OCM169" s="109"/>
      <c r="OCN169" s="109"/>
      <c r="OCO169" s="109"/>
      <c r="OCP169" s="109"/>
      <c r="OCQ169" s="109"/>
      <c r="OCR169" s="109"/>
      <c r="OCS169" s="109"/>
      <c r="OCT169" s="109"/>
      <c r="OCV169" s="109"/>
      <c r="OCW169" s="109"/>
      <c r="OCX169" s="109"/>
      <c r="OCY169" s="109"/>
      <c r="OCZ169" s="109"/>
      <c r="ODA169" s="109"/>
      <c r="ODB169" s="109"/>
      <c r="ODC169" s="109"/>
      <c r="ODD169" s="109"/>
      <c r="ODE169" s="109"/>
      <c r="ODF169" s="109"/>
      <c r="ODG169" s="109"/>
      <c r="ODH169" s="109"/>
      <c r="ODI169" s="109"/>
      <c r="ODJ169" s="109"/>
      <c r="ODK169" s="109"/>
      <c r="ODL169" s="109"/>
      <c r="ODM169" s="109"/>
      <c r="ODN169" s="109"/>
      <c r="ODO169" s="109"/>
      <c r="ODP169" s="109"/>
      <c r="ODQ169" s="109"/>
      <c r="ODR169" s="109"/>
      <c r="ODS169" s="109"/>
      <c r="ODT169" s="109"/>
      <c r="ODU169" s="109"/>
      <c r="ODV169" s="109"/>
      <c r="ODW169" s="109"/>
      <c r="ODX169" s="109"/>
      <c r="ODY169" s="109"/>
      <c r="ODZ169" s="109"/>
      <c r="OEA169" s="109"/>
      <c r="OEB169" s="109"/>
      <c r="OEC169" s="109"/>
      <c r="OED169" s="109"/>
      <c r="OEE169" s="109"/>
      <c r="OEF169" s="109"/>
      <c r="OEG169" s="109"/>
      <c r="OEH169" s="109"/>
      <c r="OEI169" s="109"/>
      <c r="OEJ169" s="109"/>
      <c r="OEK169" s="109"/>
      <c r="OEL169" s="109"/>
      <c r="OEM169" s="109"/>
      <c r="OEN169" s="109"/>
      <c r="OEO169" s="109"/>
      <c r="OEP169" s="109"/>
      <c r="OEQ169" s="109"/>
      <c r="OER169" s="109"/>
      <c r="OES169" s="109"/>
      <c r="OET169" s="109"/>
      <c r="OEU169" s="109"/>
      <c r="OEV169" s="109"/>
      <c r="OEW169" s="109"/>
      <c r="OEX169" s="109"/>
      <c r="OEY169" s="109"/>
      <c r="OEZ169" s="109"/>
      <c r="OFA169" s="109"/>
      <c r="OFB169" s="109"/>
      <c r="OFC169" s="109"/>
      <c r="OFD169" s="109"/>
      <c r="OFE169" s="109"/>
      <c r="OFF169" s="109"/>
      <c r="OFG169" s="109"/>
      <c r="OFH169" s="109"/>
      <c r="OFI169" s="109"/>
      <c r="OFJ169" s="109"/>
      <c r="OFK169" s="109"/>
      <c r="OFL169" s="109"/>
      <c r="OFM169" s="109"/>
      <c r="OFN169" s="109"/>
      <c r="OFO169" s="109"/>
      <c r="OFP169" s="109"/>
      <c r="OFQ169" s="109"/>
      <c r="OFR169" s="109"/>
      <c r="OFS169" s="109"/>
      <c r="OFT169" s="109"/>
      <c r="OFU169" s="109"/>
      <c r="OFV169" s="109"/>
      <c r="OFW169" s="109"/>
      <c r="OFX169" s="109"/>
      <c r="OFY169" s="109"/>
      <c r="OFZ169" s="109"/>
      <c r="OGA169" s="109"/>
      <c r="OGB169" s="109"/>
      <c r="OGC169" s="109"/>
      <c r="OGD169" s="109"/>
      <c r="OGE169" s="109"/>
      <c r="OGF169" s="109"/>
      <c r="OGG169" s="109"/>
      <c r="OGH169" s="109"/>
      <c r="OGI169" s="109"/>
      <c r="OGJ169" s="109"/>
      <c r="OGK169" s="109"/>
      <c r="OGL169" s="109"/>
      <c r="OGM169" s="109"/>
      <c r="OGN169" s="109"/>
      <c r="OGO169" s="109"/>
      <c r="OGP169" s="109"/>
      <c r="OGQ169" s="109"/>
      <c r="OGR169" s="109"/>
      <c r="OGS169" s="109"/>
      <c r="OGT169" s="109"/>
      <c r="OGU169" s="109"/>
      <c r="OGV169" s="109"/>
      <c r="OGW169" s="109"/>
      <c r="OGX169" s="109"/>
      <c r="OGY169" s="109"/>
      <c r="OGZ169" s="109"/>
      <c r="OHA169" s="109"/>
      <c r="OHB169" s="109"/>
      <c r="OHC169" s="109"/>
      <c r="OHD169" s="109"/>
      <c r="OHE169" s="109"/>
      <c r="OHF169" s="109"/>
      <c r="OHG169" s="109"/>
      <c r="OHH169" s="109"/>
      <c r="OHI169" s="109"/>
      <c r="OHJ169" s="109"/>
      <c r="OHK169" s="109"/>
      <c r="OHL169" s="109"/>
      <c r="OHM169" s="109"/>
      <c r="OHN169" s="109"/>
      <c r="OHO169" s="109"/>
      <c r="OHP169" s="109"/>
      <c r="OHQ169" s="109"/>
      <c r="OHR169" s="109"/>
      <c r="OHS169" s="109"/>
      <c r="OHT169" s="109"/>
      <c r="OHU169" s="109"/>
      <c r="OHV169" s="109"/>
      <c r="OHW169" s="109"/>
      <c r="OHX169" s="109"/>
      <c r="OHY169" s="109"/>
      <c r="OHZ169" s="109"/>
      <c r="OIA169" s="109"/>
      <c r="OIB169" s="109"/>
      <c r="OIC169" s="109"/>
      <c r="OID169" s="109"/>
      <c r="OIE169" s="109"/>
      <c r="OIF169" s="109"/>
      <c r="OIG169" s="109"/>
      <c r="OIH169" s="109"/>
      <c r="OII169" s="109"/>
      <c r="OIJ169" s="109"/>
      <c r="OIK169" s="109"/>
      <c r="OIL169" s="109"/>
      <c r="OIM169" s="109"/>
      <c r="OIN169" s="109"/>
      <c r="OIO169" s="109"/>
      <c r="OIP169" s="109"/>
      <c r="OIQ169" s="109"/>
      <c r="OIR169" s="109"/>
      <c r="OIS169" s="109"/>
      <c r="OIT169" s="109"/>
      <c r="OIU169" s="109"/>
      <c r="OIV169" s="109"/>
      <c r="OIW169" s="109"/>
      <c r="OIX169" s="109"/>
      <c r="OIY169" s="109"/>
      <c r="OIZ169" s="109"/>
      <c r="OJA169" s="109"/>
      <c r="OJB169" s="109"/>
      <c r="OJC169" s="109"/>
      <c r="OJD169" s="109"/>
      <c r="OJE169" s="109"/>
      <c r="OJF169" s="109"/>
      <c r="OJG169" s="109"/>
      <c r="OJH169" s="109"/>
      <c r="OJI169" s="109"/>
      <c r="OJJ169" s="109"/>
      <c r="OJK169" s="109"/>
      <c r="OJL169" s="109"/>
      <c r="OJM169" s="109"/>
      <c r="OJN169" s="109"/>
      <c r="OJO169" s="109"/>
      <c r="OJP169" s="109"/>
      <c r="OJQ169" s="109"/>
      <c r="OJR169" s="109"/>
      <c r="OJS169" s="109"/>
      <c r="OJT169" s="109"/>
      <c r="OJU169" s="109"/>
      <c r="OJV169" s="109"/>
      <c r="OJW169" s="109"/>
      <c r="OJX169" s="109"/>
      <c r="OJY169" s="109"/>
      <c r="OJZ169" s="109"/>
      <c r="OKA169" s="109"/>
      <c r="OKB169" s="109"/>
      <c r="OKC169" s="109"/>
      <c r="OKD169" s="109"/>
      <c r="OKE169" s="109"/>
      <c r="OKF169" s="109"/>
      <c r="OKG169" s="109"/>
      <c r="OKH169" s="109"/>
      <c r="OKI169" s="109"/>
      <c r="OKJ169" s="109"/>
      <c r="OKK169" s="109"/>
      <c r="OKL169" s="109"/>
      <c r="OKM169" s="109"/>
      <c r="OKN169" s="109"/>
      <c r="OKO169" s="109"/>
      <c r="OKP169" s="109"/>
      <c r="OKQ169" s="109"/>
      <c r="OKR169" s="109"/>
      <c r="OKS169" s="109"/>
      <c r="OKT169" s="109"/>
      <c r="OKU169" s="109"/>
      <c r="OKV169" s="109"/>
      <c r="OKW169" s="109"/>
      <c r="OKX169" s="109"/>
      <c r="OKY169" s="109"/>
      <c r="OKZ169" s="109"/>
      <c r="OLA169" s="109"/>
      <c r="OLB169" s="109"/>
      <c r="OLC169" s="109"/>
      <c r="OLD169" s="109"/>
      <c r="OLE169" s="109"/>
      <c r="OLF169" s="109"/>
      <c r="OLG169" s="109"/>
      <c r="OLH169" s="109"/>
      <c r="OLI169" s="109"/>
      <c r="OLJ169" s="109"/>
      <c r="OLK169" s="109"/>
      <c r="OLL169" s="109"/>
      <c r="OLM169" s="109"/>
      <c r="OLN169" s="109"/>
      <c r="OLO169" s="109"/>
      <c r="OLP169" s="109"/>
      <c r="OLQ169" s="109"/>
      <c r="OLR169" s="109"/>
      <c r="OLS169" s="109"/>
      <c r="OLT169" s="109"/>
      <c r="OLU169" s="109"/>
      <c r="OLV169" s="109"/>
      <c r="OLW169" s="109"/>
      <c r="OLX169" s="109"/>
      <c r="OLY169" s="109"/>
      <c r="OLZ169" s="109"/>
      <c r="OMA169" s="109"/>
      <c r="OMB169" s="109"/>
      <c r="OMC169" s="109"/>
      <c r="OMD169" s="109"/>
      <c r="OME169" s="109"/>
      <c r="OMF169" s="109"/>
      <c r="OMG169" s="109"/>
      <c r="OMH169" s="109"/>
      <c r="OMI169" s="109"/>
      <c r="OMJ169" s="109"/>
      <c r="OMK169" s="109"/>
      <c r="OML169" s="109"/>
      <c r="OMM169" s="109"/>
      <c r="OMN169" s="109"/>
      <c r="OMO169" s="109"/>
      <c r="OMP169" s="109"/>
      <c r="OMR169" s="109"/>
      <c r="OMS169" s="109"/>
      <c r="OMT169" s="109"/>
      <c r="OMU169" s="109"/>
      <c r="OMV169" s="109"/>
      <c r="OMW169" s="109"/>
      <c r="OMX169" s="109"/>
      <c r="OMY169" s="109"/>
      <c r="OMZ169" s="109"/>
      <c r="ONA169" s="109"/>
      <c r="ONB169" s="109"/>
      <c r="ONC169" s="109"/>
      <c r="OND169" s="109"/>
      <c r="ONE169" s="109"/>
      <c r="ONF169" s="109"/>
      <c r="ONG169" s="109"/>
      <c r="ONH169" s="109"/>
      <c r="ONI169" s="109"/>
      <c r="ONJ169" s="109"/>
      <c r="ONK169" s="109"/>
      <c r="ONL169" s="109"/>
      <c r="ONM169" s="109"/>
      <c r="ONN169" s="109"/>
      <c r="ONO169" s="109"/>
      <c r="ONP169" s="109"/>
      <c r="ONQ169" s="109"/>
      <c r="ONR169" s="109"/>
      <c r="ONS169" s="109"/>
      <c r="ONT169" s="109"/>
      <c r="ONU169" s="109"/>
      <c r="ONV169" s="109"/>
      <c r="ONW169" s="109"/>
      <c r="ONX169" s="109"/>
      <c r="ONY169" s="109"/>
      <c r="ONZ169" s="109"/>
      <c r="OOA169" s="109"/>
      <c r="OOB169" s="109"/>
      <c r="OOC169" s="109"/>
      <c r="OOD169" s="109"/>
      <c r="OOE169" s="109"/>
      <c r="OOF169" s="109"/>
      <c r="OOG169" s="109"/>
      <c r="OOH169" s="109"/>
      <c r="OOI169" s="109"/>
      <c r="OOJ169" s="109"/>
      <c r="OOK169" s="109"/>
      <c r="OOL169" s="109"/>
      <c r="OOM169" s="109"/>
      <c r="OON169" s="109"/>
      <c r="OOO169" s="109"/>
      <c r="OOP169" s="109"/>
      <c r="OOQ169" s="109"/>
      <c r="OOR169" s="109"/>
      <c r="OOS169" s="109"/>
      <c r="OOT169" s="109"/>
      <c r="OOU169" s="109"/>
      <c r="OOV169" s="109"/>
      <c r="OOW169" s="109"/>
      <c r="OOX169" s="109"/>
      <c r="OOY169" s="109"/>
      <c r="OOZ169" s="109"/>
      <c r="OPA169" s="109"/>
      <c r="OPB169" s="109"/>
      <c r="OPC169" s="109"/>
      <c r="OPD169" s="109"/>
      <c r="OPE169" s="109"/>
      <c r="OPF169" s="109"/>
      <c r="OPG169" s="109"/>
      <c r="OPH169" s="109"/>
      <c r="OPI169" s="109"/>
      <c r="OPJ169" s="109"/>
      <c r="OPK169" s="109"/>
      <c r="OPL169" s="109"/>
      <c r="OPM169" s="109"/>
      <c r="OPN169" s="109"/>
      <c r="OPO169" s="109"/>
      <c r="OPP169" s="109"/>
      <c r="OPQ169" s="109"/>
      <c r="OPR169" s="109"/>
      <c r="OPS169" s="109"/>
      <c r="OPT169" s="109"/>
      <c r="OPU169" s="109"/>
      <c r="OPV169" s="109"/>
      <c r="OPW169" s="109"/>
      <c r="OPX169" s="109"/>
      <c r="OPY169" s="109"/>
      <c r="OPZ169" s="109"/>
      <c r="OQA169" s="109"/>
      <c r="OQB169" s="109"/>
      <c r="OQC169" s="109"/>
      <c r="OQD169" s="109"/>
      <c r="OQE169" s="109"/>
      <c r="OQF169" s="109"/>
      <c r="OQG169" s="109"/>
      <c r="OQH169" s="109"/>
      <c r="OQI169" s="109"/>
      <c r="OQJ169" s="109"/>
      <c r="OQK169" s="109"/>
      <c r="OQL169" s="109"/>
      <c r="OQM169" s="109"/>
      <c r="OQN169" s="109"/>
      <c r="OQO169" s="109"/>
      <c r="OQP169" s="109"/>
      <c r="OQQ169" s="109"/>
      <c r="OQR169" s="109"/>
      <c r="OQS169" s="109"/>
      <c r="OQT169" s="109"/>
      <c r="OQU169" s="109"/>
      <c r="OQV169" s="109"/>
      <c r="OQW169" s="109"/>
      <c r="OQX169" s="109"/>
      <c r="OQY169" s="109"/>
      <c r="OQZ169" s="109"/>
      <c r="ORA169" s="109"/>
      <c r="ORB169" s="109"/>
      <c r="ORC169" s="109"/>
      <c r="ORD169" s="109"/>
      <c r="ORE169" s="109"/>
      <c r="ORF169" s="109"/>
      <c r="ORG169" s="109"/>
      <c r="ORH169" s="109"/>
      <c r="ORI169" s="109"/>
      <c r="ORJ169" s="109"/>
      <c r="ORK169" s="109"/>
      <c r="ORL169" s="109"/>
      <c r="ORM169" s="109"/>
      <c r="ORN169" s="109"/>
      <c r="ORO169" s="109"/>
      <c r="ORP169" s="109"/>
      <c r="ORQ169" s="109"/>
      <c r="ORR169" s="109"/>
      <c r="ORS169" s="109"/>
      <c r="ORT169" s="109"/>
      <c r="ORU169" s="109"/>
      <c r="ORV169" s="109"/>
      <c r="ORW169" s="109"/>
      <c r="ORX169" s="109"/>
      <c r="ORY169" s="109"/>
      <c r="ORZ169" s="109"/>
      <c r="OSA169" s="109"/>
      <c r="OSB169" s="109"/>
      <c r="OSC169" s="109"/>
      <c r="OSD169" s="109"/>
      <c r="OSE169" s="109"/>
      <c r="OSF169" s="109"/>
      <c r="OSG169" s="109"/>
      <c r="OSH169" s="109"/>
      <c r="OSI169" s="109"/>
      <c r="OSJ169" s="109"/>
      <c r="OSK169" s="109"/>
      <c r="OSL169" s="109"/>
      <c r="OSM169" s="109"/>
      <c r="OSN169" s="109"/>
      <c r="OSO169" s="109"/>
      <c r="OSP169" s="109"/>
      <c r="OSQ169" s="109"/>
      <c r="OSR169" s="109"/>
      <c r="OSS169" s="109"/>
      <c r="OST169" s="109"/>
      <c r="OSU169" s="109"/>
      <c r="OSV169" s="109"/>
      <c r="OSW169" s="109"/>
      <c r="OSX169" s="109"/>
      <c r="OSY169" s="109"/>
      <c r="OSZ169" s="109"/>
      <c r="OTA169" s="109"/>
      <c r="OTB169" s="109"/>
      <c r="OTC169" s="109"/>
      <c r="OTD169" s="109"/>
      <c r="OTE169" s="109"/>
      <c r="OTF169" s="109"/>
      <c r="OTG169" s="109"/>
      <c r="OTH169" s="109"/>
      <c r="OTI169" s="109"/>
      <c r="OTJ169" s="109"/>
      <c r="OTK169" s="109"/>
      <c r="OTL169" s="109"/>
      <c r="OTM169" s="109"/>
      <c r="OTN169" s="109"/>
      <c r="OTO169" s="109"/>
      <c r="OTP169" s="109"/>
      <c r="OTQ169" s="109"/>
      <c r="OTR169" s="109"/>
      <c r="OTS169" s="109"/>
      <c r="OTT169" s="109"/>
      <c r="OTU169" s="109"/>
      <c r="OTV169" s="109"/>
      <c r="OTW169" s="109"/>
      <c r="OTX169" s="109"/>
      <c r="OTY169" s="109"/>
      <c r="OTZ169" s="109"/>
      <c r="OUA169" s="109"/>
      <c r="OUB169" s="109"/>
      <c r="OUC169" s="109"/>
      <c r="OUD169" s="109"/>
      <c r="OUE169" s="109"/>
      <c r="OUF169" s="109"/>
      <c r="OUG169" s="109"/>
      <c r="OUH169" s="109"/>
      <c r="OUI169" s="109"/>
      <c r="OUJ169" s="109"/>
      <c r="OUK169" s="109"/>
      <c r="OUL169" s="109"/>
      <c r="OUM169" s="109"/>
      <c r="OUN169" s="109"/>
      <c r="OUO169" s="109"/>
      <c r="OUP169" s="109"/>
      <c r="OUQ169" s="109"/>
      <c r="OUR169" s="109"/>
      <c r="OUS169" s="109"/>
      <c r="OUT169" s="109"/>
      <c r="OUU169" s="109"/>
      <c r="OUV169" s="109"/>
      <c r="OUW169" s="109"/>
      <c r="OUX169" s="109"/>
      <c r="OUY169" s="109"/>
      <c r="OUZ169" s="109"/>
      <c r="OVA169" s="109"/>
      <c r="OVB169" s="109"/>
      <c r="OVC169" s="109"/>
      <c r="OVD169" s="109"/>
      <c r="OVE169" s="109"/>
      <c r="OVF169" s="109"/>
      <c r="OVG169" s="109"/>
      <c r="OVH169" s="109"/>
      <c r="OVI169" s="109"/>
      <c r="OVJ169" s="109"/>
      <c r="OVK169" s="109"/>
      <c r="OVL169" s="109"/>
      <c r="OVM169" s="109"/>
      <c r="OVN169" s="109"/>
      <c r="OVO169" s="109"/>
      <c r="OVP169" s="109"/>
      <c r="OVQ169" s="109"/>
      <c r="OVR169" s="109"/>
      <c r="OVS169" s="109"/>
      <c r="OVT169" s="109"/>
      <c r="OVU169" s="109"/>
      <c r="OVV169" s="109"/>
      <c r="OVW169" s="109"/>
      <c r="OVX169" s="109"/>
      <c r="OVY169" s="109"/>
      <c r="OVZ169" s="109"/>
      <c r="OWA169" s="109"/>
      <c r="OWB169" s="109"/>
      <c r="OWC169" s="109"/>
      <c r="OWD169" s="109"/>
      <c r="OWE169" s="109"/>
      <c r="OWF169" s="109"/>
      <c r="OWG169" s="109"/>
      <c r="OWH169" s="109"/>
      <c r="OWI169" s="109"/>
      <c r="OWJ169" s="109"/>
      <c r="OWK169" s="109"/>
      <c r="OWL169" s="109"/>
      <c r="OWN169" s="109"/>
      <c r="OWO169" s="109"/>
      <c r="OWP169" s="109"/>
      <c r="OWQ169" s="109"/>
      <c r="OWR169" s="109"/>
      <c r="OWS169" s="109"/>
      <c r="OWT169" s="109"/>
      <c r="OWU169" s="109"/>
      <c r="OWV169" s="109"/>
      <c r="OWW169" s="109"/>
      <c r="OWX169" s="109"/>
      <c r="OWY169" s="109"/>
      <c r="OWZ169" s="109"/>
      <c r="OXA169" s="109"/>
      <c r="OXB169" s="109"/>
      <c r="OXC169" s="109"/>
      <c r="OXD169" s="109"/>
      <c r="OXE169" s="109"/>
      <c r="OXF169" s="109"/>
      <c r="OXG169" s="109"/>
      <c r="OXH169" s="109"/>
      <c r="OXI169" s="109"/>
      <c r="OXJ169" s="109"/>
      <c r="OXK169" s="109"/>
      <c r="OXL169" s="109"/>
      <c r="OXM169" s="109"/>
      <c r="OXN169" s="109"/>
      <c r="OXO169" s="109"/>
      <c r="OXP169" s="109"/>
      <c r="OXQ169" s="109"/>
      <c r="OXR169" s="109"/>
      <c r="OXS169" s="109"/>
      <c r="OXT169" s="109"/>
      <c r="OXU169" s="109"/>
      <c r="OXV169" s="109"/>
      <c r="OXW169" s="109"/>
      <c r="OXX169" s="109"/>
      <c r="OXY169" s="109"/>
      <c r="OXZ169" s="109"/>
      <c r="OYA169" s="109"/>
      <c r="OYB169" s="109"/>
      <c r="OYC169" s="109"/>
      <c r="OYD169" s="109"/>
      <c r="OYE169" s="109"/>
      <c r="OYF169" s="109"/>
      <c r="OYG169" s="109"/>
      <c r="OYH169" s="109"/>
      <c r="OYI169" s="109"/>
      <c r="OYJ169" s="109"/>
      <c r="OYK169" s="109"/>
      <c r="OYL169" s="109"/>
      <c r="OYM169" s="109"/>
      <c r="OYN169" s="109"/>
      <c r="OYO169" s="109"/>
      <c r="OYP169" s="109"/>
      <c r="OYQ169" s="109"/>
      <c r="OYR169" s="109"/>
      <c r="OYS169" s="109"/>
      <c r="OYT169" s="109"/>
      <c r="OYU169" s="109"/>
      <c r="OYV169" s="109"/>
      <c r="OYW169" s="109"/>
      <c r="OYX169" s="109"/>
      <c r="OYY169" s="109"/>
      <c r="OYZ169" s="109"/>
      <c r="OZA169" s="109"/>
      <c r="OZB169" s="109"/>
      <c r="OZC169" s="109"/>
      <c r="OZD169" s="109"/>
      <c r="OZE169" s="109"/>
      <c r="OZF169" s="109"/>
      <c r="OZG169" s="109"/>
      <c r="OZH169" s="109"/>
      <c r="OZI169" s="109"/>
      <c r="OZJ169" s="109"/>
      <c r="OZK169" s="109"/>
      <c r="OZL169" s="109"/>
      <c r="OZM169" s="109"/>
      <c r="OZN169" s="109"/>
      <c r="OZO169" s="109"/>
      <c r="OZP169" s="109"/>
      <c r="OZQ169" s="109"/>
      <c r="OZR169" s="109"/>
      <c r="OZS169" s="109"/>
      <c r="OZT169" s="109"/>
      <c r="OZU169" s="109"/>
      <c r="OZV169" s="109"/>
      <c r="OZW169" s="109"/>
      <c r="OZX169" s="109"/>
      <c r="OZY169" s="109"/>
      <c r="OZZ169" s="109"/>
      <c r="PAA169" s="109"/>
      <c r="PAB169" s="109"/>
      <c r="PAC169" s="109"/>
      <c r="PAD169" s="109"/>
      <c r="PAE169" s="109"/>
      <c r="PAF169" s="109"/>
      <c r="PAG169" s="109"/>
      <c r="PAH169" s="109"/>
      <c r="PAI169" s="109"/>
      <c r="PAJ169" s="109"/>
      <c r="PAK169" s="109"/>
      <c r="PAL169" s="109"/>
      <c r="PAM169" s="109"/>
      <c r="PAN169" s="109"/>
      <c r="PAO169" s="109"/>
      <c r="PAP169" s="109"/>
      <c r="PAQ169" s="109"/>
      <c r="PAR169" s="109"/>
      <c r="PAS169" s="109"/>
      <c r="PAT169" s="109"/>
      <c r="PAU169" s="109"/>
      <c r="PAV169" s="109"/>
      <c r="PAW169" s="109"/>
      <c r="PAX169" s="109"/>
      <c r="PAY169" s="109"/>
      <c r="PAZ169" s="109"/>
      <c r="PBA169" s="109"/>
      <c r="PBB169" s="109"/>
      <c r="PBC169" s="109"/>
      <c r="PBD169" s="109"/>
      <c r="PBE169" s="109"/>
      <c r="PBF169" s="109"/>
      <c r="PBG169" s="109"/>
      <c r="PBH169" s="109"/>
      <c r="PBI169" s="109"/>
      <c r="PBJ169" s="109"/>
      <c r="PBK169" s="109"/>
      <c r="PBL169" s="109"/>
      <c r="PBM169" s="109"/>
      <c r="PBN169" s="109"/>
      <c r="PBO169" s="109"/>
      <c r="PBP169" s="109"/>
      <c r="PBQ169" s="109"/>
      <c r="PBR169" s="109"/>
      <c r="PBS169" s="109"/>
      <c r="PBT169" s="109"/>
      <c r="PBU169" s="109"/>
      <c r="PBV169" s="109"/>
      <c r="PBW169" s="109"/>
      <c r="PBX169" s="109"/>
      <c r="PBY169" s="109"/>
      <c r="PBZ169" s="109"/>
      <c r="PCA169" s="109"/>
      <c r="PCB169" s="109"/>
      <c r="PCC169" s="109"/>
      <c r="PCD169" s="109"/>
      <c r="PCE169" s="109"/>
      <c r="PCF169" s="109"/>
      <c r="PCG169" s="109"/>
      <c r="PCH169" s="109"/>
      <c r="PCI169" s="109"/>
      <c r="PCJ169" s="109"/>
      <c r="PCK169" s="109"/>
      <c r="PCL169" s="109"/>
      <c r="PCM169" s="109"/>
      <c r="PCN169" s="109"/>
      <c r="PCO169" s="109"/>
      <c r="PCP169" s="109"/>
      <c r="PCQ169" s="109"/>
      <c r="PCR169" s="109"/>
      <c r="PCS169" s="109"/>
      <c r="PCT169" s="109"/>
      <c r="PCU169" s="109"/>
      <c r="PCV169" s="109"/>
      <c r="PCW169" s="109"/>
      <c r="PCX169" s="109"/>
      <c r="PCY169" s="109"/>
      <c r="PCZ169" s="109"/>
      <c r="PDA169" s="109"/>
      <c r="PDB169" s="109"/>
      <c r="PDC169" s="109"/>
      <c r="PDD169" s="109"/>
      <c r="PDE169" s="109"/>
      <c r="PDF169" s="109"/>
      <c r="PDG169" s="109"/>
      <c r="PDH169" s="109"/>
      <c r="PDI169" s="109"/>
      <c r="PDJ169" s="109"/>
      <c r="PDK169" s="109"/>
      <c r="PDL169" s="109"/>
      <c r="PDM169" s="109"/>
      <c r="PDN169" s="109"/>
      <c r="PDO169" s="109"/>
      <c r="PDP169" s="109"/>
      <c r="PDQ169" s="109"/>
      <c r="PDR169" s="109"/>
      <c r="PDS169" s="109"/>
      <c r="PDT169" s="109"/>
      <c r="PDU169" s="109"/>
      <c r="PDV169" s="109"/>
      <c r="PDW169" s="109"/>
      <c r="PDX169" s="109"/>
      <c r="PDY169" s="109"/>
      <c r="PDZ169" s="109"/>
      <c r="PEA169" s="109"/>
      <c r="PEB169" s="109"/>
      <c r="PEC169" s="109"/>
      <c r="PED169" s="109"/>
      <c r="PEE169" s="109"/>
      <c r="PEF169" s="109"/>
      <c r="PEG169" s="109"/>
      <c r="PEH169" s="109"/>
      <c r="PEI169" s="109"/>
      <c r="PEJ169" s="109"/>
      <c r="PEK169" s="109"/>
      <c r="PEL169" s="109"/>
      <c r="PEM169" s="109"/>
      <c r="PEN169" s="109"/>
      <c r="PEO169" s="109"/>
      <c r="PEP169" s="109"/>
      <c r="PEQ169" s="109"/>
      <c r="PER169" s="109"/>
      <c r="PES169" s="109"/>
      <c r="PET169" s="109"/>
      <c r="PEU169" s="109"/>
      <c r="PEV169" s="109"/>
      <c r="PEW169" s="109"/>
      <c r="PEX169" s="109"/>
      <c r="PEY169" s="109"/>
      <c r="PEZ169" s="109"/>
      <c r="PFA169" s="109"/>
      <c r="PFB169" s="109"/>
      <c r="PFC169" s="109"/>
      <c r="PFD169" s="109"/>
      <c r="PFE169" s="109"/>
      <c r="PFF169" s="109"/>
      <c r="PFG169" s="109"/>
      <c r="PFH169" s="109"/>
      <c r="PFI169" s="109"/>
      <c r="PFJ169" s="109"/>
      <c r="PFK169" s="109"/>
      <c r="PFL169" s="109"/>
      <c r="PFM169" s="109"/>
      <c r="PFN169" s="109"/>
      <c r="PFO169" s="109"/>
      <c r="PFP169" s="109"/>
      <c r="PFQ169" s="109"/>
      <c r="PFR169" s="109"/>
      <c r="PFS169" s="109"/>
      <c r="PFT169" s="109"/>
      <c r="PFU169" s="109"/>
      <c r="PFV169" s="109"/>
      <c r="PFW169" s="109"/>
      <c r="PFX169" s="109"/>
      <c r="PFY169" s="109"/>
      <c r="PFZ169" s="109"/>
      <c r="PGA169" s="109"/>
      <c r="PGB169" s="109"/>
      <c r="PGC169" s="109"/>
      <c r="PGD169" s="109"/>
      <c r="PGE169" s="109"/>
      <c r="PGF169" s="109"/>
      <c r="PGG169" s="109"/>
      <c r="PGH169" s="109"/>
      <c r="PGJ169" s="109"/>
      <c r="PGK169" s="109"/>
      <c r="PGL169" s="109"/>
      <c r="PGM169" s="109"/>
      <c r="PGN169" s="109"/>
      <c r="PGO169" s="109"/>
      <c r="PGP169" s="109"/>
      <c r="PGQ169" s="109"/>
      <c r="PGR169" s="109"/>
      <c r="PGS169" s="109"/>
      <c r="PGT169" s="109"/>
      <c r="PGU169" s="109"/>
      <c r="PGV169" s="109"/>
      <c r="PGW169" s="109"/>
      <c r="PGX169" s="109"/>
      <c r="PGY169" s="109"/>
      <c r="PGZ169" s="109"/>
      <c r="PHA169" s="109"/>
      <c r="PHB169" s="109"/>
      <c r="PHC169" s="109"/>
      <c r="PHD169" s="109"/>
      <c r="PHE169" s="109"/>
      <c r="PHF169" s="109"/>
      <c r="PHG169" s="109"/>
      <c r="PHH169" s="109"/>
      <c r="PHI169" s="109"/>
      <c r="PHJ169" s="109"/>
      <c r="PHK169" s="109"/>
      <c r="PHL169" s="109"/>
      <c r="PHM169" s="109"/>
      <c r="PHN169" s="109"/>
      <c r="PHO169" s="109"/>
      <c r="PHP169" s="109"/>
      <c r="PHQ169" s="109"/>
      <c r="PHR169" s="109"/>
      <c r="PHS169" s="109"/>
      <c r="PHT169" s="109"/>
      <c r="PHU169" s="109"/>
      <c r="PHV169" s="109"/>
      <c r="PHW169" s="109"/>
      <c r="PHX169" s="109"/>
      <c r="PHY169" s="109"/>
      <c r="PHZ169" s="109"/>
      <c r="PIA169" s="109"/>
      <c r="PIB169" s="109"/>
      <c r="PIC169" s="109"/>
      <c r="PID169" s="109"/>
      <c r="PIE169" s="109"/>
      <c r="PIF169" s="109"/>
      <c r="PIG169" s="109"/>
      <c r="PIH169" s="109"/>
      <c r="PII169" s="109"/>
      <c r="PIJ169" s="109"/>
      <c r="PIK169" s="109"/>
      <c r="PIL169" s="109"/>
      <c r="PIM169" s="109"/>
      <c r="PIN169" s="109"/>
      <c r="PIO169" s="109"/>
      <c r="PIP169" s="109"/>
      <c r="PIQ169" s="109"/>
      <c r="PIR169" s="109"/>
      <c r="PIS169" s="109"/>
      <c r="PIT169" s="109"/>
      <c r="PIU169" s="109"/>
      <c r="PIV169" s="109"/>
      <c r="PIW169" s="109"/>
      <c r="PIX169" s="109"/>
      <c r="PIY169" s="109"/>
      <c r="PIZ169" s="109"/>
      <c r="PJA169" s="109"/>
      <c r="PJB169" s="109"/>
      <c r="PJC169" s="109"/>
      <c r="PJD169" s="109"/>
      <c r="PJE169" s="109"/>
      <c r="PJF169" s="109"/>
      <c r="PJG169" s="109"/>
      <c r="PJH169" s="109"/>
      <c r="PJI169" s="109"/>
      <c r="PJJ169" s="109"/>
      <c r="PJK169" s="109"/>
      <c r="PJL169" s="109"/>
      <c r="PJM169" s="109"/>
      <c r="PJN169" s="109"/>
      <c r="PJO169" s="109"/>
      <c r="PJP169" s="109"/>
      <c r="PJQ169" s="109"/>
      <c r="PJR169" s="109"/>
      <c r="PJS169" s="109"/>
      <c r="PJT169" s="109"/>
      <c r="PJU169" s="109"/>
      <c r="PJV169" s="109"/>
      <c r="PJW169" s="109"/>
      <c r="PJX169" s="109"/>
      <c r="PJY169" s="109"/>
      <c r="PJZ169" s="109"/>
      <c r="PKA169" s="109"/>
      <c r="PKB169" s="109"/>
      <c r="PKC169" s="109"/>
      <c r="PKD169" s="109"/>
      <c r="PKE169" s="109"/>
      <c r="PKF169" s="109"/>
      <c r="PKG169" s="109"/>
      <c r="PKH169" s="109"/>
      <c r="PKI169" s="109"/>
      <c r="PKJ169" s="109"/>
      <c r="PKK169" s="109"/>
      <c r="PKL169" s="109"/>
      <c r="PKM169" s="109"/>
      <c r="PKN169" s="109"/>
      <c r="PKO169" s="109"/>
      <c r="PKP169" s="109"/>
      <c r="PKQ169" s="109"/>
      <c r="PKR169" s="109"/>
      <c r="PKS169" s="109"/>
      <c r="PKT169" s="109"/>
      <c r="PKU169" s="109"/>
      <c r="PKV169" s="109"/>
      <c r="PKW169" s="109"/>
      <c r="PKX169" s="109"/>
      <c r="PKY169" s="109"/>
      <c r="PKZ169" s="109"/>
      <c r="PLA169" s="109"/>
      <c r="PLB169" s="109"/>
      <c r="PLC169" s="109"/>
      <c r="PLD169" s="109"/>
      <c r="PLE169" s="109"/>
      <c r="PLF169" s="109"/>
      <c r="PLG169" s="109"/>
      <c r="PLH169" s="109"/>
      <c r="PLI169" s="109"/>
      <c r="PLJ169" s="109"/>
      <c r="PLK169" s="109"/>
      <c r="PLL169" s="109"/>
      <c r="PLM169" s="109"/>
      <c r="PLN169" s="109"/>
      <c r="PLO169" s="109"/>
      <c r="PLP169" s="109"/>
      <c r="PLQ169" s="109"/>
      <c r="PLR169" s="109"/>
      <c r="PLS169" s="109"/>
      <c r="PLT169" s="109"/>
      <c r="PLU169" s="109"/>
      <c r="PLV169" s="109"/>
      <c r="PLW169" s="109"/>
      <c r="PLX169" s="109"/>
      <c r="PLY169" s="109"/>
      <c r="PLZ169" s="109"/>
      <c r="PMA169" s="109"/>
      <c r="PMB169" s="109"/>
      <c r="PMC169" s="109"/>
      <c r="PMD169" s="109"/>
      <c r="PME169" s="109"/>
      <c r="PMF169" s="109"/>
      <c r="PMG169" s="109"/>
      <c r="PMH169" s="109"/>
      <c r="PMI169" s="109"/>
      <c r="PMJ169" s="109"/>
      <c r="PMK169" s="109"/>
      <c r="PML169" s="109"/>
      <c r="PMM169" s="109"/>
      <c r="PMN169" s="109"/>
      <c r="PMO169" s="109"/>
      <c r="PMP169" s="109"/>
      <c r="PMQ169" s="109"/>
      <c r="PMR169" s="109"/>
      <c r="PMS169" s="109"/>
      <c r="PMT169" s="109"/>
      <c r="PMU169" s="109"/>
      <c r="PMV169" s="109"/>
      <c r="PMW169" s="109"/>
      <c r="PMX169" s="109"/>
      <c r="PMY169" s="109"/>
      <c r="PMZ169" s="109"/>
      <c r="PNA169" s="109"/>
      <c r="PNB169" s="109"/>
      <c r="PNC169" s="109"/>
      <c r="PND169" s="109"/>
      <c r="PNE169" s="109"/>
      <c r="PNF169" s="109"/>
      <c r="PNG169" s="109"/>
      <c r="PNH169" s="109"/>
      <c r="PNI169" s="109"/>
      <c r="PNJ169" s="109"/>
      <c r="PNK169" s="109"/>
      <c r="PNL169" s="109"/>
      <c r="PNM169" s="109"/>
      <c r="PNN169" s="109"/>
      <c r="PNO169" s="109"/>
      <c r="PNP169" s="109"/>
      <c r="PNQ169" s="109"/>
      <c r="PNR169" s="109"/>
      <c r="PNS169" s="109"/>
      <c r="PNT169" s="109"/>
      <c r="PNU169" s="109"/>
      <c r="PNV169" s="109"/>
      <c r="PNW169" s="109"/>
      <c r="PNX169" s="109"/>
      <c r="PNY169" s="109"/>
      <c r="PNZ169" s="109"/>
      <c r="POA169" s="109"/>
      <c r="POB169" s="109"/>
      <c r="POC169" s="109"/>
      <c r="POD169" s="109"/>
      <c r="POE169" s="109"/>
      <c r="POF169" s="109"/>
      <c r="POG169" s="109"/>
      <c r="POH169" s="109"/>
      <c r="POI169" s="109"/>
      <c r="POJ169" s="109"/>
      <c r="POK169" s="109"/>
      <c r="POL169" s="109"/>
      <c r="POM169" s="109"/>
      <c r="PON169" s="109"/>
      <c r="POO169" s="109"/>
      <c r="POP169" s="109"/>
      <c r="POQ169" s="109"/>
      <c r="POR169" s="109"/>
      <c r="POS169" s="109"/>
      <c r="POT169" s="109"/>
      <c r="POU169" s="109"/>
      <c r="POV169" s="109"/>
      <c r="POW169" s="109"/>
      <c r="POX169" s="109"/>
      <c r="POY169" s="109"/>
      <c r="POZ169" s="109"/>
      <c r="PPA169" s="109"/>
      <c r="PPB169" s="109"/>
      <c r="PPC169" s="109"/>
      <c r="PPD169" s="109"/>
      <c r="PPE169" s="109"/>
      <c r="PPF169" s="109"/>
      <c r="PPG169" s="109"/>
      <c r="PPH169" s="109"/>
      <c r="PPI169" s="109"/>
      <c r="PPJ169" s="109"/>
      <c r="PPK169" s="109"/>
      <c r="PPL169" s="109"/>
      <c r="PPM169" s="109"/>
      <c r="PPN169" s="109"/>
      <c r="PPO169" s="109"/>
      <c r="PPP169" s="109"/>
      <c r="PPQ169" s="109"/>
      <c r="PPR169" s="109"/>
      <c r="PPS169" s="109"/>
      <c r="PPT169" s="109"/>
      <c r="PPU169" s="109"/>
      <c r="PPV169" s="109"/>
      <c r="PPW169" s="109"/>
      <c r="PPX169" s="109"/>
      <c r="PPY169" s="109"/>
      <c r="PPZ169" s="109"/>
      <c r="PQA169" s="109"/>
      <c r="PQB169" s="109"/>
      <c r="PQC169" s="109"/>
      <c r="PQD169" s="109"/>
      <c r="PQF169" s="109"/>
      <c r="PQG169" s="109"/>
      <c r="PQH169" s="109"/>
      <c r="PQI169" s="109"/>
      <c r="PQJ169" s="109"/>
      <c r="PQK169" s="109"/>
      <c r="PQL169" s="109"/>
      <c r="PQM169" s="109"/>
      <c r="PQN169" s="109"/>
      <c r="PQO169" s="109"/>
      <c r="PQP169" s="109"/>
      <c r="PQQ169" s="109"/>
      <c r="PQR169" s="109"/>
      <c r="PQS169" s="109"/>
      <c r="PQT169" s="109"/>
      <c r="PQU169" s="109"/>
      <c r="PQV169" s="109"/>
      <c r="PQW169" s="109"/>
      <c r="PQX169" s="109"/>
      <c r="PQY169" s="109"/>
      <c r="PQZ169" s="109"/>
      <c r="PRA169" s="109"/>
      <c r="PRB169" s="109"/>
      <c r="PRC169" s="109"/>
      <c r="PRD169" s="109"/>
      <c r="PRE169" s="109"/>
      <c r="PRF169" s="109"/>
      <c r="PRG169" s="109"/>
      <c r="PRH169" s="109"/>
      <c r="PRI169" s="109"/>
      <c r="PRJ169" s="109"/>
      <c r="PRK169" s="109"/>
      <c r="PRL169" s="109"/>
      <c r="PRM169" s="109"/>
      <c r="PRN169" s="109"/>
      <c r="PRO169" s="109"/>
      <c r="PRP169" s="109"/>
      <c r="PRQ169" s="109"/>
      <c r="PRR169" s="109"/>
      <c r="PRS169" s="109"/>
      <c r="PRT169" s="109"/>
      <c r="PRU169" s="109"/>
      <c r="PRV169" s="109"/>
      <c r="PRW169" s="109"/>
      <c r="PRX169" s="109"/>
      <c r="PRY169" s="109"/>
      <c r="PRZ169" s="109"/>
      <c r="PSA169" s="109"/>
      <c r="PSB169" s="109"/>
      <c r="PSC169" s="109"/>
      <c r="PSD169" s="109"/>
      <c r="PSE169" s="109"/>
      <c r="PSF169" s="109"/>
      <c r="PSG169" s="109"/>
      <c r="PSH169" s="109"/>
      <c r="PSI169" s="109"/>
      <c r="PSJ169" s="109"/>
      <c r="PSK169" s="109"/>
      <c r="PSL169" s="109"/>
      <c r="PSM169" s="109"/>
      <c r="PSN169" s="109"/>
      <c r="PSO169" s="109"/>
      <c r="PSP169" s="109"/>
      <c r="PSQ169" s="109"/>
      <c r="PSR169" s="109"/>
      <c r="PSS169" s="109"/>
      <c r="PST169" s="109"/>
      <c r="PSU169" s="109"/>
      <c r="PSV169" s="109"/>
      <c r="PSW169" s="109"/>
      <c r="PSX169" s="109"/>
      <c r="PSY169" s="109"/>
      <c r="PSZ169" s="109"/>
      <c r="PTA169" s="109"/>
      <c r="PTB169" s="109"/>
      <c r="PTC169" s="109"/>
      <c r="PTD169" s="109"/>
      <c r="PTE169" s="109"/>
      <c r="PTF169" s="109"/>
      <c r="PTG169" s="109"/>
      <c r="PTH169" s="109"/>
      <c r="PTI169" s="109"/>
      <c r="PTJ169" s="109"/>
      <c r="PTK169" s="109"/>
      <c r="PTL169" s="109"/>
      <c r="PTM169" s="109"/>
      <c r="PTN169" s="109"/>
      <c r="PTO169" s="109"/>
      <c r="PTP169" s="109"/>
      <c r="PTQ169" s="109"/>
      <c r="PTR169" s="109"/>
      <c r="PTS169" s="109"/>
      <c r="PTT169" s="109"/>
      <c r="PTU169" s="109"/>
      <c r="PTV169" s="109"/>
      <c r="PTW169" s="109"/>
      <c r="PTX169" s="109"/>
      <c r="PTY169" s="109"/>
      <c r="PTZ169" s="109"/>
      <c r="PUA169" s="109"/>
      <c r="PUB169" s="109"/>
      <c r="PUC169" s="109"/>
      <c r="PUD169" s="109"/>
      <c r="PUE169" s="109"/>
      <c r="PUF169" s="109"/>
      <c r="PUG169" s="109"/>
      <c r="PUH169" s="109"/>
      <c r="PUI169" s="109"/>
      <c r="PUJ169" s="109"/>
      <c r="PUK169" s="109"/>
      <c r="PUL169" s="109"/>
      <c r="PUM169" s="109"/>
      <c r="PUN169" s="109"/>
      <c r="PUO169" s="109"/>
      <c r="PUP169" s="109"/>
      <c r="PUQ169" s="109"/>
      <c r="PUR169" s="109"/>
      <c r="PUS169" s="109"/>
      <c r="PUT169" s="109"/>
      <c r="PUU169" s="109"/>
      <c r="PUV169" s="109"/>
      <c r="PUW169" s="109"/>
      <c r="PUX169" s="109"/>
      <c r="PUY169" s="109"/>
      <c r="PUZ169" s="109"/>
      <c r="PVA169" s="109"/>
      <c r="PVB169" s="109"/>
      <c r="PVC169" s="109"/>
      <c r="PVD169" s="109"/>
      <c r="PVE169" s="109"/>
      <c r="PVF169" s="109"/>
      <c r="PVG169" s="109"/>
      <c r="PVH169" s="109"/>
      <c r="PVI169" s="109"/>
      <c r="PVJ169" s="109"/>
      <c r="PVK169" s="109"/>
      <c r="PVL169" s="109"/>
      <c r="PVM169" s="109"/>
      <c r="PVN169" s="109"/>
      <c r="PVO169" s="109"/>
      <c r="PVP169" s="109"/>
      <c r="PVQ169" s="109"/>
      <c r="PVR169" s="109"/>
      <c r="PVS169" s="109"/>
      <c r="PVT169" s="109"/>
      <c r="PVU169" s="109"/>
      <c r="PVV169" s="109"/>
      <c r="PVW169" s="109"/>
      <c r="PVX169" s="109"/>
      <c r="PVY169" s="109"/>
      <c r="PVZ169" s="109"/>
      <c r="PWA169" s="109"/>
      <c r="PWB169" s="109"/>
      <c r="PWC169" s="109"/>
      <c r="PWD169" s="109"/>
      <c r="PWE169" s="109"/>
      <c r="PWF169" s="109"/>
      <c r="PWG169" s="109"/>
      <c r="PWH169" s="109"/>
      <c r="PWI169" s="109"/>
      <c r="PWJ169" s="109"/>
      <c r="PWK169" s="109"/>
      <c r="PWL169" s="109"/>
      <c r="PWM169" s="109"/>
      <c r="PWN169" s="109"/>
      <c r="PWO169" s="109"/>
      <c r="PWP169" s="109"/>
      <c r="PWQ169" s="109"/>
      <c r="PWR169" s="109"/>
      <c r="PWS169" s="109"/>
      <c r="PWT169" s="109"/>
      <c r="PWU169" s="109"/>
      <c r="PWV169" s="109"/>
      <c r="PWW169" s="109"/>
      <c r="PWX169" s="109"/>
      <c r="PWY169" s="109"/>
      <c r="PWZ169" s="109"/>
      <c r="PXA169" s="109"/>
      <c r="PXB169" s="109"/>
      <c r="PXC169" s="109"/>
      <c r="PXD169" s="109"/>
      <c r="PXE169" s="109"/>
      <c r="PXF169" s="109"/>
      <c r="PXG169" s="109"/>
      <c r="PXH169" s="109"/>
      <c r="PXI169" s="109"/>
      <c r="PXJ169" s="109"/>
      <c r="PXK169" s="109"/>
      <c r="PXL169" s="109"/>
      <c r="PXM169" s="109"/>
      <c r="PXN169" s="109"/>
      <c r="PXO169" s="109"/>
      <c r="PXP169" s="109"/>
      <c r="PXQ169" s="109"/>
      <c r="PXR169" s="109"/>
      <c r="PXS169" s="109"/>
      <c r="PXT169" s="109"/>
      <c r="PXU169" s="109"/>
      <c r="PXV169" s="109"/>
      <c r="PXW169" s="109"/>
      <c r="PXX169" s="109"/>
      <c r="PXY169" s="109"/>
      <c r="PXZ169" s="109"/>
      <c r="PYA169" s="109"/>
      <c r="PYB169" s="109"/>
      <c r="PYC169" s="109"/>
      <c r="PYD169" s="109"/>
      <c r="PYE169" s="109"/>
      <c r="PYF169" s="109"/>
      <c r="PYG169" s="109"/>
      <c r="PYH169" s="109"/>
      <c r="PYI169" s="109"/>
      <c r="PYJ169" s="109"/>
      <c r="PYK169" s="109"/>
      <c r="PYL169" s="109"/>
      <c r="PYM169" s="109"/>
      <c r="PYN169" s="109"/>
      <c r="PYO169" s="109"/>
      <c r="PYP169" s="109"/>
      <c r="PYQ169" s="109"/>
      <c r="PYR169" s="109"/>
      <c r="PYS169" s="109"/>
      <c r="PYT169" s="109"/>
      <c r="PYU169" s="109"/>
      <c r="PYV169" s="109"/>
      <c r="PYW169" s="109"/>
      <c r="PYX169" s="109"/>
      <c r="PYY169" s="109"/>
      <c r="PYZ169" s="109"/>
      <c r="PZA169" s="109"/>
      <c r="PZB169" s="109"/>
      <c r="PZC169" s="109"/>
      <c r="PZD169" s="109"/>
      <c r="PZE169" s="109"/>
      <c r="PZF169" s="109"/>
      <c r="PZG169" s="109"/>
      <c r="PZH169" s="109"/>
      <c r="PZI169" s="109"/>
      <c r="PZJ169" s="109"/>
      <c r="PZK169" s="109"/>
      <c r="PZL169" s="109"/>
      <c r="PZM169" s="109"/>
      <c r="PZN169" s="109"/>
      <c r="PZO169" s="109"/>
      <c r="PZP169" s="109"/>
      <c r="PZQ169" s="109"/>
      <c r="PZR169" s="109"/>
      <c r="PZS169" s="109"/>
      <c r="PZT169" s="109"/>
      <c r="PZU169" s="109"/>
      <c r="PZV169" s="109"/>
      <c r="PZW169" s="109"/>
      <c r="PZX169" s="109"/>
      <c r="PZY169" s="109"/>
      <c r="PZZ169" s="109"/>
      <c r="QAB169" s="109"/>
      <c r="QAC169" s="109"/>
      <c r="QAD169" s="109"/>
      <c r="QAE169" s="109"/>
      <c r="QAF169" s="109"/>
      <c r="QAG169" s="109"/>
      <c r="QAH169" s="109"/>
      <c r="QAI169" s="109"/>
      <c r="QAJ169" s="109"/>
      <c r="QAK169" s="109"/>
      <c r="QAL169" s="109"/>
      <c r="QAM169" s="109"/>
      <c r="QAN169" s="109"/>
      <c r="QAO169" s="109"/>
      <c r="QAP169" s="109"/>
      <c r="QAQ169" s="109"/>
      <c r="QAR169" s="109"/>
      <c r="QAS169" s="109"/>
      <c r="QAT169" s="109"/>
      <c r="QAU169" s="109"/>
      <c r="QAV169" s="109"/>
      <c r="QAW169" s="109"/>
      <c r="QAX169" s="109"/>
      <c r="QAY169" s="109"/>
      <c r="QAZ169" s="109"/>
      <c r="QBA169" s="109"/>
      <c r="QBB169" s="109"/>
      <c r="QBC169" s="109"/>
      <c r="QBD169" s="109"/>
      <c r="QBE169" s="109"/>
      <c r="QBF169" s="109"/>
      <c r="QBG169" s="109"/>
      <c r="QBH169" s="109"/>
      <c r="QBI169" s="109"/>
      <c r="QBJ169" s="109"/>
      <c r="QBK169" s="109"/>
      <c r="QBL169" s="109"/>
      <c r="QBM169" s="109"/>
      <c r="QBN169" s="109"/>
      <c r="QBO169" s="109"/>
      <c r="QBP169" s="109"/>
      <c r="QBQ169" s="109"/>
      <c r="QBR169" s="109"/>
      <c r="QBS169" s="109"/>
      <c r="QBT169" s="109"/>
      <c r="QBU169" s="109"/>
      <c r="QBV169" s="109"/>
      <c r="QBW169" s="109"/>
      <c r="QBX169" s="109"/>
      <c r="QBY169" s="109"/>
      <c r="QBZ169" s="109"/>
      <c r="QCA169" s="109"/>
      <c r="QCB169" s="109"/>
      <c r="QCC169" s="109"/>
      <c r="QCD169" s="109"/>
      <c r="QCE169" s="109"/>
      <c r="QCF169" s="109"/>
      <c r="QCG169" s="109"/>
      <c r="QCH169" s="109"/>
      <c r="QCI169" s="109"/>
      <c r="QCJ169" s="109"/>
      <c r="QCK169" s="109"/>
      <c r="QCL169" s="109"/>
      <c r="QCM169" s="109"/>
      <c r="QCN169" s="109"/>
      <c r="QCO169" s="109"/>
      <c r="QCP169" s="109"/>
      <c r="QCQ169" s="109"/>
      <c r="QCR169" s="109"/>
      <c r="QCS169" s="109"/>
      <c r="QCT169" s="109"/>
      <c r="QCU169" s="109"/>
      <c r="QCV169" s="109"/>
      <c r="QCW169" s="109"/>
      <c r="QCX169" s="109"/>
      <c r="QCY169" s="109"/>
      <c r="QCZ169" s="109"/>
      <c r="QDA169" s="109"/>
      <c r="QDB169" s="109"/>
      <c r="QDC169" s="109"/>
      <c r="QDD169" s="109"/>
      <c r="QDE169" s="109"/>
      <c r="QDF169" s="109"/>
      <c r="QDG169" s="109"/>
      <c r="QDH169" s="109"/>
      <c r="QDI169" s="109"/>
      <c r="QDJ169" s="109"/>
      <c r="QDK169" s="109"/>
      <c r="QDL169" s="109"/>
      <c r="QDM169" s="109"/>
      <c r="QDN169" s="109"/>
      <c r="QDO169" s="109"/>
      <c r="QDP169" s="109"/>
      <c r="QDQ169" s="109"/>
      <c r="QDR169" s="109"/>
      <c r="QDS169" s="109"/>
      <c r="QDT169" s="109"/>
      <c r="QDU169" s="109"/>
      <c r="QDV169" s="109"/>
      <c r="QDW169" s="109"/>
      <c r="QDX169" s="109"/>
      <c r="QDY169" s="109"/>
      <c r="QDZ169" s="109"/>
      <c r="QEA169" s="109"/>
      <c r="QEB169" s="109"/>
      <c r="QEC169" s="109"/>
      <c r="QED169" s="109"/>
      <c r="QEE169" s="109"/>
      <c r="QEF169" s="109"/>
      <c r="QEG169" s="109"/>
      <c r="QEH169" s="109"/>
      <c r="QEI169" s="109"/>
      <c r="QEJ169" s="109"/>
      <c r="QEK169" s="109"/>
      <c r="QEL169" s="109"/>
      <c r="QEM169" s="109"/>
      <c r="QEN169" s="109"/>
      <c r="QEO169" s="109"/>
      <c r="QEP169" s="109"/>
      <c r="QEQ169" s="109"/>
      <c r="QER169" s="109"/>
      <c r="QES169" s="109"/>
      <c r="QET169" s="109"/>
      <c r="QEU169" s="109"/>
      <c r="QEV169" s="109"/>
      <c r="QEW169" s="109"/>
      <c r="QEX169" s="109"/>
      <c r="QEY169" s="109"/>
      <c r="QEZ169" s="109"/>
      <c r="QFA169" s="109"/>
      <c r="QFB169" s="109"/>
      <c r="QFC169" s="109"/>
      <c r="QFD169" s="109"/>
      <c r="QFE169" s="109"/>
      <c r="QFF169" s="109"/>
      <c r="QFG169" s="109"/>
      <c r="QFH169" s="109"/>
      <c r="QFI169" s="109"/>
      <c r="QFJ169" s="109"/>
      <c r="QFK169" s="109"/>
      <c r="QFL169" s="109"/>
      <c r="QFM169" s="109"/>
      <c r="QFN169" s="109"/>
      <c r="QFO169" s="109"/>
      <c r="QFP169" s="109"/>
      <c r="QFQ169" s="109"/>
      <c r="QFR169" s="109"/>
      <c r="QFS169" s="109"/>
      <c r="QFT169" s="109"/>
      <c r="QFU169" s="109"/>
      <c r="QFV169" s="109"/>
      <c r="QFW169" s="109"/>
      <c r="QFX169" s="109"/>
      <c r="QFY169" s="109"/>
      <c r="QFZ169" s="109"/>
      <c r="QGA169" s="109"/>
      <c r="QGB169" s="109"/>
      <c r="QGC169" s="109"/>
      <c r="QGD169" s="109"/>
      <c r="QGE169" s="109"/>
      <c r="QGF169" s="109"/>
      <c r="QGG169" s="109"/>
      <c r="QGH169" s="109"/>
      <c r="QGI169" s="109"/>
      <c r="QGJ169" s="109"/>
      <c r="QGK169" s="109"/>
      <c r="QGL169" s="109"/>
      <c r="QGM169" s="109"/>
      <c r="QGN169" s="109"/>
      <c r="QGO169" s="109"/>
      <c r="QGP169" s="109"/>
      <c r="QGQ169" s="109"/>
      <c r="QGR169" s="109"/>
      <c r="QGS169" s="109"/>
      <c r="QGT169" s="109"/>
      <c r="QGU169" s="109"/>
      <c r="QGV169" s="109"/>
      <c r="QGW169" s="109"/>
      <c r="QGX169" s="109"/>
      <c r="QGY169" s="109"/>
      <c r="QGZ169" s="109"/>
      <c r="QHA169" s="109"/>
      <c r="QHB169" s="109"/>
      <c r="QHC169" s="109"/>
      <c r="QHD169" s="109"/>
      <c r="QHE169" s="109"/>
      <c r="QHF169" s="109"/>
      <c r="QHG169" s="109"/>
      <c r="QHH169" s="109"/>
      <c r="QHI169" s="109"/>
      <c r="QHJ169" s="109"/>
      <c r="QHK169" s="109"/>
      <c r="QHL169" s="109"/>
      <c r="QHM169" s="109"/>
      <c r="QHN169" s="109"/>
      <c r="QHO169" s="109"/>
      <c r="QHP169" s="109"/>
      <c r="QHQ169" s="109"/>
      <c r="QHR169" s="109"/>
      <c r="QHS169" s="109"/>
      <c r="QHT169" s="109"/>
      <c r="QHU169" s="109"/>
      <c r="QHV169" s="109"/>
      <c r="QHW169" s="109"/>
      <c r="QHX169" s="109"/>
      <c r="QHY169" s="109"/>
      <c r="QHZ169" s="109"/>
      <c r="QIA169" s="109"/>
      <c r="QIB169" s="109"/>
      <c r="QIC169" s="109"/>
      <c r="QID169" s="109"/>
      <c r="QIE169" s="109"/>
      <c r="QIF169" s="109"/>
      <c r="QIG169" s="109"/>
      <c r="QIH169" s="109"/>
      <c r="QII169" s="109"/>
      <c r="QIJ169" s="109"/>
      <c r="QIK169" s="109"/>
      <c r="QIL169" s="109"/>
      <c r="QIM169" s="109"/>
      <c r="QIN169" s="109"/>
      <c r="QIO169" s="109"/>
      <c r="QIP169" s="109"/>
      <c r="QIQ169" s="109"/>
      <c r="QIR169" s="109"/>
      <c r="QIS169" s="109"/>
      <c r="QIT169" s="109"/>
      <c r="QIU169" s="109"/>
      <c r="QIV169" s="109"/>
      <c r="QIW169" s="109"/>
      <c r="QIX169" s="109"/>
      <c r="QIY169" s="109"/>
      <c r="QIZ169" s="109"/>
      <c r="QJA169" s="109"/>
      <c r="QJB169" s="109"/>
      <c r="QJC169" s="109"/>
      <c r="QJD169" s="109"/>
      <c r="QJE169" s="109"/>
      <c r="QJF169" s="109"/>
      <c r="QJG169" s="109"/>
      <c r="QJH169" s="109"/>
      <c r="QJI169" s="109"/>
      <c r="QJJ169" s="109"/>
      <c r="QJK169" s="109"/>
      <c r="QJL169" s="109"/>
      <c r="QJM169" s="109"/>
      <c r="QJN169" s="109"/>
      <c r="QJO169" s="109"/>
      <c r="QJP169" s="109"/>
      <c r="QJQ169" s="109"/>
      <c r="QJR169" s="109"/>
      <c r="QJS169" s="109"/>
      <c r="QJT169" s="109"/>
      <c r="QJU169" s="109"/>
      <c r="QJV169" s="109"/>
      <c r="QJX169" s="109"/>
      <c r="QJY169" s="109"/>
      <c r="QJZ169" s="109"/>
      <c r="QKA169" s="109"/>
      <c r="QKB169" s="109"/>
      <c r="QKC169" s="109"/>
      <c r="QKD169" s="109"/>
      <c r="QKE169" s="109"/>
      <c r="QKF169" s="109"/>
      <c r="QKG169" s="109"/>
      <c r="QKH169" s="109"/>
      <c r="QKI169" s="109"/>
      <c r="QKJ169" s="109"/>
      <c r="QKK169" s="109"/>
      <c r="QKL169" s="109"/>
      <c r="QKM169" s="109"/>
      <c r="QKN169" s="109"/>
      <c r="QKO169" s="109"/>
      <c r="QKP169" s="109"/>
      <c r="QKQ169" s="109"/>
      <c r="QKR169" s="109"/>
      <c r="QKS169" s="109"/>
      <c r="QKT169" s="109"/>
      <c r="QKU169" s="109"/>
      <c r="QKV169" s="109"/>
      <c r="QKW169" s="109"/>
      <c r="QKX169" s="109"/>
      <c r="QKY169" s="109"/>
      <c r="QKZ169" s="109"/>
      <c r="QLA169" s="109"/>
      <c r="QLB169" s="109"/>
      <c r="QLC169" s="109"/>
      <c r="QLD169" s="109"/>
      <c r="QLE169" s="109"/>
      <c r="QLF169" s="109"/>
      <c r="QLG169" s="109"/>
      <c r="QLH169" s="109"/>
      <c r="QLI169" s="109"/>
      <c r="QLJ169" s="109"/>
      <c r="QLK169" s="109"/>
      <c r="QLL169" s="109"/>
      <c r="QLM169" s="109"/>
      <c r="QLN169" s="109"/>
      <c r="QLO169" s="109"/>
      <c r="QLP169" s="109"/>
      <c r="QLQ169" s="109"/>
      <c r="QLR169" s="109"/>
      <c r="QLS169" s="109"/>
      <c r="QLT169" s="109"/>
      <c r="QLU169" s="109"/>
      <c r="QLV169" s="109"/>
      <c r="QLW169" s="109"/>
      <c r="QLX169" s="109"/>
      <c r="QLY169" s="109"/>
      <c r="QLZ169" s="109"/>
      <c r="QMA169" s="109"/>
      <c r="QMB169" s="109"/>
      <c r="QMC169" s="109"/>
      <c r="QMD169" s="109"/>
      <c r="QME169" s="109"/>
      <c r="QMF169" s="109"/>
      <c r="QMG169" s="109"/>
      <c r="QMH169" s="109"/>
      <c r="QMI169" s="109"/>
      <c r="QMJ169" s="109"/>
      <c r="QMK169" s="109"/>
      <c r="QML169" s="109"/>
      <c r="QMM169" s="109"/>
      <c r="QMN169" s="109"/>
      <c r="QMO169" s="109"/>
      <c r="QMP169" s="109"/>
      <c r="QMQ169" s="109"/>
      <c r="QMR169" s="109"/>
      <c r="QMS169" s="109"/>
      <c r="QMT169" s="109"/>
      <c r="QMU169" s="109"/>
      <c r="QMV169" s="109"/>
      <c r="QMW169" s="109"/>
      <c r="QMX169" s="109"/>
      <c r="QMY169" s="109"/>
      <c r="QMZ169" s="109"/>
      <c r="QNA169" s="109"/>
      <c r="QNB169" s="109"/>
      <c r="QNC169" s="109"/>
      <c r="QND169" s="109"/>
      <c r="QNE169" s="109"/>
      <c r="QNF169" s="109"/>
      <c r="QNG169" s="109"/>
      <c r="QNH169" s="109"/>
      <c r="QNI169" s="109"/>
      <c r="QNJ169" s="109"/>
      <c r="QNK169" s="109"/>
      <c r="QNL169" s="109"/>
      <c r="QNM169" s="109"/>
      <c r="QNN169" s="109"/>
      <c r="QNO169" s="109"/>
      <c r="QNP169" s="109"/>
      <c r="QNQ169" s="109"/>
      <c r="QNR169" s="109"/>
      <c r="QNS169" s="109"/>
      <c r="QNT169" s="109"/>
      <c r="QNU169" s="109"/>
      <c r="QNV169" s="109"/>
      <c r="QNW169" s="109"/>
      <c r="QNX169" s="109"/>
      <c r="QNY169" s="109"/>
      <c r="QNZ169" s="109"/>
      <c r="QOA169" s="109"/>
      <c r="QOB169" s="109"/>
      <c r="QOC169" s="109"/>
      <c r="QOD169" s="109"/>
      <c r="QOE169" s="109"/>
      <c r="QOF169" s="109"/>
      <c r="QOG169" s="109"/>
      <c r="QOH169" s="109"/>
      <c r="QOI169" s="109"/>
      <c r="QOJ169" s="109"/>
      <c r="QOK169" s="109"/>
      <c r="QOL169" s="109"/>
      <c r="QOM169" s="109"/>
      <c r="QON169" s="109"/>
      <c r="QOO169" s="109"/>
      <c r="QOP169" s="109"/>
      <c r="QOQ169" s="109"/>
      <c r="QOR169" s="109"/>
      <c r="QOS169" s="109"/>
      <c r="QOT169" s="109"/>
      <c r="QOU169" s="109"/>
      <c r="QOV169" s="109"/>
      <c r="QOW169" s="109"/>
      <c r="QOX169" s="109"/>
      <c r="QOY169" s="109"/>
      <c r="QOZ169" s="109"/>
      <c r="QPA169" s="109"/>
      <c r="QPB169" s="109"/>
      <c r="QPC169" s="109"/>
      <c r="QPD169" s="109"/>
      <c r="QPE169" s="109"/>
      <c r="QPF169" s="109"/>
      <c r="QPG169" s="109"/>
      <c r="QPH169" s="109"/>
      <c r="QPI169" s="109"/>
      <c r="QPJ169" s="109"/>
      <c r="QPK169" s="109"/>
      <c r="QPL169" s="109"/>
      <c r="QPM169" s="109"/>
      <c r="QPN169" s="109"/>
      <c r="QPO169" s="109"/>
      <c r="QPP169" s="109"/>
      <c r="QPQ169" s="109"/>
      <c r="QPR169" s="109"/>
      <c r="QPS169" s="109"/>
      <c r="QPT169" s="109"/>
      <c r="QPU169" s="109"/>
      <c r="QPV169" s="109"/>
      <c r="QPW169" s="109"/>
      <c r="QPX169" s="109"/>
      <c r="QPY169" s="109"/>
      <c r="QPZ169" s="109"/>
      <c r="QQA169" s="109"/>
      <c r="QQB169" s="109"/>
      <c r="QQC169" s="109"/>
      <c r="QQD169" s="109"/>
      <c r="QQE169" s="109"/>
      <c r="QQF169" s="109"/>
      <c r="QQG169" s="109"/>
      <c r="QQH169" s="109"/>
      <c r="QQI169" s="109"/>
      <c r="QQJ169" s="109"/>
      <c r="QQK169" s="109"/>
      <c r="QQL169" s="109"/>
      <c r="QQM169" s="109"/>
      <c r="QQN169" s="109"/>
      <c r="QQO169" s="109"/>
      <c r="QQP169" s="109"/>
      <c r="QQQ169" s="109"/>
      <c r="QQR169" s="109"/>
      <c r="QQS169" s="109"/>
      <c r="QQT169" s="109"/>
      <c r="QQU169" s="109"/>
      <c r="QQV169" s="109"/>
      <c r="QQW169" s="109"/>
      <c r="QQX169" s="109"/>
      <c r="QQY169" s="109"/>
      <c r="QQZ169" s="109"/>
      <c r="QRA169" s="109"/>
      <c r="QRB169" s="109"/>
      <c r="QRC169" s="109"/>
      <c r="QRD169" s="109"/>
      <c r="QRE169" s="109"/>
      <c r="QRF169" s="109"/>
      <c r="QRG169" s="109"/>
      <c r="QRH169" s="109"/>
      <c r="QRI169" s="109"/>
      <c r="QRJ169" s="109"/>
      <c r="QRK169" s="109"/>
      <c r="QRL169" s="109"/>
      <c r="QRM169" s="109"/>
      <c r="QRN169" s="109"/>
      <c r="QRO169" s="109"/>
      <c r="QRP169" s="109"/>
      <c r="QRQ169" s="109"/>
      <c r="QRR169" s="109"/>
      <c r="QRS169" s="109"/>
      <c r="QRT169" s="109"/>
      <c r="QRU169" s="109"/>
      <c r="QRV169" s="109"/>
      <c r="QRW169" s="109"/>
      <c r="QRX169" s="109"/>
      <c r="QRY169" s="109"/>
      <c r="QRZ169" s="109"/>
      <c r="QSA169" s="109"/>
      <c r="QSB169" s="109"/>
      <c r="QSC169" s="109"/>
      <c r="QSD169" s="109"/>
      <c r="QSE169" s="109"/>
      <c r="QSF169" s="109"/>
      <c r="QSG169" s="109"/>
      <c r="QSH169" s="109"/>
      <c r="QSI169" s="109"/>
      <c r="QSJ169" s="109"/>
      <c r="QSK169" s="109"/>
      <c r="QSL169" s="109"/>
      <c r="QSM169" s="109"/>
      <c r="QSN169" s="109"/>
      <c r="QSO169" s="109"/>
      <c r="QSP169" s="109"/>
      <c r="QSQ169" s="109"/>
      <c r="QSR169" s="109"/>
      <c r="QSS169" s="109"/>
      <c r="QST169" s="109"/>
      <c r="QSU169" s="109"/>
      <c r="QSV169" s="109"/>
      <c r="QSW169" s="109"/>
      <c r="QSX169" s="109"/>
      <c r="QSY169" s="109"/>
      <c r="QSZ169" s="109"/>
      <c r="QTA169" s="109"/>
      <c r="QTB169" s="109"/>
      <c r="QTC169" s="109"/>
      <c r="QTD169" s="109"/>
      <c r="QTE169" s="109"/>
      <c r="QTF169" s="109"/>
      <c r="QTG169" s="109"/>
      <c r="QTH169" s="109"/>
      <c r="QTI169" s="109"/>
      <c r="QTJ169" s="109"/>
      <c r="QTK169" s="109"/>
      <c r="QTL169" s="109"/>
      <c r="QTM169" s="109"/>
      <c r="QTN169" s="109"/>
      <c r="QTO169" s="109"/>
      <c r="QTP169" s="109"/>
      <c r="QTQ169" s="109"/>
      <c r="QTR169" s="109"/>
      <c r="QTT169" s="109"/>
      <c r="QTU169" s="109"/>
      <c r="QTV169" s="109"/>
      <c r="QTW169" s="109"/>
      <c r="QTX169" s="109"/>
      <c r="QTY169" s="109"/>
      <c r="QTZ169" s="109"/>
      <c r="QUA169" s="109"/>
      <c r="QUB169" s="109"/>
      <c r="QUC169" s="109"/>
      <c r="QUD169" s="109"/>
      <c r="QUE169" s="109"/>
      <c r="QUF169" s="109"/>
      <c r="QUG169" s="109"/>
      <c r="QUH169" s="109"/>
      <c r="QUI169" s="109"/>
      <c r="QUJ169" s="109"/>
      <c r="QUK169" s="109"/>
      <c r="QUL169" s="109"/>
      <c r="QUM169" s="109"/>
      <c r="QUN169" s="109"/>
      <c r="QUO169" s="109"/>
      <c r="QUP169" s="109"/>
      <c r="QUQ169" s="109"/>
      <c r="QUR169" s="109"/>
      <c r="QUS169" s="109"/>
      <c r="QUT169" s="109"/>
      <c r="QUU169" s="109"/>
      <c r="QUV169" s="109"/>
      <c r="QUW169" s="109"/>
      <c r="QUX169" s="109"/>
      <c r="QUY169" s="109"/>
      <c r="QUZ169" s="109"/>
      <c r="QVA169" s="109"/>
      <c r="QVB169" s="109"/>
      <c r="QVC169" s="109"/>
      <c r="QVD169" s="109"/>
      <c r="QVE169" s="109"/>
      <c r="QVF169" s="109"/>
      <c r="QVG169" s="109"/>
      <c r="QVH169" s="109"/>
      <c r="QVI169" s="109"/>
      <c r="QVJ169" s="109"/>
      <c r="QVK169" s="109"/>
      <c r="QVL169" s="109"/>
      <c r="QVM169" s="109"/>
      <c r="QVN169" s="109"/>
      <c r="QVO169" s="109"/>
      <c r="QVP169" s="109"/>
      <c r="QVQ169" s="109"/>
      <c r="QVR169" s="109"/>
      <c r="QVS169" s="109"/>
      <c r="QVT169" s="109"/>
      <c r="QVU169" s="109"/>
      <c r="QVV169" s="109"/>
      <c r="QVW169" s="109"/>
      <c r="QVX169" s="109"/>
      <c r="QVY169" s="109"/>
      <c r="QVZ169" s="109"/>
      <c r="QWA169" s="109"/>
      <c r="QWB169" s="109"/>
      <c r="QWC169" s="109"/>
      <c r="QWD169" s="109"/>
      <c r="QWE169" s="109"/>
      <c r="QWF169" s="109"/>
      <c r="QWG169" s="109"/>
      <c r="QWH169" s="109"/>
      <c r="QWI169" s="109"/>
      <c r="QWJ169" s="109"/>
      <c r="QWK169" s="109"/>
      <c r="QWL169" s="109"/>
      <c r="QWM169" s="109"/>
      <c r="QWN169" s="109"/>
      <c r="QWO169" s="109"/>
      <c r="QWP169" s="109"/>
      <c r="QWQ169" s="109"/>
      <c r="QWR169" s="109"/>
      <c r="QWS169" s="109"/>
      <c r="QWT169" s="109"/>
      <c r="QWU169" s="109"/>
      <c r="QWV169" s="109"/>
      <c r="QWW169" s="109"/>
      <c r="QWX169" s="109"/>
      <c r="QWY169" s="109"/>
      <c r="QWZ169" s="109"/>
      <c r="QXA169" s="109"/>
      <c r="QXB169" s="109"/>
      <c r="QXC169" s="109"/>
      <c r="QXD169" s="109"/>
      <c r="QXE169" s="109"/>
      <c r="QXF169" s="109"/>
      <c r="QXG169" s="109"/>
      <c r="QXH169" s="109"/>
      <c r="QXI169" s="109"/>
      <c r="QXJ169" s="109"/>
      <c r="QXK169" s="109"/>
      <c r="QXL169" s="109"/>
      <c r="QXM169" s="109"/>
      <c r="QXN169" s="109"/>
      <c r="QXO169" s="109"/>
      <c r="QXP169" s="109"/>
      <c r="QXQ169" s="109"/>
      <c r="QXR169" s="109"/>
      <c r="QXS169" s="109"/>
      <c r="QXT169" s="109"/>
      <c r="QXU169" s="109"/>
      <c r="QXV169" s="109"/>
      <c r="QXW169" s="109"/>
      <c r="QXX169" s="109"/>
      <c r="QXY169" s="109"/>
      <c r="QXZ169" s="109"/>
      <c r="QYA169" s="109"/>
      <c r="QYB169" s="109"/>
      <c r="QYC169" s="109"/>
      <c r="QYD169" s="109"/>
      <c r="QYE169" s="109"/>
      <c r="QYF169" s="109"/>
      <c r="QYG169" s="109"/>
      <c r="QYH169" s="109"/>
      <c r="QYI169" s="109"/>
      <c r="QYJ169" s="109"/>
      <c r="QYK169" s="109"/>
      <c r="QYL169" s="109"/>
      <c r="QYM169" s="109"/>
      <c r="QYN169" s="109"/>
      <c r="QYO169" s="109"/>
      <c r="QYP169" s="109"/>
      <c r="QYQ169" s="109"/>
      <c r="QYR169" s="109"/>
      <c r="QYS169" s="109"/>
      <c r="QYT169" s="109"/>
      <c r="QYU169" s="109"/>
      <c r="QYV169" s="109"/>
      <c r="QYW169" s="109"/>
      <c r="QYX169" s="109"/>
      <c r="QYY169" s="109"/>
      <c r="QYZ169" s="109"/>
      <c r="QZA169" s="109"/>
      <c r="QZB169" s="109"/>
      <c r="QZC169" s="109"/>
      <c r="QZD169" s="109"/>
      <c r="QZE169" s="109"/>
      <c r="QZF169" s="109"/>
      <c r="QZG169" s="109"/>
      <c r="QZH169" s="109"/>
      <c r="QZI169" s="109"/>
      <c r="QZJ169" s="109"/>
      <c r="QZK169" s="109"/>
      <c r="QZL169" s="109"/>
      <c r="QZM169" s="109"/>
      <c r="QZN169" s="109"/>
      <c r="QZO169" s="109"/>
      <c r="QZP169" s="109"/>
      <c r="QZQ169" s="109"/>
      <c r="QZR169" s="109"/>
      <c r="QZS169" s="109"/>
      <c r="QZT169" s="109"/>
      <c r="QZU169" s="109"/>
      <c r="QZV169" s="109"/>
      <c r="QZW169" s="109"/>
      <c r="QZX169" s="109"/>
      <c r="QZY169" s="109"/>
      <c r="QZZ169" s="109"/>
      <c r="RAA169" s="109"/>
      <c r="RAB169" s="109"/>
      <c r="RAC169" s="109"/>
      <c r="RAD169" s="109"/>
      <c r="RAE169" s="109"/>
      <c r="RAF169" s="109"/>
      <c r="RAG169" s="109"/>
      <c r="RAH169" s="109"/>
      <c r="RAI169" s="109"/>
      <c r="RAJ169" s="109"/>
      <c r="RAK169" s="109"/>
      <c r="RAL169" s="109"/>
      <c r="RAM169" s="109"/>
      <c r="RAN169" s="109"/>
      <c r="RAO169" s="109"/>
      <c r="RAP169" s="109"/>
      <c r="RAQ169" s="109"/>
      <c r="RAR169" s="109"/>
      <c r="RAS169" s="109"/>
      <c r="RAT169" s="109"/>
      <c r="RAU169" s="109"/>
      <c r="RAV169" s="109"/>
      <c r="RAW169" s="109"/>
      <c r="RAX169" s="109"/>
      <c r="RAY169" s="109"/>
      <c r="RAZ169" s="109"/>
      <c r="RBA169" s="109"/>
      <c r="RBB169" s="109"/>
      <c r="RBC169" s="109"/>
      <c r="RBD169" s="109"/>
      <c r="RBE169" s="109"/>
      <c r="RBF169" s="109"/>
      <c r="RBG169" s="109"/>
      <c r="RBH169" s="109"/>
      <c r="RBI169" s="109"/>
      <c r="RBJ169" s="109"/>
      <c r="RBK169" s="109"/>
      <c r="RBL169" s="109"/>
      <c r="RBM169" s="109"/>
      <c r="RBN169" s="109"/>
      <c r="RBO169" s="109"/>
      <c r="RBP169" s="109"/>
      <c r="RBQ169" s="109"/>
      <c r="RBR169" s="109"/>
      <c r="RBS169" s="109"/>
      <c r="RBT169" s="109"/>
      <c r="RBU169" s="109"/>
      <c r="RBV169" s="109"/>
      <c r="RBW169" s="109"/>
      <c r="RBX169" s="109"/>
      <c r="RBY169" s="109"/>
      <c r="RBZ169" s="109"/>
      <c r="RCA169" s="109"/>
      <c r="RCB169" s="109"/>
      <c r="RCC169" s="109"/>
      <c r="RCD169" s="109"/>
      <c r="RCE169" s="109"/>
      <c r="RCF169" s="109"/>
      <c r="RCG169" s="109"/>
      <c r="RCH169" s="109"/>
      <c r="RCI169" s="109"/>
      <c r="RCJ169" s="109"/>
      <c r="RCK169" s="109"/>
      <c r="RCL169" s="109"/>
      <c r="RCM169" s="109"/>
      <c r="RCN169" s="109"/>
      <c r="RCO169" s="109"/>
      <c r="RCP169" s="109"/>
      <c r="RCQ169" s="109"/>
      <c r="RCR169" s="109"/>
      <c r="RCS169" s="109"/>
      <c r="RCT169" s="109"/>
      <c r="RCU169" s="109"/>
      <c r="RCV169" s="109"/>
      <c r="RCW169" s="109"/>
      <c r="RCX169" s="109"/>
      <c r="RCY169" s="109"/>
      <c r="RCZ169" s="109"/>
      <c r="RDA169" s="109"/>
      <c r="RDB169" s="109"/>
      <c r="RDC169" s="109"/>
      <c r="RDD169" s="109"/>
      <c r="RDE169" s="109"/>
      <c r="RDF169" s="109"/>
      <c r="RDG169" s="109"/>
      <c r="RDH169" s="109"/>
      <c r="RDI169" s="109"/>
      <c r="RDJ169" s="109"/>
      <c r="RDK169" s="109"/>
      <c r="RDL169" s="109"/>
      <c r="RDM169" s="109"/>
      <c r="RDN169" s="109"/>
      <c r="RDP169" s="109"/>
      <c r="RDQ169" s="109"/>
      <c r="RDR169" s="109"/>
      <c r="RDS169" s="109"/>
      <c r="RDT169" s="109"/>
      <c r="RDU169" s="109"/>
      <c r="RDV169" s="109"/>
      <c r="RDW169" s="109"/>
      <c r="RDX169" s="109"/>
      <c r="RDY169" s="109"/>
      <c r="RDZ169" s="109"/>
      <c r="REA169" s="109"/>
      <c r="REB169" s="109"/>
      <c r="REC169" s="109"/>
      <c r="RED169" s="109"/>
      <c r="REE169" s="109"/>
      <c r="REF169" s="109"/>
      <c r="REG169" s="109"/>
      <c r="REH169" s="109"/>
      <c r="REI169" s="109"/>
      <c r="REJ169" s="109"/>
      <c r="REK169" s="109"/>
      <c r="REL169" s="109"/>
      <c r="REM169" s="109"/>
      <c r="REN169" s="109"/>
      <c r="REO169" s="109"/>
      <c r="REP169" s="109"/>
      <c r="REQ169" s="109"/>
      <c r="RER169" s="109"/>
      <c r="RES169" s="109"/>
      <c r="RET169" s="109"/>
      <c r="REU169" s="109"/>
      <c r="REV169" s="109"/>
      <c r="REW169" s="109"/>
      <c r="REX169" s="109"/>
      <c r="REY169" s="109"/>
      <c r="REZ169" s="109"/>
      <c r="RFA169" s="109"/>
      <c r="RFB169" s="109"/>
      <c r="RFC169" s="109"/>
      <c r="RFD169" s="109"/>
      <c r="RFE169" s="109"/>
      <c r="RFF169" s="109"/>
      <c r="RFG169" s="109"/>
      <c r="RFH169" s="109"/>
      <c r="RFI169" s="109"/>
      <c r="RFJ169" s="109"/>
      <c r="RFK169" s="109"/>
      <c r="RFL169" s="109"/>
      <c r="RFM169" s="109"/>
      <c r="RFN169" s="109"/>
      <c r="RFO169" s="109"/>
      <c r="RFP169" s="109"/>
      <c r="RFQ169" s="109"/>
      <c r="RFR169" s="109"/>
      <c r="RFS169" s="109"/>
      <c r="RFT169" s="109"/>
      <c r="RFU169" s="109"/>
      <c r="RFV169" s="109"/>
      <c r="RFW169" s="109"/>
      <c r="RFX169" s="109"/>
      <c r="RFY169" s="109"/>
      <c r="RFZ169" s="109"/>
      <c r="RGA169" s="109"/>
      <c r="RGB169" s="109"/>
      <c r="RGC169" s="109"/>
      <c r="RGD169" s="109"/>
      <c r="RGE169" s="109"/>
      <c r="RGF169" s="109"/>
      <c r="RGG169" s="109"/>
      <c r="RGH169" s="109"/>
      <c r="RGI169" s="109"/>
      <c r="RGJ169" s="109"/>
      <c r="RGK169" s="109"/>
      <c r="RGL169" s="109"/>
      <c r="RGM169" s="109"/>
      <c r="RGN169" s="109"/>
      <c r="RGO169" s="109"/>
      <c r="RGP169" s="109"/>
      <c r="RGQ169" s="109"/>
      <c r="RGR169" s="109"/>
      <c r="RGS169" s="109"/>
      <c r="RGT169" s="109"/>
      <c r="RGU169" s="109"/>
      <c r="RGV169" s="109"/>
      <c r="RGW169" s="109"/>
      <c r="RGX169" s="109"/>
      <c r="RGY169" s="109"/>
      <c r="RGZ169" s="109"/>
      <c r="RHA169" s="109"/>
      <c r="RHB169" s="109"/>
      <c r="RHC169" s="109"/>
      <c r="RHD169" s="109"/>
      <c r="RHE169" s="109"/>
      <c r="RHF169" s="109"/>
      <c r="RHG169" s="109"/>
      <c r="RHH169" s="109"/>
      <c r="RHI169" s="109"/>
      <c r="RHJ169" s="109"/>
      <c r="RHK169" s="109"/>
      <c r="RHL169" s="109"/>
      <c r="RHM169" s="109"/>
      <c r="RHN169" s="109"/>
      <c r="RHO169" s="109"/>
      <c r="RHP169" s="109"/>
      <c r="RHQ169" s="109"/>
      <c r="RHR169" s="109"/>
      <c r="RHS169" s="109"/>
      <c r="RHT169" s="109"/>
      <c r="RHU169" s="109"/>
      <c r="RHV169" s="109"/>
      <c r="RHW169" s="109"/>
      <c r="RHX169" s="109"/>
      <c r="RHY169" s="109"/>
      <c r="RHZ169" s="109"/>
      <c r="RIA169" s="109"/>
      <c r="RIB169" s="109"/>
      <c r="RIC169" s="109"/>
      <c r="RID169" s="109"/>
      <c r="RIE169" s="109"/>
      <c r="RIF169" s="109"/>
      <c r="RIG169" s="109"/>
      <c r="RIH169" s="109"/>
      <c r="RII169" s="109"/>
      <c r="RIJ169" s="109"/>
      <c r="RIK169" s="109"/>
      <c r="RIL169" s="109"/>
      <c r="RIM169" s="109"/>
      <c r="RIN169" s="109"/>
      <c r="RIO169" s="109"/>
      <c r="RIP169" s="109"/>
      <c r="RIQ169" s="109"/>
      <c r="RIR169" s="109"/>
      <c r="RIS169" s="109"/>
      <c r="RIT169" s="109"/>
      <c r="RIU169" s="109"/>
      <c r="RIV169" s="109"/>
      <c r="RIW169" s="109"/>
      <c r="RIX169" s="109"/>
      <c r="RIY169" s="109"/>
      <c r="RIZ169" s="109"/>
      <c r="RJA169" s="109"/>
      <c r="RJB169" s="109"/>
      <c r="RJC169" s="109"/>
      <c r="RJD169" s="109"/>
      <c r="RJE169" s="109"/>
      <c r="RJF169" s="109"/>
      <c r="RJG169" s="109"/>
      <c r="RJH169" s="109"/>
      <c r="RJI169" s="109"/>
      <c r="RJJ169" s="109"/>
      <c r="RJK169" s="109"/>
      <c r="RJL169" s="109"/>
      <c r="RJM169" s="109"/>
      <c r="RJN169" s="109"/>
      <c r="RJO169" s="109"/>
      <c r="RJP169" s="109"/>
      <c r="RJQ169" s="109"/>
      <c r="RJR169" s="109"/>
      <c r="RJS169" s="109"/>
      <c r="RJT169" s="109"/>
      <c r="RJU169" s="109"/>
      <c r="RJV169" s="109"/>
      <c r="RJW169" s="109"/>
      <c r="RJX169" s="109"/>
      <c r="RJY169" s="109"/>
      <c r="RJZ169" s="109"/>
      <c r="RKA169" s="109"/>
      <c r="RKB169" s="109"/>
      <c r="RKC169" s="109"/>
      <c r="RKD169" s="109"/>
      <c r="RKE169" s="109"/>
      <c r="RKF169" s="109"/>
      <c r="RKG169" s="109"/>
      <c r="RKH169" s="109"/>
      <c r="RKI169" s="109"/>
      <c r="RKJ169" s="109"/>
      <c r="RKK169" s="109"/>
      <c r="RKL169" s="109"/>
      <c r="RKM169" s="109"/>
      <c r="RKN169" s="109"/>
      <c r="RKO169" s="109"/>
      <c r="RKP169" s="109"/>
      <c r="RKQ169" s="109"/>
      <c r="RKR169" s="109"/>
      <c r="RKS169" s="109"/>
      <c r="RKT169" s="109"/>
      <c r="RKU169" s="109"/>
      <c r="RKV169" s="109"/>
      <c r="RKW169" s="109"/>
      <c r="RKX169" s="109"/>
      <c r="RKY169" s="109"/>
      <c r="RKZ169" s="109"/>
      <c r="RLA169" s="109"/>
      <c r="RLB169" s="109"/>
      <c r="RLC169" s="109"/>
      <c r="RLD169" s="109"/>
      <c r="RLE169" s="109"/>
      <c r="RLF169" s="109"/>
      <c r="RLG169" s="109"/>
      <c r="RLH169" s="109"/>
      <c r="RLI169" s="109"/>
      <c r="RLJ169" s="109"/>
      <c r="RLK169" s="109"/>
      <c r="RLL169" s="109"/>
      <c r="RLM169" s="109"/>
      <c r="RLN169" s="109"/>
      <c r="RLO169" s="109"/>
      <c r="RLP169" s="109"/>
      <c r="RLQ169" s="109"/>
      <c r="RLR169" s="109"/>
      <c r="RLS169" s="109"/>
      <c r="RLT169" s="109"/>
      <c r="RLU169" s="109"/>
      <c r="RLV169" s="109"/>
      <c r="RLW169" s="109"/>
      <c r="RLX169" s="109"/>
      <c r="RLY169" s="109"/>
      <c r="RLZ169" s="109"/>
      <c r="RMA169" s="109"/>
      <c r="RMB169" s="109"/>
      <c r="RMC169" s="109"/>
      <c r="RMD169" s="109"/>
      <c r="RME169" s="109"/>
      <c r="RMF169" s="109"/>
      <c r="RMG169" s="109"/>
      <c r="RMH169" s="109"/>
      <c r="RMI169" s="109"/>
      <c r="RMJ169" s="109"/>
      <c r="RMK169" s="109"/>
      <c r="RML169" s="109"/>
      <c r="RMM169" s="109"/>
      <c r="RMN169" s="109"/>
      <c r="RMO169" s="109"/>
      <c r="RMP169" s="109"/>
      <c r="RMQ169" s="109"/>
      <c r="RMR169" s="109"/>
      <c r="RMS169" s="109"/>
      <c r="RMT169" s="109"/>
      <c r="RMU169" s="109"/>
      <c r="RMV169" s="109"/>
      <c r="RMW169" s="109"/>
      <c r="RMX169" s="109"/>
      <c r="RMY169" s="109"/>
      <c r="RMZ169" s="109"/>
      <c r="RNA169" s="109"/>
      <c r="RNB169" s="109"/>
      <c r="RNC169" s="109"/>
      <c r="RND169" s="109"/>
      <c r="RNE169" s="109"/>
      <c r="RNF169" s="109"/>
      <c r="RNG169" s="109"/>
      <c r="RNH169" s="109"/>
      <c r="RNI169" s="109"/>
      <c r="RNJ169" s="109"/>
      <c r="RNL169" s="109"/>
      <c r="RNM169" s="109"/>
      <c r="RNN169" s="109"/>
      <c r="RNO169" s="109"/>
      <c r="RNP169" s="109"/>
      <c r="RNQ169" s="109"/>
      <c r="RNR169" s="109"/>
      <c r="RNS169" s="109"/>
      <c r="RNT169" s="109"/>
      <c r="RNU169" s="109"/>
      <c r="RNV169" s="109"/>
      <c r="RNW169" s="109"/>
      <c r="RNX169" s="109"/>
      <c r="RNY169" s="109"/>
      <c r="RNZ169" s="109"/>
      <c r="ROA169" s="109"/>
      <c r="ROB169" s="109"/>
      <c r="ROC169" s="109"/>
      <c r="ROD169" s="109"/>
      <c r="ROE169" s="109"/>
      <c r="ROF169" s="109"/>
      <c r="ROG169" s="109"/>
      <c r="ROH169" s="109"/>
      <c r="ROI169" s="109"/>
      <c r="ROJ169" s="109"/>
      <c r="ROK169" s="109"/>
      <c r="ROL169" s="109"/>
      <c r="ROM169" s="109"/>
      <c r="RON169" s="109"/>
      <c r="ROO169" s="109"/>
      <c r="ROP169" s="109"/>
      <c r="ROQ169" s="109"/>
      <c r="ROR169" s="109"/>
      <c r="ROS169" s="109"/>
      <c r="ROT169" s="109"/>
      <c r="ROU169" s="109"/>
      <c r="ROV169" s="109"/>
      <c r="ROW169" s="109"/>
      <c r="ROX169" s="109"/>
      <c r="ROY169" s="109"/>
      <c r="ROZ169" s="109"/>
      <c r="RPA169" s="109"/>
      <c r="RPB169" s="109"/>
      <c r="RPC169" s="109"/>
      <c r="RPD169" s="109"/>
      <c r="RPE169" s="109"/>
      <c r="RPF169" s="109"/>
      <c r="RPG169" s="109"/>
      <c r="RPH169" s="109"/>
      <c r="RPI169" s="109"/>
      <c r="RPJ169" s="109"/>
      <c r="RPK169" s="109"/>
      <c r="RPL169" s="109"/>
      <c r="RPM169" s="109"/>
      <c r="RPN169" s="109"/>
      <c r="RPO169" s="109"/>
      <c r="RPP169" s="109"/>
      <c r="RPQ169" s="109"/>
      <c r="RPR169" s="109"/>
      <c r="RPS169" s="109"/>
      <c r="RPT169" s="109"/>
      <c r="RPU169" s="109"/>
      <c r="RPV169" s="109"/>
      <c r="RPW169" s="109"/>
      <c r="RPX169" s="109"/>
      <c r="RPY169" s="109"/>
      <c r="RPZ169" s="109"/>
      <c r="RQA169" s="109"/>
      <c r="RQB169" s="109"/>
      <c r="RQC169" s="109"/>
      <c r="RQD169" s="109"/>
      <c r="RQE169" s="109"/>
      <c r="RQF169" s="109"/>
      <c r="RQG169" s="109"/>
      <c r="RQH169" s="109"/>
      <c r="RQI169" s="109"/>
      <c r="RQJ169" s="109"/>
      <c r="RQK169" s="109"/>
      <c r="RQL169" s="109"/>
      <c r="RQM169" s="109"/>
      <c r="RQN169" s="109"/>
      <c r="RQO169" s="109"/>
      <c r="RQP169" s="109"/>
      <c r="RQQ169" s="109"/>
      <c r="RQR169" s="109"/>
      <c r="RQS169" s="109"/>
      <c r="RQT169" s="109"/>
      <c r="RQU169" s="109"/>
      <c r="RQV169" s="109"/>
      <c r="RQW169" s="109"/>
      <c r="RQX169" s="109"/>
      <c r="RQY169" s="109"/>
      <c r="RQZ169" s="109"/>
      <c r="RRA169" s="109"/>
      <c r="RRB169" s="109"/>
      <c r="RRC169" s="109"/>
      <c r="RRD169" s="109"/>
      <c r="RRE169" s="109"/>
      <c r="RRF169" s="109"/>
      <c r="RRG169" s="109"/>
      <c r="RRH169" s="109"/>
      <c r="RRI169" s="109"/>
      <c r="RRJ169" s="109"/>
      <c r="RRK169" s="109"/>
      <c r="RRL169" s="109"/>
      <c r="RRM169" s="109"/>
      <c r="RRN169" s="109"/>
      <c r="RRO169" s="109"/>
      <c r="RRP169" s="109"/>
      <c r="RRQ169" s="109"/>
      <c r="RRR169" s="109"/>
      <c r="RRS169" s="109"/>
      <c r="RRT169" s="109"/>
      <c r="RRU169" s="109"/>
      <c r="RRV169" s="109"/>
      <c r="RRW169" s="109"/>
      <c r="RRX169" s="109"/>
      <c r="RRY169" s="109"/>
      <c r="RRZ169" s="109"/>
      <c r="RSA169" s="109"/>
      <c r="RSB169" s="109"/>
      <c r="RSC169" s="109"/>
      <c r="RSD169" s="109"/>
      <c r="RSE169" s="109"/>
      <c r="RSF169" s="109"/>
      <c r="RSG169" s="109"/>
      <c r="RSH169" s="109"/>
      <c r="RSI169" s="109"/>
      <c r="RSJ169" s="109"/>
      <c r="RSK169" s="109"/>
      <c r="RSL169" s="109"/>
      <c r="RSM169" s="109"/>
      <c r="RSN169" s="109"/>
      <c r="RSO169" s="109"/>
      <c r="RSP169" s="109"/>
      <c r="RSQ169" s="109"/>
      <c r="RSR169" s="109"/>
      <c r="RSS169" s="109"/>
      <c r="RST169" s="109"/>
      <c r="RSU169" s="109"/>
      <c r="RSV169" s="109"/>
      <c r="RSW169" s="109"/>
      <c r="RSX169" s="109"/>
      <c r="RSY169" s="109"/>
      <c r="RSZ169" s="109"/>
      <c r="RTA169" s="109"/>
      <c r="RTB169" s="109"/>
      <c r="RTC169" s="109"/>
      <c r="RTD169" s="109"/>
      <c r="RTE169" s="109"/>
      <c r="RTF169" s="109"/>
      <c r="RTG169" s="109"/>
      <c r="RTH169" s="109"/>
      <c r="RTI169" s="109"/>
      <c r="RTJ169" s="109"/>
      <c r="RTK169" s="109"/>
      <c r="RTL169" s="109"/>
      <c r="RTM169" s="109"/>
      <c r="RTN169" s="109"/>
      <c r="RTO169" s="109"/>
      <c r="RTP169" s="109"/>
      <c r="RTQ169" s="109"/>
      <c r="RTR169" s="109"/>
      <c r="RTS169" s="109"/>
      <c r="RTT169" s="109"/>
      <c r="RTU169" s="109"/>
      <c r="RTV169" s="109"/>
      <c r="RTW169" s="109"/>
      <c r="RTX169" s="109"/>
      <c r="RTY169" s="109"/>
      <c r="RTZ169" s="109"/>
      <c r="RUA169" s="109"/>
      <c r="RUB169" s="109"/>
      <c r="RUC169" s="109"/>
      <c r="RUD169" s="109"/>
      <c r="RUE169" s="109"/>
      <c r="RUF169" s="109"/>
      <c r="RUG169" s="109"/>
      <c r="RUH169" s="109"/>
      <c r="RUI169" s="109"/>
      <c r="RUJ169" s="109"/>
      <c r="RUK169" s="109"/>
      <c r="RUL169" s="109"/>
      <c r="RUM169" s="109"/>
      <c r="RUN169" s="109"/>
      <c r="RUO169" s="109"/>
      <c r="RUP169" s="109"/>
      <c r="RUQ169" s="109"/>
      <c r="RUR169" s="109"/>
      <c r="RUS169" s="109"/>
      <c r="RUT169" s="109"/>
      <c r="RUU169" s="109"/>
      <c r="RUV169" s="109"/>
      <c r="RUW169" s="109"/>
      <c r="RUX169" s="109"/>
      <c r="RUY169" s="109"/>
      <c r="RUZ169" s="109"/>
      <c r="RVA169" s="109"/>
      <c r="RVB169" s="109"/>
      <c r="RVC169" s="109"/>
      <c r="RVD169" s="109"/>
      <c r="RVE169" s="109"/>
      <c r="RVF169" s="109"/>
      <c r="RVG169" s="109"/>
      <c r="RVH169" s="109"/>
      <c r="RVI169" s="109"/>
      <c r="RVJ169" s="109"/>
      <c r="RVK169" s="109"/>
      <c r="RVL169" s="109"/>
      <c r="RVM169" s="109"/>
      <c r="RVN169" s="109"/>
      <c r="RVO169" s="109"/>
      <c r="RVP169" s="109"/>
      <c r="RVQ169" s="109"/>
      <c r="RVR169" s="109"/>
      <c r="RVS169" s="109"/>
      <c r="RVT169" s="109"/>
      <c r="RVU169" s="109"/>
      <c r="RVV169" s="109"/>
      <c r="RVW169" s="109"/>
      <c r="RVX169" s="109"/>
      <c r="RVY169" s="109"/>
      <c r="RVZ169" s="109"/>
      <c r="RWA169" s="109"/>
      <c r="RWB169" s="109"/>
      <c r="RWC169" s="109"/>
      <c r="RWD169" s="109"/>
      <c r="RWE169" s="109"/>
      <c r="RWF169" s="109"/>
      <c r="RWG169" s="109"/>
      <c r="RWH169" s="109"/>
      <c r="RWI169" s="109"/>
      <c r="RWJ169" s="109"/>
      <c r="RWK169" s="109"/>
      <c r="RWL169" s="109"/>
      <c r="RWM169" s="109"/>
      <c r="RWN169" s="109"/>
      <c r="RWO169" s="109"/>
      <c r="RWP169" s="109"/>
      <c r="RWQ169" s="109"/>
      <c r="RWR169" s="109"/>
      <c r="RWS169" s="109"/>
      <c r="RWT169" s="109"/>
      <c r="RWU169" s="109"/>
      <c r="RWV169" s="109"/>
      <c r="RWW169" s="109"/>
      <c r="RWX169" s="109"/>
      <c r="RWY169" s="109"/>
      <c r="RWZ169" s="109"/>
      <c r="RXA169" s="109"/>
      <c r="RXB169" s="109"/>
      <c r="RXC169" s="109"/>
      <c r="RXD169" s="109"/>
      <c r="RXE169" s="109"/>
      <c r="RXF169" s="109"/>
      <c r="RXH169" s="109"/>
      <c r="RXI169" s="109"/>
      <c r="RXJ169" s="109"/>
      <c r="RXK169" s="109"/>
      <c r="RXL169" s="109"/>
      <c r="RXM169" s="109"/>
      <c r="RXN169" s="109"/>
      <c r="RXO169" s="109"/>
      <c r="RXP169" s="109"/>
      <c r="RXQ169" s="109"/>
      <c r="RXR169" s="109"/>
      <c r="RXS169" s="109"/>
      <c r="RXT169" s="109"/>
      <c r="RXU169" s="109"/>
      <c r="RXV169" s="109"/>
      <c r="RXW169" s="109"/>
      <c r="RXX169" s="109"/>
      <c r="RXY169" s="109"/>
      <c r="RXZ169" s="109"/>
      <c r="RYA169" s="109"/>
      <c r="RYB169" s="109"/>
      <c r="RYC169" s="109"/>
      <c r="RYD169" s="109"/>
      <c r="RYE169" s="109"/>
      <c r="RYF169" s="109"/>
      <c r="RYG169" s="109"/>
      <c r="RYH169" s="109"/>
      <c r="RYI169" s="109"/>
      <c r="RYJ169" s="109"/>
      <c r="RYK169" s="109"/>
      <c r="RYL169" s="109"/>
      <c r="RYM169" s="109"/>
      <c r="RYN169" s="109"/>
      <c r="RYO169" s="109"/>
      <c r="RYP169" s="109"/>
      <c r="RYQ169" s="109"/>
      <c r="RYR169" s="109"/>
      <c r="RYS169" s="109"/>
      <c r="RYT169" s="109"/>
      <c r="RYU169" s="109"/>
      <c r="RYV169" s="109"/>
      <c r="RYW169" s="109"/>
      <c r="RYX169" s="109"/>
      <c r="RYY169" s="109"/>
      <c r="RYZ169" s="109"/>
      <c r="RZA169" s="109"/>
      <c r="RZB169" s="109"/>
      <c r="RZC169" s="109"/>
      <c r="RZD169" s="109"/>
      <c r="RZE169" s="109"/>
      <c r="RZF169" s="109"/>
      <c r="RZG169" s="109"/>
      <c r="RZH169" s="109"/>
      <c r="RZI169" s="109"/>
      <c r="RZJ169" s="109"/>
      <c r="RZK169" s="109"/>
      <c r="RZL169" s="109"/>
      <c r="RZM169" s="109"/>
      <c r="RZN169" s="109"/>
      <c r="RZO169" s="109"/>
      <c r="RZP169" s="109"/>
      <c r="RZQ169" s="109"/>
      <c r="RZR169" s="109"/>
      <c r="RZS169" s="109"/>
      <c r="RZT169" s="109"/>
      <c r="RZU169" s="109"/>
      <c r="RZV169" s="109"/>
      <c r="RZW169" s="109"/>
      <c r="RZX169" s="109"/>
      <c r="RZY169" s="109"/>
      <c r="RZZ169" s="109"/>
      <c r="SAA169" s="109"/>
      <c r="SAB169" s="109"/>
      <c r="SAC169" s="109"/>
      <c r="SAD169" s="109"/>
      <c r="SAE169" s="109"/>
      <c r="SAF169" s="109"/>
      <c r="SAG169" s="109"/>
      <c r="SAH169" s="109"/>
      <c r="SAI169" s="109"/>
      <c r="SAJ169" s="109"/>
      <c r="SAK169" s="109"/>
      <c r="SAL169" s="109"/>
      <c r="SAM169" s="109"/>
      <c r="SAN169" s="109"/>
      <c r="SAO169" s="109"/>
      <c r="SAP169" s="109"/>
      <c r="SAQ169" s="109"/>
      <c r="SAR169" s="109"/>
      <c r="SAS169" s="109"/>
      <c r="SAT169" s="109"/>
      <c r="SAU169" s="109"/>
      <c r="SAV169" s="109"/>
      <c r="SAW169" s="109"/>
      <c r="SAX169" s="109"/>
      <c r="SAY169" s="109"/>
      <c r="SAZ169" s="109"/>
      <c r="SBA169" s="109"/>
      <c r="SBB169" s="109"/>
      <c r="SBC169" s="109"/>
      <c r="SBD169" s="109"/>
      <c r="SBE169" s="109"/>
      <c r="SBF169" s="109"/>
      <c r="SBG169" s="109"/>
      <c r="SBH169" s="109"/>
      <c r="SBI169" s="109"/>
      <c r="SBJ169" s="109"/>
      <c r="SBK169" s="109"/>
      <c r="SBL169" s="109"/>
      <c r="SBM169" s="109"/>
      <c r="SBN169" s="109"/>
      <c r="SBO169" s="109"/>
      <c r="SBP169" s="109"/>
      <c r="SBQ169" s="109"/>
      <c r="SBR169" s="109"/>
      <c r="SBS169" s="109"/>
      <c r="SBT169" s="109"/>
      <c r="SBU169" s="109"/>
      <c r="SBV169" s="109"/>
      <c r="SBW169" s="109"/>
      <c r="SBX169" s="109"/>
      <c r="SBY169" s="109"/>
      <c r="SBZ169" s="109"/>
      <c r="SCA169" s="109"/>
      <c r="SCB169" s="109"/>
      <c r="SCC169" s="109"/>
      <c r="SCD169" s="109"/>
      <c r="SCE169" s="109"/>
      <c r="SCF169" s="109"/>
      <c r="SCG169" s="109"/>
      <c r="SCH169" s="109"/>
      <c r="SCI169" s="109"/>
      <c r="SCJ169" s="109"/>
      <c r="SCK169" s="109"/>
      <c r="SCL169" s="109"/>
      <c r="SCM169" s="109"/>
      <c r="SCN169" s="109"/>
      <c r="SCO169" s="109"/>
      <c r="SCP169" s="109"/>
      <c r="SCQ169" s="109"/>
      <c r="SCR169" s="109"/>
      <c r="SCS169" s="109"/>
      <c r="SCT169" s="109"/>
      <c r="SCU169" s="109"/>
      <c r="SCV169" s="109"/>
      <c r="SCW169" s="109"/>
      <c r="SCX169" s="109"/>
      <c r="SCY169" s="109"/>
      <c r="SCZ169" s="109"/>
      <c r="SDA169" s="109"/>
      <c r="SDB169" s="109"/>
      <c r="SDC169" s="109"/>
      <c r="SDD169" s="109"/>
      <c r="SDE169" s="109"/>
      <c r="SDF169" s="109"/>
      <c r="SDG169" s="109"/>
      <c r="SDH169" s="109"/>
      <c r="SDI169" s="109"/>
      <c r="SDJ169" s="109"/>
      <c r="SDK169" s="109"/>
      <c r="SDL169" s="109"/>
      <c r="SDM169" s="109"/>
      <c r="SDN169" s="109"/>
      <c r="SDO169" s="109"/>
      <c r="SDP169" s="109"/>
      <c r="SDQ169" s="109"/>
      <c r="SDR169" s="109"/>
      <c r="SDS169" s="109"/>
      <c r="SDT169" s="109"/>
      <c r="SDU169" s="109"/>
      <c r="SDV169" s="109"/>
      <c r="SDW169" s="109"/>
      <c r="SDX169" s="109"/>
      <c r="SDY169" s="109"/>
      <c r="SDZ169" s="109"/>
      <c r="SEA169" s="109"/>
      <c r="SEB169" s="109"/>
      <c r="SEC169" s="109"/>
      <c r="SED169" s="109"/>
      <c r="SEE169" s="109"/>
      <c r="SEF169" s="109"/>
      <c r="SEG169" s="109"/>
      <c r="SEH169" s="109"/>
      <c r="SEI169" s="109"/>
      <c r="SEJ169" s="109"/>
      <c r="SEK169" s="109"/>
      <c r="SEL169" s="109"/>
      <c r="SEM169" s="109"/>
      <c r="SEN169" s="109"/>
      <c r="SEO169" s="109"/>
      <c r="SEP169" s="109"/>
      <c r="SEQ169" s="109"/>
      <c r="SER169" s="109"/>
      <c r="SES169" s="109"/>
      <c r="SET169" s="109"/>
      <c r="SEU169" s="109"/>
      <c r="SEV169" s="109"/>
      <c r="SEW169" s="109"/>
      <c r="SEX169" s="109"/>
      <c r="SEY169" s="109"/>
      <c r="SEZ169" s="109"/>
      <c r="SFA169" s="109"/>
      <c r="SFB169" s="109"/>
      <c r="SFC169" s="109"/>
      <c r="SFD169" s="109"/>
      <c r="SFE169" s="109"/>
      <c r="SFF169" s="109"/>
      <c r="SFG169" s="109"/>
      <c r="SFH169" s="109"/>
      <c r="SFI169" s="109"/>
      <c r="SFJ169" s="109"/>
      <c r="SFK169" s="109"/>
      <c r="SFL169" s="109"/>
      <c r="SFM169" s="109"/>
      <c r="SFN169" s="109"/>
      <c r="SFO169" s="109"/>
      <c r="SFP169" s="109"/>
      <c r="SFQ169" s="109"/>
      <c r="SFR169" s="109"/>
      <c r="SFS169" s="109"/>
      <c r="SFT169" s="109"/>
      <c r="SFU169" s="109"/>
      <c r="SFV169" s="109"/>
      <c r="SFW169" s="109"/>
      <c r="SFX169" s="109"/>
      <c r="SFY169" s="109"/>
      <c r="SFZ169" s="109"/>
      <c r="SGA169" s="109"/>
      <c r="SGB169" s="109"/>
      <c r="SGC169" s="109"/>
      <c r="SGD169" s="109"/>
      <c r="SGE169" s="109"/>
      <c r="SGF169" s="109"/>
      <c r="SGG169" s="109"/>
      <c r="SGH169" s="109"/>
      <c r="SGI169" s="109"/>
      <c r="SGJ169" s="109"/>
      <c r="SGK169" s="109"/>
      <c r="SGL169" s="109"/>
      <c r="SGM169" s="109"/>
      <c r="SGN169" s="109"/>
      <c r="SGO169" s="109"/>
      <c r="SGP169" s="109"/>
      <c r="SGQ169" s="109"/>
      <c r="SGR169" s="109"/>
      <c r="SGS169" s="109"/>
      <c r="SGT169" s="109"/>
      <c r="SGU169" s="109"/>
      <c r="SGV169" s="109"/>
      <c r="SGW169" s="109"/>
      <c r="SGX169" s="109"/>
      <c r="SGY169" s="109"/>
      <c r="SGZ169" s="109"/>
      <c r="SHA169" s="109"/>
      <c r="SHB169" s="109"/>
      <c r="SHD169" s="109"/>
      <c r="SHE169" s="109"/>
      <c r="SHF169" s="109"/>
      <c r="SHG169" s="109"/>
      <c r="SHH169" s="109"/>
      <c r="SHI169" s="109"/>
      <c r="SHJ169" s="109"/>
      <c r="SHK169" s="109"/>
      <c r="SHL169" s="109"/>
      <c r="SHM169" s="109"/>
      <c r="SHN169" s="109"/>
      <c r="SHO169" s="109"/>
      <c r="SHP169" s="109"/>
      <c r="SHQ169" s="109"/>
      <c r="SHR169" s="109"/>
      <c r="SHS169" s="109"/>
      <c r="SHT169" s="109"/>
      <c r="SHU169" s="109"/>
      <c r="SHV169" s="109"/>
      <c r="SHW169" s="109"/>
      <c r="SHX169" s="109"/>
      <c r="SHY169" s="109"/>
      <c r="SHZ169" s="109"/>
      <c r="SIA169" s="109"/>
      <c r="SIB169" s="109"/>
      <c r="SIC169" s="109"/>
      <c r="SID169" s="109"/>
      <c r="SIE169" s="109"/>
      <c r="SIF169" s="109"/>
      <c r="SIG169" s="109"/>
      <c r="SIH169" s="109"/>
      <c r="SII169" s="109"/>
      <c r="SIJ169" s="109"/>
      <c r="SIK169" s="109"/>
      <c r="SIL169" s="109"/>
      <c r="SIM169" s="109"/>
      <c r="SIN169" s="109"/>
      <c r="SIO169" s="109"/>
      <c r="SIP169" s="109"/>
      <c r="SIQ169" s="109"/>
      <c r="SIR169" s="109"/>
      <c r="SIS169" s="109"/>
      <c r="SIT169" s="109"/>
      <c r="SIU169" s="109"/>
      <c r="SIV169" s="109"/>
      <c r="SIW169" s="109"/>
      <c r="SIX169" s="109"/>
      <c r="SIY169" s="109"/>
      <c r="SIZ169" s="109"/>
      <c r="SJA169" s="109"/>
      <c r="SJB169" s="109"/>
      <c r="SJC169" s="109"/>
      <c r="SJD169" s="109"/>
      <c r="SJE169" s="109"/>
      <c r="SJF169" s="109"/>
      <c r="SJG169" s="109"/>
      <c r="SJH169" s="109"/>
      <c r="SJI169" s="109"/>
      <c r="SJJ169" s="109"/>
      <c r="SJK169" s="109"/>
      <c r="SJL169" s="109"/>
      <c r="SJM169" s="109"/>
      <c r="SJN169" s="109"/>
      <c r="SJO169" s="109"/>
      <c r="SJP169" s="109"/>
      <c r="SJQ169" s="109"/>
      <c r="SJR169" s="109"/>
      <c r="SJS169" s="109"/>
      <c r="SJT169" s="109"/>
      <c r="SJU169" s="109"/>
      <c r="SJV169" s="109"/>
      <c r="SJW169" s="109"/>
      <c r="SJX169" s="109"/>
      <c r="SJY169" s="109"/>
      <c r="SJZ169" s="109"/>
      <c r="SKA169" s="109"/>
      <c r="SKB169" s="109"/>
      <c r="SKC169" s="109"/>
      <c r="SKD169" s="109"/>
      <c r="SKE169" s="109"/>
      <c r="SKF169" s="109"/>
      <c r="SKG169" s="109"/>
      <c r="SKH169" s="109"/>
      <c r="SKI169" s="109"/>
      <c r="SKJ169" s="109"/>
      <c r="SKK169" s="109"/>
      <c r="SKL169" s="109"/>
      <c r="SKM169" s="109"/>
      <c r="SKN169" s="109"/>
      <c r="SKO169" s="109"/>
      <c r="SKP169" s="109"/>
      <c r="SKQ169" s="109"/>
      <c r="SKR169" s="109"/>
      <c r="SKS169" s="109"/>
      <c r="SKT169" s="109"/>
      <c r="SKU169" s="109"/>
      <c r="SKV169" s="109"/>
      <c r="SKW169" s="109"/>
      <c r="SKX169" s="109"/>
      <c r="SKY169" s="109"/>
      <c r="SKZ169" s="109"/>
      <c r="SLA169" s="109"/>
      <c r="SLB169" s="109"/>
      <c r="SLC169" s="109"/>
      <c r="SLD169" s="109"/>
      <c r="SLE169" s="109"/>
      <c r="SLF169" s="109"/>
      <c r="SLG169" s="109"/>
      <c r="SLH169" s="109"/>
      <c r="SLI169" s="109"/>
      <c r="SLJ169" s="109"/>
      <c r="SLK169" s="109"/>
      <c r="SLL169" s="109"/>
      <c r="SLM169" s="109"/>
      <c r="SLN169" s="109"/>
      <c r="SLO169" s="109"/>
      <c r="SLP169" s="109"/>
      <c r="SLQ169" s="109"/>
      <c r="SLR169" s="109"/>
      <c r="SLS169" s="109"/>
      <c r="SLT169" s="109"/>
      <c r="SLU169" s="109"/>
      <c r="SLV169" s="109"/>
      <c r="SLW169" s="109"/>
      <c r="SLX169" s="109"/>
      <c r="SLY169" s="109"/>
      <c r="SLZ169" s="109"/>
      <c r="SMA169" s="109"/>
      <c r="SMB169" s="109"/>
      <c r="SMC169" s="109"/>
      <c r="SMD169" s="109"/>
      <c r="SME169" s="109"/>
      <c r="SMF169" s="109"/>
      <c r="SMG169" s="109"/>
      <c r="SMH169" s="109"/>
      <c r="SMI169" s="109"/>
      <c r="SMJ169" s="109"/>
      <c r="SMK169" s="109"/>
      <c r="SML169" s="109"/>
      <c r="SMM169" s="109"/>
      <c r="SMN169" s="109"/>
      <c r="SMO169" s="109"/>
      <c r="SMP169" s="109"/>
      <c r="SMQ169" s="109"/>
      <c r="SMR169" s="109"/>
      <c r="SMS169" s="109"/>
      <c r="SMT169" s="109"/>
      <c r="SMU169" s="109"/>
      <c r="SMV169" s="109"/>
      <c r="SMW169" s="109"/>
      <c r="SMX169" s="109"/>
      <c r="SMY169" s="109"/>
      <c r="SMZ169" s="109"/>
      <c r="SNA169" s="109"/>
      <c r="SNB169" s="109"/>
      <c r="SNC169" s="109"/>
      <c r="SND169" s="109"/>
      <c r="SNE169" s="109"/>
      <c r="SNF169" s="109"/>
      <c r="SNG169" s="109"/>
      <c r="SNH169" s="109"/>
      <c r="SNI169" s="109"/>
      <c r="SNJ169" s="109"/>
      <c r="SNK169" s="109"/>
      <c r="SNL169" s="109"/>
      <c r="SNM169" s="109"/>
      <c r="SNN169" s="109"/>
      <c r="SNO169" s="109"/>
      <c r="SNP169" s="109"/>
      <c r="SNQ169" s="109"/>
      <c r="SNR169" s="109"/>
      <c r="SNS169" s="109"/>
      <c r="SNT169" s="109"/>
      <c r="SNU169" s="109"/>
      <c r="SNV169" s="109"/>
      <c r="SNW169" s="109"/>
      <c r="SNX169" s="109"/>
      <c r="SNY169" s="109"/>
      <c r="SNZ169" s="109"/>
      <c r="SOA169" s="109"/>
      <c r="SOB169" s="109"/>
      <c r="SOC169" s="109"/>
      <c r="SOD169" s="109"/>
      <c r="SOE169" s="109"/>
      <c r="SOF169" s="109"/>
      <c r="SOG169" s="109"/>
      <c r="SOH169" s="109"/>
      <c r="SOI169" s="109"/>
      <c r="SOJ169" s="109"/>
      <c r="SOK169" s="109"/>
      <c r="SOL169" s="109"/>
      <c r="SOM169" s="109"/>
      <c r="SON169" s="109"/>
      <c r="SOO169" s="109"/>
      <c r="SOP169" s="109"/>
      <c r="SOQ169" s="109"/>
      <c r="SOR169" s="109"/>
      <c r="SOS169" s="109"/>
      <c r="SOT169" s="109"/>
      <c r="SOU169" s="109"/>
      <c r="SOV169" s="109"/>
      <c r="SOW169" s="109"/>
      <c r="SOX169" s="109"/>
      <c r="SOY169" s="109"/>
      <c r="SOZ169" s="109"/>
      <c r="SPA169" s="109"/>
      <c r="SPB169" s="109"/>
      <c r="SPC169" s="109"/>
      <c r="SPD169" s="109"/>
      <c r="SPE169" s="109"/>
      <c r="SPF169" s="109"/>
      <c r="SPG169" s="109"/>
      <c r="SPH169" s="109"/>
      <c r="SPI169" s="109"/>
      <c r="SPJ169" s="109"/>
      <c r="SPK169" s="109"/>
      <c r="SPL169" s="109"/>
      <c r="SPM169" s="109"/>
      <c r="SPN169" s="109"/>
      <c r="SPO169" s="109"/>
      <c r="SPP169" s="109"/>
      <c r="SPQ169" s="109"/>
      <c r="SPR169" s="109"/>
      <c r="SPS169" s="109"/>
      <c r="SPT169" s="109"/>
      <c r="SPU169" s="109"/>
      <c r="SPV169" s="109"/>
      <c r="SPW169" s="109"/>
      <c r="SPX169" s="109"/>
      <c r="SPY169" s="109"/>
      <c r="SPZ169" s="109"/>
      <c r="SQA169" s="109"/>
      <c r="SQB169" s="109"/>
      <c r="SQC169" s="109"/>
      <c r="SQD169" s="109"/>
      <c r="SQE169" s="109"/>
      <c r="SQF169" s="109"/>
      <c r="SQG169" s="109"/>
      <c r="SQH169" s="109"/>
      <c r="SQI169" s="109"/>
      <c r="SQJ169" s="109"/>
      <c r="SQK169" s="109"/>
      <c r="SQL169" s="109"/>
      <c r="SQM169" s="109"/>
      <c r="SQN169" s="109"/>
      <c r="SQO169" s="109"/>
      <c r="SQP169" s="109"/>
      <c r="SQQ169" s="109"/>
      <c r="SQR169" s="109"/>
      <c r="SQS169" s="109"/>
      <c r="SQT169" s="109"/>
      <c r="SQU169" s="109"/>
      <c r="SQV169" s="109"/>
      <c r="SQW169" s="109"/>
      <c r="SQX169" s="109"/>
      <c r="SQZ169" s="109"/>
      <c r="SRA169" s="109"/>
      <c r="SRB169" s="109"/>
      <c r="SRC169" s="109"/>
      <c r="SRD169" s="109"/>
      <c r="SRE169" s="109"/>
      <c r="SRF169" s="109"/>
      <c r="SRG169" s="109"/>
      <c r="SRH169" s="109"/>
      <c r="SRI169" s="109"/>
      <c r="SRJ169" s="109"/>
      <c r="SRK169" s="109"/>
      <c r="SRL169" s="109"/>
      <c r="SRM169" s="109"/>
      <c r="SRN169" s="109"/>
      <c r="SRO169" s="109"/>
      <c r="SRP169" s="109"/>
      <c r="SRQ169" s="109"/>
      <c r="SRR169" s="109"/>
      <c r="SRS169" s="109"/>
      <c r="SRT169" s="109"/>
      <c r="SRU169" s="109"/>
      <c r="SRV169" s="109"/>
      <c r="SRW169" s="109"/>
      <c r="SRX169" s="109"/>
      <c r="SRY169" s="109"/>
      <c r="SRZ169" s="109"/>
      <c r="SSA169" s="109"/>
      <c r="SSB169" s="109"/>
      <c r="SSC169" s="109"/>
      <c r="SSD169" s="109"/>
      <c r="SSE169" s="109"/>
      <c r="SSF169" s="109"/>
      <c r="SSG169" s="109"/>
      <c r="SSH169" s="109"/>
      <c r="SSI169" s="109"/>
      <c r="SSJ169" s="109"/>
      <c r="SSK169" s="109"/>
      <c r="SSL169" s="109"/>
      <c r="SSM169" s="109"/>
      <c r="SSN169" s="109"/>
      <c r="SSO169" s="109"/>
      <c r="SSP169" s="109"/>
      <c r="SSQ169" s="109"/>
      <c r="SSR169" s="109"/>
      <c r="SSS169" s="109"/>
      <c r="SST169" s="109"/>
      <c r="SSU169" s="109"/>
      <c r="SSV169" s="109"/>
      <c r="SSW169" s="109"/>
      <c r="SSX169" s="109"/>
      <c r="SSY169" s="109"/>
      <c r="SSZ169" s="109"/>
      <c r="STA169" s="109"/>
      <c r="STB169" s="109"/>
      <c r="STC169" s="109"/>
      <c r="STD169" s="109"/>
      <c r="STE169" s="109"/>
      <c r="STF169" s="109"/>
      <c r="STG169" s="109"/>
      <c r="STH169" s="109"/>
      <c r="STI169" s="109"/>
      <c r="STJ169" s="109"/>
      <c r="STK169" s="109"/>
      <c r="STL169" s="109"/>
      <c r="STM169" s="109"/>
      <c r="STN169" s="109"/>
      <c r="STO169" s="109"/>
      <c r="STP169" s="109"/>
      <c r="STQ169" s="109"/>
      <c r="STR169" s="109"/>
      <c r="STS169" s="109"/>
      <c r="STT169" s="109"/>
      <c r="STU169" s="109"/>
      <c r="STV169" s="109"/>
      <c r="STW169" s="109"/>
      <c r="STX169" s="109"/>
      <c r="STY169" s="109"/>
      <c r="STZ169" s="109"/>
      <c r="SUA169" s="109"/>
      <c r="SUB169" s="109"/>
      <c r="SUC169" s="109"/>
      <c r="SUD169" s="109"/>
      <c r="SUE169" s="109"/>
      <c r="SUF169" s="109"/>
      <c r="SUG169" s="109"/>
      <c r="SUH169" s="109"/>
      <c r="SUI169" s="109"/>
      <c r="SUJ169" s="109"/>
      <c r="SUK169" s="109"/>
      <c r="SUL169" s="109"/>
      <c r="SUM169" s="109"/>
      <c r="SUN169" s="109"/>
      <c r="SUO169" s="109"/>
      <c r="SUP169" s="109"/>
      <c r="SUQ169" s="109"/>
      <c r="SUR169" s="109"/>
      <c r="SUS169" s="109"/>
      <c r="SUT169" s="109"/>
      <c r="SUU169" s="109"/>
      <c r="SUV169" s="109"/>
      <c r="SUW169" s="109"/>
      <c r="SUX169" s="109"/>
      <c r="SUY169" s="109"/>
      <c r="SUZ169" s="109"/>
      <c r="SVA169" s="109"/>
      <c r="SVB169" s="109"/>
      <c r="SVC169" s="109"/>
      <c r="SVD169" s="109"/>
      <c r="SVE169" s="109"/>
      <c r="SVF169" s="109"/>
      <c r="SVG169" s="109"/>
      <c r="SVH169" s="109"/>
      <c r="SVI169" s="109"/>
      <c r="SVJ169" s="109"/>
      <c r="SVK169" s="109"/>
      <c r="SVL169" s="109"/>
      <c r="SVM169" s="109"/>
      <c r="SVN169" s="109"/>
      <c r="SVO169" s="109"/>
      <c r="SVP169" s="109"/>
      <c r="SVQ169" s="109"/>
      <c r="SVR169" s="109"/>
      <c r="SVS169" s="109"/>
      <c r="SVT169" s="109"/>
      <c r="SVU169" s="109"/>
      <c r="SVV169" s="109"/>
      <c r="SVW169" s="109"/>
      <c r="SVX169" s="109"/>
      <c r="SVY169" s="109"/>
      <c r="SVZ169" s="109"/>
      <c r="SWA169" s="109"/>
      <c r="SWB169" s="109"/>
      <c r="SWC169" s="109"/>
      <c r="SWD169" s="109"/>
      <c r="SWE169" s="109"/>
      <c r="SWF169" s="109"/>
      <c r="SWG169" s="109"/>
      <c r="SWH169" s="109"/>
      <c r="SWI169" s="109"/>
      <c r="SWJ169" s="109"/>
      <c r="SWK169" s="109"/>
      <c r="SWL169" s="109"/>
      <c r="SWM169" s="109"/>
      <c r="SWN169" s="109"/>
      <c r="SWO169" s="109"/>
      <c r="SWP169" s="109"/>
      <c r="SWQ169" s="109"/>
      <c r="SWR169" s="109"/>
      <c r="SWS169" s="109"/>
      <c r="SWT169" s="109"/>
      <c r="SWU169" s="109"/>
      <c r="SWV169" s="109"/>
      <c r="SWW169" s="109"/>
      <c r="SWX169" s="109"/>
      <c r="SWY169" s="109"/>
      <c r="SWZ169" s="109"/>
      <c r="SXA169" s="109"/>
      <c r="SXB169" s="109"/>
      <c r="SXC169" s="109"/>
      <c r="SXD169" s="109"/>
      <c r="SXE169" s="109"/>
      <c r="SXF169" s="109"/>
      <c r="SXG169" s="109"/>
      <c r="SXH169" s="109"/>
      <c r="SXI169" s="109"/>
      <c r="SXJ169" s="109"/>
      <c r="SXK169" s="109"/>
      <c r="SXL169" s="109"/>
      <c r="SXM169" s="109"/>
      <c r="SXN169" s="109"/>
      <c r="SXO169" s="109"/>
      <c r="SXP169" s="109"/>
      <c r="SXQ169" s="109"/>
      <c r="SXR169" s="109"/>
      <c r="SXS169" s="109"/>
      <c r="SXT169" s="109"/>
      <c r="SXU169" s="109"/>
      <c r="SXV169" s="109"/>
      <c r="SXW169" s="109"/>
      <c r="SXX169" s="109"/>
      <c r="SXY169" s="109"/>
      <c r="SXZ169" s="109"/>
      <c r="SYA169" s="109"/>
      <c r="SYB169" s="109"/>
      <c r="SYC169" s="109"/>
      <c r="SYD169" s="109"/>
      <c r="SYE169" s="109"/>
      <c r="SYF169" s="109"/>
      <c r="SYG169" s="109"/>
      <c r="SYH169" s="109"/>
      <c r="SYI169" s="109"/>
      <c r="SYJ169" s="109"/>
      <c r="SYK169" s="109"/>
      <c r="SYL169" s="109"/>
      <c r="SYM169" s="109"/>
      <c r="SYN169" s="109"/>
      <c r="SYO169" s="109"/>
      <c r="SYP169" s="109"/>
      <c r="SYQ169" s="109"/>
      <c r="SYR169" s="109"/>
      <c r="SYS169" s="109"/>
      <c r="SYT169" s="109"/>
      <c r="SYU169" s="109"/>
      <c r="SYV169" s="109"/>
      <c r="SYW169" s="109"/>
      <c r="SYX169" s="109"/>
      <c r="SYY169" s="109"/>
      <c r="SYZ169" s="109"/>
      <c r="SZA169" s="109"/>
      <c r="SZB169" s="109"/>
      <c r="SZC169" s="109"/>
      <c r="SZD169" s="109"/>
      <c r="SZE169" s="109"/>
      <c r="SZF169" s="109"/>
      <c r="SZG169" s="109"/>
      <c r="SZH169" s="109"/>
      <c r="SZI169" s="109"/>
      <c r="SZJ169" s="109"/>
      <c r="SZK169" s="109"/>
      <c r="SZL169" s="109"/>
      <c r="SZM169" s="109"/>
      <c r="SZN169" s="109"/>
      <c r="SZO169" s="109"/>
      <c r="SZP169" s="109"/>
      <c r="SZQ169" s="109"/>
      <c r="SZR169" s="109"/>
      <c r="SZS169" s="109"/>
      <c r="SZT169" s="109"/>
      <c r="SZU169" s="109"/>
      <c r="SZV169" s="109"/>
      <c r="SZW169" s="109"/>
      <c r="SZX169" s="109"/>
      <c r="SZY169" s="109"/>
      <c r="SZZ169" s="109"/>
      <c r="TAA169" s="109"/>
      <c r="TAB169" s="109"/>
      <c r="TAC169" s="109"/>
      <c r="TAD169" s="109"/>
      <c r="TAE169" s="109"/>
      <c r="TAF169" s="109"/>
      <c r="TAG169" s="109"/>
      <c r="TAH169" s="109"/>
      <c r="TAI169" s="109"/>
      <c r="TAJ169" s="109"/>
      <c r="TAK169" s="109"/>
      <c r="TAL169" s="109"/>
      <c r="TAM169" s="109"/>
      <c r="TAN169" s="109"/>
      <c r="TAO169" s="109"/>
      <c r="TAP169" s="109"/>
      <c r="TAQ169" s="109"/>
      <c r="TAR169" s="109"/>
      <c r="TAS169" s="109"/>
      <c r="TAT169" s="109"/>
      <c r="TAV169" s="109"/>
      <c r="TAW169" s="109"/>
      <c r="TAX169" s="109"/>
      <c r="TAY169" s="109"/>
      <c r="TAZ169" s="109"/>
      <c r="TBA169" s="109"/>
      <c r="TBB169" s="109"/>
      <c r="TBC169" s="109"/>
      <c r="TBD169" s="109"/>
      <c r="TBE169" s="109"/>
      <c r="TBF169" s="109"/>
      <c r="TBG169" s="109"/>
      <c r="TBH169" s="109"/>
      <c r="TBI169" s="109"/>
      <c r="TBJ169" s="109"/>
      <c r="TBK169" s="109"/>
      <c r="TBL169" s="109"/>
      <c r="TBM169" s="109"/>
      <c r="TBN169" s="109"/>
      <c r="TBO169" s="109"/>
      <c r="TBP169" s="109"/>
      <c r="TBQ169" s="109"/>
      <c r="TBR169" s="109"/>
      <c r="TBS169" s="109"/>
      <c r="TBT169" s="109"/>
      <c r="TBU169" s="109"/>
      <c r="TBV169" s="109"/>
      <c r="TBW169" s="109"/>
      <c r="TBX169" s="109"/>
      <c r="TBY169" s="109"/>
      <c r="TBZ169" s="109"/>
      <c r="TCA169" s="109"/>
      <c r="TCB169" s="109"/>
      <c r="TCC169" s="109"/>
      <c r="TCD169" s="109"/>
      <c r="TCE169" s="109"/>
      <c r="TCF169" s="109"/>
      <c r="TCG169" s="109"/>
      <c r="TCH169" s="109"/>
      <c r="TCI169" s="109"/>
      <c r="TCJ169" s="109"/>
      <c r="TCK169" s="109"/>
      <c r="TCL169" s="109"/>
      <c r="TCM169" s="109"/>
      <c r="TCN169" s="109"/>
      <c r="TCO169" s="109"/>
      <c r="TCP169" s="109"/>
      <c r="TCQ169" s="109"/>
      <c r="TCR169" s="109"/>
      <c r="TCS169" s="109"/>
      <c r="TCT169" s="109"/>
      <c r="TCU169" s="109"/>
      <c r="TCV169" s="109"/>
      <c r="TCW169" s="109"/>
      <c r="TCX169" s="109"/>
      <c r="TCY169" s="109"/>
      <c r="TCZ169" s="109"/>
      <c r="TDA169" s="109"/>
      <c r="TDB169" s="109"/>
      <c r="TDC169" s="109"/>
      <c r="TDD169" s="109"/>
      <c r="TDE169" s="109"/>
      <c r="TDF169" s="109"/>
      <c r="TDG169" s="109"/>
      <c r="TDH169" s="109"/>
      <c r="TDI169" s="109"/>
      <c r="TDJ169" s="109"/>
      <c r="TDK169" s="109"/>
      <c r="TDL169" s="109"/>
      <c r="TDM169" s="109"/>
      <c r="TDN169" s="109"/>
      <c r="TDO169" s="109"/>
      <c r="TDP169" s="109"/>
      <c r="TDQ169" s="109"/>
      <c r="TDR169" s="109"/>
      <c r="TDS169" s="109"/>
      <c r="TDT169" s="109"/>
      <c r="TDU169" s="109"/>
      <c r="TDV169" s="109"/>
      <c r="TDW169" s="109"/>
      <c r="TDX169" s="109"/>
      <c r="TDY169" s="109"/>
      <c r="TDZ169" s="109"/>
      <c r="TEA169" s="109"/>
      <c r="TEB169" s="109"/>
      <c r="TEC169" s="109"/>
      <c r="TED169" s="109"/>
      <c r="TEE169" s="109"/>
      <c r="TEF169" s="109"/>
      <c r="TEG169" s="109"/>
      <c r="TEH169" s="109"/>
      <c r="TEI169" s="109"/>
      <c r="TEJ169" s="109"/>
      <c r="TEK169" s="109"/>
      <c r="TEL169" s="109"/>
      <c r="TEM169" s="109"/>
      <c r="TEN169" s="109"/>
      <c r="TEO169" s="109"/>
      <c r="TEP169" s="109"/>
      <c r="TEQ169" s="109"/>
      <c r="TER169" s="109"/>
      <c r="TES169" s="109"/>
      <c r="TET169" s="109"/>
      <c r="TEU169" s="109"/>
      <c r="TEV169" s="109"/>
      <c r="TEW169" s="109"/>
      <c r="TEX169" s="109"/>
      <c r="TEY169" s="109"/>
      <c r="TEZ169" s="109"/>
      <c r="TFA169" s="109"/>
      <c r="TFB169" s="109"/>
      <c r="TFC169" s="109"/>
      <c r="TFD169" s="109"/>
      <c r="TFE169" s="109"/>
      <c r="TFF169" s="109"/>
      <c r="TFG169" s="109"/>
      <c r="TFH169" s="109"/>
      <c r="TFI169" s="109"/>
      <c r="TFJ169" s="109"/>
      <c r="TFK169" s="109"/>
      <c r="TFL169" s="109"/>
      <c r="TFM169" s="109"/>
      <c r="TFN169" s="109"/>
      <c r="TFO169" s="109"/>
      <c r="TFP169" s="109"/>
      <c r="TFQ169" s="109"/>
      <c r="TFR169" s="109"/>
      <c r="TFS169" s="109"/>
      <c r="TFT169" s="109"/>
      <c r="TFU169" s="109"/>
      <c r="TFV169" s="109"/>
      <c r="TFW169" s="109"/>
      <c r="TFX169" s="109"/>
      <c r="TFY169" s="109"/>
      <c r="TFZ169" s="109"/>
      <c r="TGA169" s="109"/>
      <c r="TGB169" s="109"/>
      <c r="TGC169" s="109"/>
      <c r="TGD169" s="109"/>
      <c r="TGE169" s="109"/>
      <c r="TGF169" s="109"/>
      <c r="TGG169" s="109"/>
      <c r="TGH169" s="109"/>
      <c r="TGI169" s="109"/>
      <c r="TGJ169" s="109"/>
      <c r="TGK169" s="109"/>
      <c r="TGL169" s="109"/>
      <c r="TGM169" s="109"/>
      <c r="TGN169" s="109"/>
      <c r="TGO169" s="109"/>
      <c r="TGP169" s="109"/>
      <c r="TGQ169" s="109"/>
      <c r="TGR169" s="109"/>
      <c r="TGS169" s="109"/>
      <c r="TGT169" s="109"/>
      <c r="TGU169" s="109"/>
      <c r="TGV169" s="109"/>
      <c r="TGW169" s="109"/>
      <c r="TGX169" s="109"/>
      <c r="TGY169" s="109"/>
      <c r="TGZ169" s="109"/>
      <c r="THA169" s="109"/>
      <c r="THB169" s="109"/>
      <c r="THC169" s="109"/>
      <c r="THD169" s="109"/>
      <c r="THE169" s="109"/>
      <c r="THF169" s="109"/>
      <c r="THG169" s="109"/>
      <c r="THH169" s="109"/>
      <c r="THI169" s="109"/>
      <c r="THJ169" s="109"/>
      <c r="THK169" s="109"/>
      <c r="THL169" s="109"/>
      <c r="THM169" s="109"/>
      <c r="THN169" s="109"/>
      <c r="THO169" s="109"/>
      <c r="THP169" s="109"/>
      <c r="THQ169" s="109"/>
      <c r="THR169" s="109"/>
      <c r="THS169" s="109"/>
      <c r="THT169" s="109"/>
      <c r="THU169" s="109"/>
      <c r="THV169" s="109"/>
      <c r="THW169" s="109"/>
      <c r="THX169" s="109"/>
      <c r="THY169" s="109"/>
      <c r="THZ169" s="109"/>
      <c r="TIA169" s="109"/>
      <c r="TIB169" s="109"/>
      <c r="TIC169" s="109"/>
      <c r="TID169" s="109"/>
      <c r="TIE169" s="109"/>
      <c r="TIF169" s="109"/>
      <c r="TIG169" s="109"/>
      <c r="TIH169" s="109"/>
      <c r="TII169" s="109"/>
      <c r="TIJ169" s="109"/>
      <c r="TIK169" s="109"/>
      <c r="TIL169" s="109"/>
      <c r="TIM169" s="109"/>
      <c r="TIN169" s="109"/>
      <c r="TIO169" s="109"/>
      <c r="TIP169" s="109"/>
      <c r="TIQ169" s="109"/>
      <c r="TIR169" s="109"/>
      <c r="TIS169" s="109"/>
      <c r="TIT169" s="109"/>
      <c r="TIU169" s="109"/>
      <c r="TIV169" s="109"/>
      <c r="TIW169" s="109"/>
      <c r="TIX169" s="109"/>
      <c r="TIY169" s="109"/>
      <c r="TIZ169" s="109"/>
      <c r="TJA169" s="109"/>
      <c r="TJB169" s="109"/>
      <c r="TJC169" s="109"/>
      <c r="TJD169" s="109"/>
      <c r="TJE169" s="109"/>
      <c r="TJF169" s="109"/>
      <c r="TJG169" s="109"/>
      <c r="TJH169" s="109"/>
      <c r="TJI169" s="109"/>
      <c r="TJJ169" s="109"/>
      <c r="TJK169" s="109"/>
      <c r="TJL169" s="109"/>
      <c r="TJM169" s="109"/>
      <c r="TJN169" s="109"/>
      <c r="TJO169" s="109"/>
      <c r="TJP169" s="109"/>
      <c r="TJQ169" s="109"/>
      <c r="TJR169" s="109"/>
      <c r="TJS169" s="109"/>
      <c r="TJT169" s="109"/>
      <c r="TJU169" s="109"/>
      <c r="TJV169" s="109"/>
      <c r="TJW169" s="109"/>
      <c r="TJX169" s="109"/>
      <c r="TJY169" s="109"/>
      <c r="TJZ169" s="109"/>
      <c r="TKA169" s="109"/>
      <c r="TKB169" s="109"/>
      <c r="TKC169" s="109"/>
      <c r="TKD169" s="109"/>
      <c r="TKE169" s="109"/>
      <c r="TKF169" s="109"/>
      <c r="TKG169" s="109"/>
      <c r="TKH169" s="109"/>
      <c r="TKI169" s="109"/>
      <c r="TKJ169" s="109"/>
      <c r="TKK169" s="109"/>
      <c r="TKL169" s="109"/>
      <c r="TKM169" s="109"/>
      <c r="TKN169" s="109"/>
      <c r="TKO169" s="109"/>
      <c r="TKP169" s="109"/>
      <c r="TKR169" s="109"/>
      <c r="TKS169" s="109"/>
      <c r="TKT169" s="109"/>
      <c r="TKU169" s="109"/>
      <c r="TKV169" s="109"/>
      <c r="TKW169" s="109"/>
      <c r="TKX169" s="109"/>
      <c r="TKY169" s="109"/>
      <c r="TKZ169" s="109"/>
      <c r="TLA169" s="109"/>
      <c r="TLB169" s="109"/>
      <c r="TLC169" s="109"/>
      <c r="TLD169" s="109"/>
      <c r="TLE169" s="109"/>
      <c r="TLF169" s="109"/>
      <c r="TLG169" s="109"/>
      <c r="TLH169" s="109"/>
      <c r="TLI169" s="109"/>
      <c r="TLJ169" s="109"/>
      <c r="TLK169" s="109"/>
      <c r="TLL169" s="109"/>
      <c r="TLM169" s="109"/>
      <c r="TLN169" s="109"/>
      <c r="TLO169" s="109"/>
      <c r="TLP169" s="109"/>
      <c r="TLQ169" s="109"/>
      <c r="TLR169" s="109"/>
      <c r="TLS169" s="109"/>
      <c r="TLT169" s="109"/>
      <c r="TLU169" s="109"/>
      <c r="TLV169" s="109"/>
      <c r="TLW169" s="109"/>
      <c r="TLX169" s="109"/>
      <c r="TLY169" s="109"/>
      <c r="TLZ169" s="109"/>
      <c r="TMA169" s="109"/>
      <c r="TMB169" s="109"/>
      <c r="TMC169" s="109"/>
      <c r="TMD169" s="109"/>
      <c r="TME169" s="109"/>
      <c r="TMF169" s="109"/>
      <c r="TMG169" s="109"/>
      <c r="TMH169" s="109"/>
      <c r="TMI169" s="109"/>
      <c r="TMJ169" s="109"/>
      <c r="TMK169" s="109"/>
      <c r="TML169" s="109"/>
      <c r="TMM169" s="109"/>
      <c r="TMN169" s="109"/>
      <c r="TMO169" s="109"/>
      <c r="TMP169" s="109"/>
      <c r="TMQ169" s="109"/>
      <c r="TMR169" s="109"/>
      <c r="TMS169" s="109"/>
      <c r="TMT169" s="109"/>
      <c r="TMU169" s="109"/>
      <c r="TMV169" s="109"/>
      <c r="TMW169" s="109"/>
      <c r="TMX169" s="109"/>
      <c r="TMY169" s="109"/>
      <c r="TMZ169" s="109"/>
      <c r="TNA169" s="109"/>
      <c r="TNB169" s="109"/>
      <c r="TNC169" s="109"/>
      <c r="TND169" s="109"/>
      <c r="TNE169" s="109"/>
      <c r="TNF169" s="109"/>
      <c r="TNG169" s="109"/>
      <c r="TNH169" s="109"/>
      <c r="TNI169" s="109"/>
      <c r="TNJ169" s="109"/>
      <c r="TNK169" s="109"/>
      <c r="TNL169" s="109"/>
      <c r="TNM169" s="109"/>
      <c r="TNN169" s="109"/>
      <c r="TNO169" s="109"/>
      <c r="TNP169" s="109"/>
      <c r="TNQ169" s="109"/>
      <c r="TNR169" s="109"/>
      <c r="TNS169" s="109"/>
      <c r="TNT169" s="109"/>
      <c r="TNU169" s="109"/>
      <c r="TNV169" s="109"/>
      <c r="TNW169" s="109"/>
      <c r="TNX169" s="109"/>
      <c r="TNY169" s="109"/>
      <c r="TNZ169" s="109"/>
      <c r="TOA169" s="109"/>
      <c r="TOB169" s="109"/>
      <c r="TOC169" s="109"/>
      <c r="TOD169" s="109"/>
      <c r="TOE169" s="109"/>
      <c r="TOF169" s="109"/>
      <c r="TOG169" s="109"/>
      <c r="TOH169" s="109"/>
      <c r="TOI169" s="109"/>
      <c r="TOJ169" s="109"/>
      <c r="TOK169" s="109"/>
      <c r="TOL169" s="109"/>
      <c r="TOM169" s="109"/>
      <c r="TON169" s="109"/>
      <c r="TOO169" s="109"/>
      <c r="TOP169" s="109"/>
      <c r="TOQ169" s="109"/>
      <c r="TOR169" s="109"/>
      <c r="TOS169" s="109"/>
      <c r="TOT169" s="109"/>
      <c r="TOU169" s="109"/>
      <c r="TOV169" s="109"/>
      <c r="TOW169" s="109"/>
      <c r="TOX169" s="109"/>
      <c r="TOY169" s="109"/>
      <c r="TOZ169" s="109"/>
      <c r="TPA169" s="109"/>
      <c r="TPB169" s="109"/>
      <c r="TPC169" s="109"/>
      <c r="TPD169" s="109"/>
      <c r="TPE169" s="109"/>
      <c r="TPF169" s="109"/>
      <c r="TPG169" s="109"/>
      <c r="TPH169" s="109"/>
      <c r="TPI169" s="109"/>
      <c r="TPJ169" s="109"/>
      <c r="TPK169" s="109"/>
      <c r="TPL169" s="109"/>
      <c r="TPM169" s="109"/>
      <c r="TPN169" s="109"/>
      <c r="TPO169" s="109"/>
      <c r="TPP169" s="109"/>
      <c r="TPQ169" s="109"/>
      <c r="TPR169" s="109"/>
      <c r="TPS169" s="109"/>
      <c r="TPT169" s="109"/>
      <c r="TPU169" s="109"/>
      <c r="TPV169" s="109"/>
      <c r="TPW169" s="109"/>
      <c r="TPX169" s="109"/>
      <c r="TPY169" s="109"/>
      <c r="TPZ169" s="109"/>
      <c r="TQA169" s="109"/>
      <c r="TQB169" s="109"/>
      <c r="TQC169" s="109"/>
      <c r="TQD169" s="109"/>
      <c r="TQE169" s="109"/>
      <c r="TQF169" s="109"/>
      <c r="TQG169" s="109"/>
      <c r="TQH169" s="109"/>
      <c r="TQI169" s="109"/>
      <c r="TQJ169" s="109"/>
      <c r="TQK169" s="109"/>
      <c r="TQL169" s="109"/>
      <c r="TQM169" s="109"/>
      <c r="TQN169" s="109"/>
      <c r="TQO169" s="109"/>
      <c r="TQP169" s="109"/>
      <c r="TQQ169" s="109"/>
      <c r="TQR169" s="109"/>
      <c r="TQS169" s="109"/>
      <c r="TQT169" s="109"/>
      <c r="TQU169" s="109"/>
      <c r="TQV169" s="109"/>
      <c r="TQW169" s="109"/>
      <c r="TQX169" s="109"/>
      <c r="TQY169" s="109"/>
      <c r="TQZ169" s="109"/>
      <c r="TRA169" s="109"/>
      <c r="TRB169" s="109"/>
      <c r="TRC169" s="109"/>
      <c r="TRD169" s="109"/>
      <c r="TRE169" s="109"/>
      <c r="TRF169" s="109"/>
      <c r="TRG169" s="109"/>
      <c r="TRH169" s="109"/>
      <c r="TRI169" s="109"/>
      <c r="TRJ169" s="109"/>
      <c r="TRK169" s="109"/>
      <c r="TRL169" s="109"/>
      <c r="TRM169" s="109"/>
      <c r="TRN169" s="109"/>
      <c r="TRO169" s="109"/>
      <c r="TRP169" s="109"/>
      <c r="TRQ169" s="109"/>
      <c r="TRR169" s="109"/>
      <c r="TRS169" s="109"/>
      <c r="TRT169" s="109"/>
      <c r="TRU169" s="109"/>
      <c r="TRV169" s="109"/>
      <c r="TRW169" s="109"/>
      <c r="TRX169" s="109"/>
      <c r="TRY169" s="109"/>
      <c r="TRZ169" s="109"/>
      <c r="TSA169" s="109"/>
      <c r="TSB169" s="109"/>
      <c r="TSC169" s="109"/>
      <c r="TSD169" s="109"/>
      <c r="TSE169" s="109"/>
      <c r="TSF169" s="109"/>
      <c r="TSG169" s="109"/>
      <c r="TSH169" s="109"/>
      <c r="TSI169" s="109"/>
      <c r="TSJ169" s="109"/>
      <c r="TSK169" s="109"/>
      <c r="TSL169" s="109"/>
      <c r="TSM169" s="109"/>
      <c r="TSN169" s="109"/>
      <c r="TSO169" s="109"/>
      <c r="TSP169" s="109"/>
      <c r="TSQ169" s="109"/>
      <c r="TSR169" s="109"/>
      <c r="TSS169" s="109"/>
      <c r="TST169" s="109"/>
      <c r="TSU169" s="109"/>
      <c r="TSV169" s="109"/>
      <c r="TSW169" s="109"/>
      <c r="TSX169" s="109"/>
      <c r="TSY169" s="109"/>
      <c r="TSZ169" s="109"/>
      <c r="TTA169" s="109"/>
      <c r="TTB169" s="109"/>
      <c r="TTC169" s="109"/>
      <c r="TTD169" s="109"/>
      <c r="TTE169" s="109"/>
      <c r="TTF169" s="109"/>
      <c r="TTG169" s="109"/>
      <c r="TTH169" s="109"/>
      <c r="TTI169" s="109"/>
      <c r="TTJ169" s="109"/>
      <c r="TTK169" s="109"/>
      <c r="TTL169" s="109"/>
      <c r="TTM169" s="109"/>
      <c r="TTN169" s="109"/>
      <c r="TTO169" s="109"/>
      <c r="TTP169" s="109"/>
      <c r="TTQ169" s="109"/>
      <c r="TTR169" s="109"/>
      <c r="TTS169" s="109"/>
      <c r="TTT169" s="109"/>
      <c r="TTU169" s="109"/>
      <c r="TTV169" s="109"/>
      <c r="TTW169" s="109"/>
      <c r="TTX169" s="109"/>
      <c r="TTY169" s="109"/>
      <c r="TTZ169" s="109"/>
      <c r="TUA169" s="109"/>
      <c r="TUB169" s="109"/>
      <c r="TUC169" s="109"/>
      <c r="TUD169" s="109"/>
      <c r="TUE169" s="109"/>
      <c r="TUF169" s="109"/>
      <c r="TUG169" s="109"/>
      <c r="TUH169" s="109"/>
      <c r="TUI169" s="109"/>
      <c r="TUJ169" s="109"/>
      <c r="TUK169" s="109"/>
      <c r="TUL169" s="109"/>
      <c r="TUN169" s="109"/>
      <c r="TUO169" s="109"/>
      <c r="TUP169" s="109"/>
      <c r="TUQ169" s="109"/>
      <c r="TUR169" s="109"/>
      <c r="TUS169" s="109"/>
      <c r="TUT169" s="109"/>
      <c r="TUU169" s="109"/>
      <c r="TUV169" s="109"/>
      <c r="TUW169" s="109"/>
      <c r="TUX169" s="109"/>
      <c r="TUY169" s="109"/>
      <c r="TUZ169" s="109"/>
      <c r="TVA169" s="109"/>
      <c r="TVB169" s="109"/>
      <c r="TVC169" s="109"/>
      <c r="TVD169" s="109"/>
      <c r="TVE169" s="109"/>
      <c r="TVF169" s="109"/>
      <c r="TVG169" s="109"/>
      <c r="TVH169" s="109"/>
      <c r="TVI169" s="109"/>
      <c r="TVJ169" s="109"/>
      <c r="TVK169" s="109"/>
      <c r="TVL169" s="109"/>
      <c r="TVM169" s="109"/>
      <c r="TVN169" s="109"/>
      <c r="TVO169" s="109"/>
      <c r="TVP169" s="109"/>
      <c r="TVQ169" s="109"/>
      <c r="TVR169" s="109"/>
      <c r="TVS169" s="109"/>
      <c r="TVT169" s="109"/>
      <c r="TVU169" s="109"/>
      <c r="TVV169" s="109"/>
      <c r="TVW169" s="109"/>
      <c r="TVX169" s="109"/>
      <c r="TVY169" s="109"/>
      <c r="TVZ169" s="109"/>
      <c r="TWA169" s="109"/>
      <c r="TWB169" s="109"/>
      <c r="TWC169" s="109"/>
      <c r="TWD169" s="109"/>
      <c r="TWE169" s="109"/>
      <c r="TWF169" s="109"/>
      <c r="TWG169" s="109"/>
      <c r="TWH169" s="109"/>
      <c r="TWI169" s="109"/>
      <c r="TWJ169" s="109"/>
      <c r="TWK169" s="109"/>
      <c r="TWL169" s="109"/>
      <c r="TWM169" s="109"/>
      <c r="TWN169" s="109"/>
      <c r="TWO169" s="109"/>
      <c r="TWP169" s="109"/>
      <c r="TWQ169" s="109"/>
      <c r="TWR169" s="109"/>
      <c r="TWS169" s="109"/>
      <c r="TWT169" s="109"/>
      <c r="TWU169" s="109"/>
      <c r="TWV169" s="109"/>
      <c r="TWW169" s="109"/>
      <c r="TWX169" s="109"/>
      <c r="TWY169" s="109"/>
      <c r="TWZ169" s="109"/>
      <c r="TXA169" s="109"/>
      <c r="TXB169" s="109"/>
      <c r="TXC169" s="109"/>
      <c r="TXD169" s="109"/>
      <c r="TXE169" s="109"/>
      <c r="TXF169" s="109"/>
      <c r="TXG169" s="109"/>
      <c r="TXH169" s="109"/>
      <c r="TXI169" s="109"/>
      <c r="TXJ169" s="109"/>
      <c r="TXK169" s="109"/>
      <c r="TXL169" s="109"/>
      <c r="TXM169" s="109"/>
      <c r="TXN169" s="109"/>
      <c r="TXO169" s="109"/>
      <c r="TXP169" s="109"/>
      <c r="TXQ169" s="109"/>
      <c r="TXR169" s="109"/>
      <c r="TXS169" s="109"/>
      <c r="TXT169" s="109"/>
      <c r="TXU169" s="109"/>
      <c r="TXV169" s="109"/>
      <c r="TXW169" s="109"/>
      <c r="TXX169" s="109"/>
      <c r="TXY169" s="109"/>
      <c r="TXZ169" s="109"/>
      <c r="TYA169" s="109"/>
      <c r="TYB169" s="109"/>
      <c r="TYC169" s="109"/>
      <c r="TYD169" s="109"/>
      <c r="TYE169" s="109"/>
      <c r="TYF169" s="109"/>
      <c r="TYG169" s="109"/>
      <c r="TYH169" s="109"/>
      <c r="TYI169" s="109"/>
      <c r="TYJ169" s="109"/>
      <c r="TYK169" s="109"/>
      <c r="TYL169" s="109"/>
      <c r="TYM169" s="109"/>
      <c r="TYN169" s="109"/>
      <c r="TYO169" s="109"/>
      <c r="TYP169" s="109"/>
      <c r="TYQ169" s="109"/>
      <c r="TYR169" s="109"/>
      <c r="TYS169" s="109"/>
      <c r="TYT169" s="109"/>
      <c r="TYU169" s="109"/>
      <c r="TYV169" s="109"/>
      <c r="TYW169" s="109"/>
      <c r="TYX169" s="109"/>
      <c r="TYY169" s="109"/>
      <c r="TYZ169" s="109"/>
      <c r="TZA169" s="109"/>
      <c r="TZB169" s="109"/>
      <c r="TZC169" s="109"/>
      <c r="TZD169" s="109"/>
      <c r="TZE169" s="109"/>
      <c r="TZF169" s="109"/>
      <c r="TZG169" s="109"/>
      <c r="TZH169" s="109"/>
      <c r="TZI169" s="109"/>
      <c r="TZJ169" s="109"/>
      <c r="TZK169" s="109"/>
      <c r="TZL169" s="109"/>
      <c r="TZM169" s="109"/>
      <c r="TZN169" s="109"/>
      <c r="TZO169" s="109"/>
      <c r="TZP169" s="109"/>
      <c r="TZQ169" s="109"/>
      <c r="TZR169" s="109"/>
      <c r="TZS169" s="109"/>
      <c r="TZT169" s="109"/>
      <c r="TZU169" s="109"/>
      <c r="TZV169" s="109"/>
      <c r="TZW169" s="109"/>
      <c r="TZX169" s="109"/>
      <c r="TZY169" s="109"/>
      <c r="TZZ169" s="109"/>
      <c r="UAA169" s="109"/>
      <c r="UAB169" s="109"/>
      <c r="UAC169" s="109"/>
      <c r="UAD169" s="109"/>
      <c r="UAE169" s="109"/>
      <c r="UAF169" s="109"/>
      <c r="UAG169" s="109"/>
      <c r="UAH169" s="109"/>
      <c r="UAI169" s="109"/>
      <c r="UAJ169" s="109"/>
      <c r="UAK169" s="109"/>
      <c r="UAL169" s="109"/>
      <c r="UAM169" s="109"/>
      <c r="UAN169" s="109"/>
      <c r="UAO169" s="109"/>
      <c r="UAP169" s="109"/>
      <c r="UAQ169" s="109"/>
      <c r="UAR169" s="109"/>
      <c r="UAS169" s="109"/>
      <c r="UAT169" s="109"/>
      <c r="UAU169" s="109"/>
      <c r="UAV169" s="109"/>
      <c r="UAW169" s="109"/>
      <c r="UAX169" s="109"/>
      <c r="UAY169" s="109"/>
      <c r="UAZ169" s="109"/>
      <c r="UBA169" s="109"/>
      <c r="UBB169" s="109"/>
      <c r="UBC169" s="109"/>
      <c r="UBD169" s="109"/>
      <c r="UBE169" s="109"/>
      <c r="UBF169" s="109"/>
      <c r="UBG169" s="109"/>
      <c r="UBH169" s="109"/>
      <c r="UBI169" s="109"/>
      <c r="UBJ169" s="109"/>
      <c r="UBK169" s="109"/>
      <c r="UBL169" s="109"/>
      <c r="UBM169" s="109"/>
      <c r="UBN169" s="109"/>
      <c r="UBO169" s="109"/>
      <c r="UBP169" s="109"/>
      <c r="UBQ169" s="109"/>
      <c r="UBR169" s="109"/>
      <c r="UBS169" s="109"/>
      <c r="UBT169" s="109"/>
      <c r="UBU169" s="109"/>
      <c r="UBV169" s="109"/>
      <c r="UBW169" s="109"/>
      <c r="UBX169" s="109"/>
      <c r="UBY169" s="109"/>
      <c r="UBZ169" s="109"/>
      <c r="UCA169" s="109"/>
      <c r="UCB169" s="109"/>
      <c r="UCC169" s="109"/>
      <c r="UCD169" s="109"/>
      <c r="UCE169" s="109"/>
      <c r="UCF169" s="109"/>
      <c r="UCG169" s="109"/>
      <c r="UCH169" s="109"/>
      <c r="UCI169" s="109"/>
      <c r="UCJ169" s="109"/>
      <c r="UCK169" s="109"/>
      <c r="UCL169" s="109"/>
      <c r="UCM169" s="109"/>
      <c r="UCN169" s="109"/>
      <c r="UCO169" s="109"/>
      <c r="UCP169" s="109"/>
      <c r="UCQ169" s="109"/>
      <c r="UCR169" s="109"/>
      <c r="UCS169" s="109"/>
      <c r="UCT169" s="109"/>
      <c r="UCU169" s="109"/>
      <c r="UCV169" s="109"/>
      <c r="UCW169" s="109"/>
      <c r="UCX169" s="109"/>
      <c r="UCY169" s="109"/>
      <c r="UCZ169" s="109"/>
      <c r="UDA169" s="109"/>
      <c r="UDB169" s="109"/>
      <c r="UDC169" s="109"/>
      <c r="UDD169" s="109"/>
      <c r="UDE169" s="109"/>
      <c r="UDF169" s="109"/>
      <c r="UDG169" s="109"/>
      <c r="UDH169" s="109"/>
      <c r="UDI169" s="109"/>
      <c r="UDJ169" s="109"/>
      <c r="UDK169" s="109"/>
      <c r="UDL169" s="109"/>
      <c r="UDM169" s="109"/>
      <c r="UDN169" s="109"/>
      <c r="UDO169" s="109"/>
      <c r="UDP169" s="109"/>
      <c r="UDQ169" s="109"/>
      <c r="UDR169" s="109"/>
      <c r="UDS169" s="109"/>
      <c r="UDT169" s="109"/>
      <c r="UDU169" s="109"/>
      <c r="UDV169" s="109"/>
      <c r="UDW169" s="109"/>
      <c r="UDX169" s="109"/>
      <c r="UDY169" s="109"/>
      <c r="UDZ169" s="109"/>
      <c r="UEA169" s="109"/>
      <c r="UEB169" s="109"/>
      <c r="UEC169" s="109"/>
      <c r="UED169" s="109"/>
      <c r="UEE169" s="109"/>
      <c r="UEF169" s="109"/>
      <c r="UEG169" s="109"/>
      <c r="UEH169" s="109"/>
      <c r="UEJ169" s="109"/>
      <c r="UEK169" s="109"/>
      <c r="UEL169" s="109"/>
      <c r="UEM169" s="109"/>
      <c r="UEN169" s="109"/>
      <c r="UEO169" s="109"/>
      <c r="UEP169" s="109"/>
      <c r="UEQ169" s="109"/>
      <c r="UER169" s="109"/>
      <c r="UES169" s="109"/>
      <c r="UET169" s="109"/>
      <c r="UEU169" s="109"/>
      <c r="UEV169" s="109"/>
      <c r="UEW169" s="109"/>
      <c r="UEX169" s="109"/>
      <c r="UEY169" s="109"/>
      <c r="UEZ169" s="109"/>
      <c r="UFA169" s="109"/>
      <c r="UFB169" s="109"/>
      <c r="UFC169" s="109"/>
      <c r="UFD169" s="109"/>
      <c r="UFE169" s="109"/>
      <c r="UFF169" s="109"/>
      <c r="UFG169" s="109"/>
      <c r="UFH169" s="109"/>
      <c r="UFI169" s="109"/>
      <c r="UFJ169" s="109"/>
      <c r="UFK169" s="109"/>
      <c r="UFL169" s="109"/>
      <c r="UFM169" s="109"/>
      <c r="UFN169" s="109"/>
      <c r="UFO169" s="109"/>
      <c r="UFP169" s="109"/>
      <c r="UFQ169" s="109"/>
      <c r="UFR169" s="109"/>
      <c r="UFS169" s="109"/>
      <c r="UFT169" s="109"/>
      <c r="UFU169" s="109"/>
      <c r="UFV169" s="109"/>
      <c r="UFW169" s="109"/>
      <c r="UFX169" s="109"/>
      <c r="UFY169" s="109"/>
      <c r="UFZ169" s="109"/>
      <c r="UGA169" s="109"/>
      <c r="UGB169" s="109"/>
      <c r="UGC169" s="109"/>
      <c r="UGD169" s="109"/>
      <c r="UGE169" s="109"/>
      <c r="UGF169" s="109"/>
      <c r="UGG169" s="109"/>
      <c r="UGH169" s="109"/>
      <c r="UGI169" s="109"/>
      <c r="UGJ169" s="109"/>
      <c r="UGK169" s="109"/>
      <c r="UGL169" s="109"/>
      <c r="UGM169" s="109"/>
      <c r="UGN169" s="109"/>
      <c r="UGO169" s="109"/>
      <c r="UGP169" s="109"/>
      <c r="UGQ169" s="109"/>
      <c r="UGR169" s="109"/>
      <c r="UGS169" s="109"/>
      <c r="UGT169" s="109"/>
      <c r="UGU169" s="109"/>
      <c r="UGV169" s="109"/>
      <c r="UGW169" s="109"/>
      <c r="UGX169" s="109"/>
      <c r="UGY169" s="109"/>
      <c r="UGZ169" s="109"/>
      <c r="UHA169" s="109"/>
      <c r="UHB169" s="109"/>
      <c r="UHC169" s="109"/>
      <c r="UHD169" s="109"/>
      <c r="UHE169" s="109"/>
      <c r="UHF169" s="109"/>
      <c r="UHG169" s="109"/>
      <c r="UHH169" s="109"/>
      <c r="UHI169" s="109"/>
      <c r="UHJ169" s="109"/>
      <c r="UHK169" s="109"/>
      <c r="UHL169" s="109"/>
      <c r="UHM169" s="109"/>
      <c r="UHN169" s="109"/>
      <c r="UHO169" s="109"/>
      <c r="UHP169" s="109"/>
      <c r="UHQ169" s="109"/>
      <c r="UHR169" s="109"/>
      <c r="UHS169" s="109"/>
      <c r="UHT169" s="109"/>
      <c r="UHU169" s="109"/>
      <c r="UHV169" s="109"/>
      <c r="UHW169" s="109"/>
      <c r="UHX169" s="109"/>
      <c r="UHY169" s="109"/>
      <c r="UHZ169" s="109"/>
      <c r="UIA169" s="109"/>
      <c r="UIB169" s="109"/>
      <c r="UIC169" s="109"/>
      <c r="UID169" s="109"/>
      <c r="UIE169" s="109"/>
      <c r="UIF169" s="109"/>
      <c r="UIG169" s="109"/>
      <c r="UIH169" s="109"/>
      <c r="UII169" s="109"/>
      <c r="UIJ169" s="109"/>
      <c r="UIK169" s="109"/>
      <c r="UIL169" s="109"/>
      <c r="UIM169" s="109"/>
      <c r="UIN169" s="109"/>
      <c r="UIO169" s="109"/>
      <c r="UIP169" s="109"/>
      <c r="UIQ169" s="109"/>
      <c r="UIR169" s="109"/>
      <c r="UIS169" s="109"/>
      <c r="UIT169" s="109"/>
      <c r="UIU169" s="109"/>
      <c r="UIV169" s="109"/>
      <c r="UIW169" s="109"/>
      <c r="UIX169" s="109"/>
      <c r="UIY169" s="109"/>
      <c r="UIZ169" s="109"/>
      <c r="UJA169" s="109"/>
      <c r="UJB169" s="109"/>
      <c r="UJC169" s="109"/>
      <c r="UJD169" s="109"/>
      <c r="UJE169" s="109"/>
      <c r="UJF169" s="109"/>
      <c r="UJG169" s="109"/>
      <c r="UJH169" s="109"/>
      <c r="UJI169" s="109"/>
      <c r="UJJ169" s="109"/>
      <c r="UJK169" s="109"/>
      <c r="UJL169" s="109"/>
      <c r="UJM169" s="109"/>
      <c r="UJN169" s="109"/>
      <c r="UJO169" s="109"/>
      <c r="UJP169" s="109"/>
      <c r="UJQ169" s="109"/>
      <c r="UJR169" s="109"/>
      <c r="UJS169" s="109"/>
      <c r="UJT169" s="109"/>
      <c r="UJU169" s="109"/>
      <c r="UJV169" s="109"/>
      <c r="UJW169" s="109"/>
      <c r="UJX169" s="109"/>
      <c r="UJY169" s="109"/>
      <c r="UJZ169" s="109"/>
      <c r="UKA169" s="109"/>
      <c r="UKB169" s="109"/>
      <c r="UKC169" s="109"/>
      <c r="UKD169" s="109"/>
      <c r="UKE169" s="109"/>
      <c r="UKF169" s="109"/>
      <c r="UKG169" s="109"/>
      <c r="UKH169" s="109"/>
      <c r="UKI169" s="109"/>
      <c r="UKJ169" s="109"/>
      <c r="UKK169" s="109"/>
      <c r="UKL169" s="109"/>
      <c r="UKM169" s="109"/>
      <c r="UKN169" s="109"/>
      <c r="UKO169" s="109"/>
      <c r="UKP169" s="109"/>
      <c r="UKQ169" s="109"/>
      <c r="UKR169" s="109"/>
      <c r="UKS169" s="109"/>
      <c r="UKT169" s="109"/>
      <c r="UKU169" s="109"/>
      <c r="UKV169" s="109"/>
      <c r="UKW169" s="109"/>
      <c r="UKX169" s="109"/>
      <c r="UKY169" s="109"/>
      <c r="UKZ169" s="109"/>
      <c r="ULA169" s="109"/>
      <c r="ULB169" s="109"/>
      <c r="ULC169" s="109"/>
      <c r="ULD169" s="109"/>
      <c r="ULE169" s="109"/>
      <c r="ULF169" s="109"/>
      <c r="ULG169" s="109"/>
      <c r="ULH169" s="109"/>
      <c r="ULI169" s="109"/>
      <c r="ULJ169" s="109"/>
      <c r="ULK169" s="109"/>
      <c r="ULL169" s="109"/>
      <c r="ULM169" s="109"/>
      <c r="ULN169" s="109"/>
      <c r="ULO169" s="109"/>
      <c r="ULP169" s="109"/>
      <c r="ULQ169" s="109"/>
      <c r="ULR169" s="109"/>
      <c r="ULS169" s="109"/>
      <c r="ULT169" s="109"/>
      <c r="ULU169" s="109"/>
      <c r="ULV169" s="109"/>
      <c r="ULW169" s="109"/>
      <c r="ULX169" s="109"/>
      <c r="ULY169" s="109"/>
      <c r="ULZ169" s="109"/>
      <c r="UMA169" s="109"/>
      <c r="UMB169" s="109"/>
      <c r="UMC169" s="109"/>
      <c r="UMD169" s="109"/>
      <c r="UME169" s="109"/>
      <c r="UMF169" s="109"/>
      <c r="UMG169" s="109"/>
      <c r="UMH169" s="109"/>
      <c r="UMI169" s="109"/>
      <c r="UMJ169" s="109"/>
      <c r="UMK169" s="109"/>
      <c r="UML169" s="109"/>
      <c r="UMM169" s="109"/>
      <c r="UMN169" s="109"/>
      <c r="UMO169" s="109"/>
      <c r="UMP169" s="109"/>
      <c r="UMQ169" s="109"/>
      <c r="UMR169" s="109"/>
      <c r="UMS169" s="109"/>
      <c r="UMT169" s="109"/>
      <c r="UMU169" s="109"/>
      <c r="UMV169" s="109"/>
      <c r="UMW169" s="109"/>
      <c r="UMX169" s="109"/>
      <c r="UMY169" s="109"/>
      <c r="UMZ169" s="109"/>
      <c r="UNA169" s="109"/>
      <c r="UNB169" s="109"/>
      <c r="UNC169" s="109"/>
      <c r="UND169" s="109"/>
      <c r="UNE169" s="109"/>
      <c r="UNF169" s="109"/>
      <c r="UNG169" s="109"/>
      <c r="UNH169" s="109"/>
      <c r="UNI169" s="109"/>
      <c r="UNJ169" s="109"/>
      <c r="UNK169" s="109"/>
      <c r="UNL169" s="109"/>
      <c r="UNM169" s="109"/>
      <c r="UNN169" s="109"/>
      <c r="UNO169" s="109"/>
      <c r="UNP169" s="109"/>
      <c r="UNQ169" s="109"/>
      <c r="UNR169" s="109"/>
      <c r="UNS169" s="109"/>
      <c r="UNT169" s="109"/>
      <c r="UNU169" s="109"/>
      <c r="UNV169" s="109"/>
      <c r="UNW169" s="109"/>
      <c r="UNX169" s="109"/>
      <c r="UNY169" s="109"/>
      <c r="UNZ169" s="109"/>
      <c r="UOA169" s="109"/>
      <c r="UOB169" s="109"/>
      <c r="UOC169" s="109"/>
      <c r="UOD169" s="109"/>
      <c r="UOF169" s="109"/>
      <c r="UOG169" s="109"/>
      <c r="UOH169" s="109"/>
      <c r="UOI169" s="109"/>
      <c r="UOJ169" s="109"/>
      <c r="UOK169" s="109"/>
      <c r="UOL169" s="109"/>
      <c r="UOM169" s="109"/>
      <c r="UON169" s="109"/>
      <c r="UOO169" s="109"/>
      <c r="UOP169" s="109"/>
      <c r="UOQ169" s="109"/>
      <c r="UOR169" s="109"/>
      <c r="UOS169" s="109"/>
      <c r="UOT169" s="109"/>
      <c r="UOU169" s="109"/>
      <c r="UOV169" s="109"/>
      <c r="UOW169" s="109"/>
      <c r="UOX169" s="109"/>
      <c r="UOY169" s="109"/>
      <c r="UOZ169" s="109"/>
      <c r="UPA169" s="109"/>
      <c r="UPB169" s="109"/>
      <c r="UPC169" s="109"/>
      <c r="UPD169" s="109"/>
      <c r="UPE169" s="109"/>
      <c r="UPF169" s="109"/>
      <c r="UPG169" s="109"/>
      <c r="UPH169" s="109"/>
      <c r="UPI169" s="109"/>
      <c r="UPJ169" s="109"/>
      <c r="UPK169" s="109"/>
      <c r="UPL169" s="109"/>
      <c r="UPM169" s="109"/>
      <c r="UPN169" s="109"/>
      <c r="UPO169" s="109"/>
      <c r="UPP169" s="109"/>
      <c r="UPQ169" s="109"/>
      <c r="UPR169" s="109"/>
      <c r="UPS169" s="109"/>
      <c r="UPT169" s="109"/>
      <c r="UPU169" s="109"/>
      <c r="UPV169" s="109"/>
      <c r="UPW169" s="109"/>
      <c r="UPX169" s="109"/>
      <c r="UPY169" s="109"/>
      <c r="UPZ169" s="109"/>
      <c r="UQA169" s="109"/>
      <c r="UQB169" s="109"/>
      <c r="UQC169" s="109"/>
      <c r="UQD169" s="109"/>
      <c r="UQE169" s="109"/>
      <c r="UQF169" s="109"/>
      <c r="UQG169" s="109"/>
      <c r="UQH169" s="109"/>
      <c r="UQI169" s="109"/>
      <c r="UQJ169" s="109"/>
      <c r="UQK169" s="109"/>
      <c r="UQL169" s="109"/>
      <c r="UQM169" s="109"/>
      <c r="UQN169" s="109"/>
      <c r="UQO169" s="109"/>
      <c r="UQP169" s="109"/>
      <c r="UQQ169" s="109"/>
      <c r="UQR169" s="109"/>
      <c r="UQS169" s="109"/>
      <c r="UQT169" s="109"/>
      <c r="UQU169" s="109"/>
      <c r="UQV169" s="109"/>
      <c r="UQW169" s="109"/>
      <c r="UQX169" s="109"/>
      <c r="UQY169" s="109"/>
      <c r="UQZ169" s="109"/>
      <c r="URA169" s="109"/>
      <c r="URB169" s="109"/>
      <c r="URC169" s="109"/>
      <c r="URD169" s="109"/>
      <c r="URE169" s="109"/>
      <c r="URF169" s="109"/>
      <c r="URG169" s="109"/>
      <c r="URH169" s="109"/>
      <c r="URI169" s="109"/>
      <c r="URJ169" s="109"/>
      <c r="URK169" s="109"/>
      <c r="URL169" s="109"/>
      <c r="URM169" s="109"/>
      <c r="URN169" s="109"/>
      <c r="URO169" s="109"/>
      <c r="URP169" s="109"/>
      <c r="URQ169" s="109"/>
      <c r="URR169" s="109"/>
      <c r="URS169" s="109"/>
      <c r="URT169" s="109"/>
      <c r="URU169" s="109"/>
      <c r="URV169" s="109"/>
      <c r="URW169" s="109"/>
      <c r="URX169" s="109"/>
      <c r="URY169" s="109"/>
      <c r="URZ169" s="109"/>
      <c r="USA169" s="109"/>
      <c r="USB169" s="109"/>
      <c r="USC169" s="109"/>
      <c r="USD169" s="109"/>
      <c r="USE169" s="109"/>
      <c r="USF169" s="109"/>
      <c r="USG169" s="109"/>
      <c r="USH169" s="109"/>
      <c r="USI169" s="109"/>
      <c r="USJ169" s="109"/>
      <c r="USK169" s="109"/>
      <c r="USL169" s="109"/>
      <c r="USM169" s="109"/>
      <c r="USN169" s="109"/>
      <c r="USO169" s="109"/>
      <c r="USP169" s="109"/>
      <c r="USQ169" s="109"/>
      <c r="USR169" s="109"/>
      <c r="USS169" s="109"/>
      <c r="UST169" s="109"/>
      <c r="USU169" s="109"/>
      <c r="USV169" s="109"/>
      <c r="USW169" s="109"/>
      <c r="USX169" s="109"/>
      <c r="USY169" s="109"/>
      <c r="USZ169" s="109"/>
      <c r="UTA169" s="109"/>
      <c r="UTB169" s="109"/>
      <c r="UTC169" s="109"/>
      <c r="UTD169" s="109"/>
      <c r="UTE169" s="109"/>
      <c r="UTF169" s="109"/>
      <c r="UTG169" s="109"/>
      <c r="UTH169" s="109"/>
      <c r="UTI169" s="109"/>
      <c r="UTJ169" s="109"/>
      <c r="UTK169" s="109"/>
      <c r="UTL169" s="109"/>
      <c r="UTM169" s="109"/>
      <c r="UTN169" s="109"/>
      <c r="UTO169" s="109"/>
      <c r="UTP169" s="109"/>
      <c r="UTQ169" s="109"/>
      <c r="UTR169" s="109"/>
      <c r="UTS169" s="109"/>
      <c r="UTT169" s="109"/>
      <c r="UTU169" s="109"/>
      <c r="UTV169" s="109"/>
      <c r="UTW169" s="109"/>
      <c r="UTX169" s="109"/>
      <c r="UTY169" s="109"/>
      <c r="UTZ169" s="109"/>
      <c r="UUA169" s="109"/>
      <c r="UUB169" s="109"/>
      <c r="UUC169" s="109"/>
      <c r="UUD169" s="109"/>
      <c r="UUE169" s="109"/>
      <c r="UUF169" s="109"/>
      <c r="UUG169" s="109"/>
      <c r="UUH169" s="109"/>
      <c r="UUI169" s="109"/>
      <c r="UUJ169" s="109"/>
      <c r="UUK169" s="109"/>
      <c r="UUL169" s="109"/>
      <c r="UUM169" s="109"/>
      <c r="UUN169" s="109"/>
      <c r="UUO169" s="109"/>
      <c r="UUP169" s="109"/>
      <c r="UUQ169" s="109"/>
      <c r="UUR169" s="109"/>
      <c r="UUS169" s="109"/>
      <c r="UUT169" s="109"/>
      <c r="UUU169" s="109"/>
      <c r="UUV169" s="109"/>
      <c r="UUW169" s="109"/>
      <c r="UUX169" s="109"/>
      <c r="UUY169" s="109"/>
      <c r="UUZ169" s="109"/>
      <c r="UVA169" s="109"/>
      <c r="UVB169" s="109"/>
      <c r="UVC169" s="109"/>
      <c r="UVD169" s="109"/>
      <c r="UVE169" s="109"/>
      <c r="UVF169" s="109"/>
      <c r="UVG169" s="109"/>
      <c r="UVH169" s="109"/>
      <c r="UVI169" s="109"/>
      <c r="UVJ169" s="109"/>
      <c r="UVK169" s="109"/>
      <c r="UVL169" s="109"/>
      <c r="UVM169" s="109"/>
      <c r="UVN169" s="109"/>
      <c r="UVO169" s="109"/>
      <c r="UVP169" s="109"/>
      <c r="UVQ169" s="109"/>
      <c r="UVR169" s="109"/>
      <c r="UVS169" s="109"/>
      <c r="UVT169" s="109"/>
      <c r="UVU169" s="109"/>
      <c r="UVV169" s="109"/>
      <c r="UVW169" s="109"/>
      <c r="UVX169" s="109"/>
      <c r="UVY169" s="109"/>
      <c r="UVZ169" s="109"/>
      <c r="UWA169" s="109"/>
      <c r="UWB169" s="109"/>
      <c r="UWC169" s="109"/>
      <c r="UWD169" s="109"/>
      <c r="UWE169" s="109"/>
      <c r="UWF169" s="109"/>
      <c r="UWG169" s="109"/>
      <c r="UWH169" s="109"/>
      <c r="UWI169" s="109"/>
      <c r="UWJ169" s="109"/>
      <c r="UWK169" s="109"/>
      <c r="UWL169" s="109"/>
      <c r="UWM169" s="109"/>
      <c r="UWN169" s="109"/>
      <c r="UWO169" s="109"/>
      <c r="UWP169" s="109"/>
      <c r="UWQ169" s="109"/>
      <c r="UWR169" s="109"/>
      <c r="UWS169" s="109"/>
      <c r="UWT169" s="109"/>
      <c r="UWU169" s="109"/>
      <c r="UWV169" s="109"/>
      <c r="UWW169" s="109"/>
      <c r="UWX169" s="109"/>
      <c r="UWY169" s="109"/>
      <c r="UWZ169" s="109"/>
      <c r="UXA169" s="109"/>
      <c r="UXB169" s="109"/>
      <c r="UXC169" s="109"/>
      <c r="UXD169" s="109"/>
      <c r="UXE169" s="109"/>
      <c r="UXF169" s="109"/>
      <c r="UXG169" s="109"/>
      <c r="UXH169" s="109"/>
      <c r="UXI169" s="109"/>
      <c r="UXJ169" s="109"/>
      <c r="UXK169" s="109"/>
      <c r="UXL169" s="109"/>
      <c r="UXM169" s="109"/>
      <c r="UXN169" s="109"/>
      <c r="UXO169" s="109"/>
      <c r="UXP169" s="109"/>
      <c r="UXQ169" s="109"/>
      <c r="UXR169" s="109"/>
      <c r="UXS169" s="109"/>
      <c r="UXT169" s="109"/>
      <c r="UXU169" s="109"/>
      <c r="UXV169" s="109"/>
      <c r="UXW169" s="109"/>
      <c r="UXX169" s="109"/>
      <c r="UXY169" s="109"/>
      <c r="UXZ169" s="109"/>
      <c r="UYB169" s="109"/>
      <c r="UYC169" s="109"/>
      <c r="UYD169" s="109"/>
      <c r="UYE169" s="109"/>
      <c r="UYF169" s="109"/>
      <c r="UYG169" s="109"/>
      <c r="UYH169" s="109"/>
      <c r="UYI169" s="109"/>
      <c r="UYJ169" s="109"/>
      <c r="UYK169" s="109"/>
      <c r="UYL169" s="109"/>
      <c r="UYM169" s="109"/>
      <c r="UYN169" s="109"/>
      <c r="UYO169" s="109"/>
      <c r="UYP169" s="109"/>
      <c r="UYQ169" s="109"/>
      <c r="UYR169" s="109"/>
      <c r="UYS169" s="109"/>
      <c r="UYT169" s="109"/>
      <c r="UYU169" s="109"/>
      <c r="UYV169" s="109"/>
      <c r="UYW169" s="109"/>
      <c r="UYX169" s="109"/>
      <c r="UYY169" s="109"/>
      <c r="UYZ169" s="109"/>
      <c r="UZA169" s="109"/>
      <c r="UZB169" s="109"/>
      <c r="UZC169" s="109"/>
      <c r="UZD169" s="109"/>
      <c r="UZE169" s="109"/>
      <c r="UZF169" s="109"/>
      <c r="UZG169" s="109"/>
      <c r="UZH169" s="109"/>
      <c r="UZI169" s="109"/>
      <c r="UZJ169" s="109"/>
      <c r="UZK169" s="109"/>
      <c r="UZL169" s="109"/>
      <c r="UZM169" s="109"/>
      <c r="UZN169" s="109"/>
      <c r="UZO169" s="109"/>
      <c r="UZP169" s="109"/>
      <c r="UZQ169" s="109"/>
      <c r="UZR169" s="109"/>
      <c r="UZS169" s="109"/>
      <c r="UZT169" s="109"/>
      <c r="UZU169" s="109"/>
      <c r="UZV169" s="109"/>
      <c r="UZW169" s="109"/>
      <c r="UZX169" s="109"/>
      <c r="UZY169" s="109"/>
      <c r="UZZ169" s="109"/>
      <c r="VAA169" s="109"/>
      <c r="VAB169" s="109"/>
      <c r="VAC169" s="109"/>
      <c r="VAD169" s="109"/>
      <c r="VAE169" s="109"/>
      <c r="VAF169" s="109"/>
      <c r="VAG169" s="109"/>
      <c r="VAH169" s="109"/>
      <c r="VAI169" s="109"/>
      <c r="VAJ169" s="109"/>
      <c r="VAK169" s="109"/>
      <c r="VAL169" s="109"/>
      <c r="VAM169" s="109"/>
      <c r="VAN169" s="109"/>
      <c r="VAO169" s="109"/>
      <c r="VAP169" s="109"/>
      <c r="VAQ169" s="109"/>
      <c r="VAR169" s="109"/>
      <c r="VAS169" s="109"/>
      <c r="VAT169" s="109"/>
      <c r="VAU169" s="109"/>
      <c r="VAV169" s="109"/>
      <c r="VAW169" s="109"/>
      <c r="VAX169" s="109"/>
      <c r="VAY169" s="109"/>
      <c r="VAZ169" s="109"/>
      <c r="VBA169" s="109"/>
      <c r="VBB169" s="109"/>
      <c r="VBC169" s="109"/>
      <c r="VBD169" s="109"/>
      <c r="VBE169" s="109"/>
      <c r="VBF169" s="109"/>
      <c r="VBG169" s="109"/>
      <c r="VBH169" s="109"/>
      <c r="VBI169" s="109"/>
      <c r="VBJ169" s="109"/>
      <c r="VBK169" s="109"/>
      <c r="VBL169" s="109"/>
      <c r="VBM169" s="109"/>
      <c r="VBN169" s="109"/>
      <c r="VBO169" s="109"/>
      <c r="VBP169" s="109"/>
      <c r="VBQ169" s="109"/>
      <c r="VBR169" s="109"/>
      <c r="VBS169" s="109"/>
      <c r="VBT169" s="109"/>
      <c r="VBU169" s="109"/>
      <c r="VBV169" s="109"/>
      <c r="VBW169" s="109"/>
      <c r="VBX169" s="109"/>
      <c r="VBY169" s="109"/>
      <c r="VBZ169" s="109"/>
      <c r="VCA169" s="109"/>
      <c r="VCB169" s="109"/>
      <c r="VCC169" s="109"/>
      <c r="VCD169" s="109"/>
      <c r="VCE169" s="109"/>
      <c r="VCF169" s="109"/>
      <c r="VCG169" s="109"/>
      <c r="VCH169" s="109"/>
      <c r="VCI169" s="109"/>
      <c r="VCJ169" s="109"/>
      <c r="VCK169" s="109"/>
      <c r="VCL169" s="109"/>
      <c r="VCM169" s="109"/>
      <c r="VCN169" s="109"/>
      <c r="VCO169" s="109"/>
      <c r="VCP169" s="109"/>
      <c r="VCQ169" s="109"/>
      <c r="VCR169" s="109"/>
      <c r="VCS169" s="109"/>
      <c r="VCT169" s="109"/>
      <c r="VCU169" s="109"/>
      <c r="VCV169" s="109"/>
      <c r="VCW169" s="109"/>
      <c r="VCX169" s="109"/>
      <c r="VCY169" s="109"/>
      <c r="VCZ169" s="109"/>
      <c r="VDA169" s="109"/>
      <c r="VDB169" s="109"/>
      <c r="VDC169" s="109"/>
      <c r="VDD169" s="109"/>
      <c r="VDE169" s="109"/>
      <c r="VDF169" s="109"/>
      <c r="VDG169" s="109"/>
      <c r="VDH169" s="109"/>
      <c r="VDI169" s="109"/>
      <c r="VDJ169" s="109"/>
      <c r="VDK169" s="109"/>
      <c r="VDL169" s="109"/>
      <c r="VDM169" s="109"/>
      <c r="VDN169" s="109"/>
      <c r="VDO169" s="109"/>
      <c r="VDP169" s="109"/>
      <c r="VDQ169" s="109"/>
      <c r="VDR169" s="109"/>
      <c r="VDS169" s="109"/>
      <c r="VDT169" s="109"/>
      <c r="VDU169" s="109"/>
      <c r="VDV169" s="109"/>
      <c r="VDW169" s="109"/>
      <c r="VDX169" s="109"/>
      <c r="VDY169" s="109"/>
      <c r="VDZ169" s="109"/>
      <c r="VEA169" s="109"/>
      <c r="VEB169" s="109"/>
      <c r="VEC169" s="109"/>
      <c r="VED169" s="109"/>
      <c r="VEE169" s="109"/>
      <c r="VEF169" s="109"/>
      <c r="VEG169" s="109"/>
      <c r="VEH169" s="109"/>
      <c r="VEI169" s="109"/>
      <c r="VEJ169" s="109"/>
      <c r="VEK169" s="109"/>
      <c r="VEL169" s="109"/>
      <c r="VEM169" s="109"/>
      <c r="VEN169" s="109"/>
      <c r="VEO169" s="109"/>
      <c r="VEP169" s="109"/>
      <c r="VEQ169" s="109"/>
      <c r="VER169" s="109"/>
      <c r="VES169" s="109"/>
      <c r="VET169" s="109"/>
      <c r="VEU169" s="109"/>
      <c r="VEV169" s="109"/>
      <c r="VEW169" s="109"/>
      <c r="VEX169" s="109"/>
      <c r="VEY169" s="109"/>
      <c r="VEZ169" s="109"/>
      <c r="VFA169" s="109"/>
      <c r="VFB169" s="109"/>
      <c r="VFC169" s="109"/>
      <c r="VFD169" s="109"/>
      <c r="VFE169" s="109"/>
      <c r="VFF169" s="109"/>
      <c r="VFG169" s="109"/>
      <c r="VFH169" s="109"/>
      <c r="VFI169" s="109"/>
      <c r="VFJ169" s="109"/>
      <c r="VFK169" s="109"/>
      <c r="VFL169" s="109"/>
      <c r="VFM169" s="109"/>
      <c r="VFN169" s="109"/>
      <c r="VFO169" s="109"/>
      <c r="VFP169" s="109"/>
      <c r="VFQ169" s="109"/>
      <c r="VFR169" s="109"/>
      <c r="VFS169" s="109"/>
      <c r="VFT169" s="109"/>
      <c r="VFU169" s="109"/>
      <c r="VFV169" s="109"/>
      <c r="VFW169" s="109"/>
      <c r="VFX169" s="109"/>
      <c r="VFY169" s="109"/>
      <c r="VFZ169" s="109"/>
      <c r="VGA169" s="109"/>
      <c r="VGB169" s="109"/>
      <c r="VGC169" s="109"/>
      <c r="VGD169" s="109"/>
      <c r="VGE169" s="109"/>
      <c r="VGF169" s="109"/>
      <c r="VGG169" s="109"/>
      <c r="VGH169" s="109"/>
      <c r="VGI169" s="109"/>
      <c r="VGJ169" s="109"/>
      <c r="VGK169" s="109"/>
      <c r="VGL169" s="109"/>
      <c r="VGM169" s="109"/>
      <c r="VGN169" s="109"/>
      <c r="VGO169" s="109"/>
      <c r="VGP169" s="109"/>
      <c r="VGQ169" s="109"/>
      <c r="VGR169" s="109"/>
      <c r="VGS169" s="109"/>
      <c r="VGT169" s="109"/>
      <c r="VGU169" s="109"/>
      <c r="VGV169" s="109"/>
      <c r="VGW169" s="109"/>
      <c r="VGX169" s="109"/>
      <c r="VGY169" s="109"/>
      <c r="VGZ169" s="109"/>
      <c r="VHA169" s="109"/>
      <c r="VHB169" s="109"/>
      <c r="VHC169" s="109"/>
      <c r="VHD169" s="109"/>
      <c r="VHE169" s="109"/>
      <c r="VHF169" s="109"/>
      <c r="VHG169" s="109"/>
      <c r="VHH169" s="109"/>
      <c r="VHI169" s="109"/>
      <c r="VHJ169" s="109"/>
      <c r="VHK169" s="109"/>
      <c r="VHL169" s="109"/>
      <c r="VHM169" s="109"/>
      <c r="VHN169" s="109"/>
      <c r="VHO169" s="109"/>
      <c r="VHP169" s="109"/>
      <c r="VHQ169" s="109"/>
      <c r="VHR169" s="109"/>
      <c r="VHS169" s="109"/>
      <c r="VHT169" s="109"/>
      <c r="VHU169" s="109"/>
      <c r="VHV169" s="109"/>
      <c r="VHX169" s="109"/>
      <c r="VHY169" s="109"/>
      <c r="VHZ169" s="109"/>
      <c r="VIA169" s="109"/>
      <c r="VIB169" s="109"/>
      <c r="VIC169" s="109"/>
      <c r="VID169" s="109"/>
      <c r="VIE169" s="109"/>
      <c r="VIF169" s="109"/>
      <c r="VIG169" s="109"/>
      <c r="VIH169" s="109"/>
      <c r="VII169" s="109"/>
      <c r="VIJ169" s="109"/>
      <c r="VIK169" s="109"/>
      <c r="VIL169" s="109"/>
      <c r="VIM169" s="109"/>
      <c r="VIN169" s="109"/>
      <c r="VIO169" s="109"/>
      <c r="VIP169" s="109"/>
      <c r="VIQ169" s="109"/>
      <c r="VIR169" s="109"/>
      <c r="VIS169" s="109"/>
      <c r="VIT169" s="109"/>
      <c r="VIU169" s="109"/>
      <c r="VIV169" s="109"/>
      <c r="VIW169" s="109"/>
      <c r="VIX169" s="109"/>
      <c r="VIY169" s="109"/>
      <c r="VIZ169" s="109"/>
      <c r="VJA169" s="109"/>
      <c r="VJB169" s="109"/>
      <c r="VJC169" s="109"/>
      <c r="VJD169" s="109"/>
      <c r="VJE169" s="109"/>
      <c r="VJF169" s="109"/>
      <c r="VJG169" s="109"/>
      <c r="VJH169" s="109"/>
      <c r="VJI169" s="109"/>
      <c r="VJJ169" s="109"/>
      <c r="VJK169" s="109"/>
      <c r="VJL169" s="109"/>
      <c r="VJM169" s="109"/>
      <c r="VJN169" s="109"/>
      <c r="VJO169" s="109"/>
      <c r="VJP169" s="109"/>
      <c r="VJQ169" s="109"/>
      <c r="VJR169" s="109"/>
      <c r="VJS169" s="109"/>
      <c r="VJT169" s="109"/>
      <c r="VJU169" s="109"/>
      <c r="VJV169" s="109"/>
      <c r="VJW169" s="109"/>
      <c r="VJX169" s="109"/>
      <c r="VJY169" s="109"/>
      <c r="VJZ169" s="109"/>
      <c r="VKA169" s="109"/>
      <c r="VKB169" s="109"/>
      <c r="VKC169" s="109"/>
      <c r="VKD169" s="109"/>
      <c r="VKE169" s="109"/>
      <c r="VKF169" s="109"/>
      <c r="VKG169" s="109"/>
      <c r="VKH169" s="109"/>
      <c r="VKI169" s="109"/>
      <c r="VKJ169" s="109"/>
      <c r="VKK169" s="109"/>
      <c r="VKL169" s="109"/>
      <c r="VKM169" s="109"/>
      <c r="VKN169" s="109"/>
      <c r="VKO169" s="109"/>
      <c r="VKP169" s="109"/>
      <c r="VKQ169" s="109"/>
      <c r="VKR169" s="109"/>
      <c r="VKS169" s="109"/>
      <c r="VKT169" s="109"/>
      <c r="VKU169" s="109"/>
      <c r="VKV169" s="109"/>
      <c r="VKW169" s="109"/>
      <c r="VKX169" s="109"/>
      <c r="VKY169" s="109"/>
      <c r="VKZ169" s="109"/>
      <c r="VLA169" s="109"/>
      <c r="VLB169" s="109"/>
      <c r="VLC169" s="109"/>
      <c r="VLD169" s="109"/>
      <c r="VLE169" s="109"/>
      <c r="VLF169" s="109"/>
      <c r="VLG169" s="109"/>
      <c r="VLH169" s="109"/>
      <c r="VLI169" s="109"/>
      <c r="VLJ169" s="109"/>
      <c r="VLK169" s="109"/>
      <c r="VLL169" s="109"/>
      <c r="VLM169" s="109"/>
      <c r="VLN169" s="109"/>
      <c r="VLO169" s="109"/>
      <c r="VLP169" s="109"/>
      <c r="VLQ169" s="109"/>
      <c r="VLR169" s="109"/>
      <c r="VLS169" s="109"/>
      <c r="VLT169" s="109"/>
      <c r="VLU169" s="109"/>
      <c r="VLV169" s="109"/>
      <c r="VLW169" s="109"/>
      <c r="VLX169" s="109"/>
      <c r="VLY169" s="109"/>
      <c r="VLZ169" s="109"/>
      <c r="VMA169" s="109"/>
      <c r="VMB169" s="109"/>
      <c r="VMC169" s="109"/>
      <c r="VMD169" s="109"/>
      <c r="VME169" s="109"/>
      <c r="VMF169" s="109"/>
      <c r="VMG169" s="109"/>
      <c r="VMH169" s="109"/>
      <c r="VMI169" s="109"/>
      <c r="VMJ169" s="109"/>
      <c r="VMK169" s="109"/>
      <c r="VML169" s="109"/>
      <c r="VMM169" s="109"/>
      <c r="VMN169" s="109"/>
      <c r="VMO169" s="109"/>
      <c r="VMP169" s="109"/>
      <c r="VMQ169" s="109"/>
      <c r="VMR169" s="109"/>
      <c r="VMS169" s="109"/>
      <c r="VMT169" s="109"/>
      <c r="VMU169" s="109"/>
      <c r="VMV169" s="109"/>
      <c r="VMW169" s="109"/>
      <c r="VMX169" s="109"/>
      <c r="VMY169" s="109"/>
      <c r="VMZ169" s="109"/>
      <c r="VNA169" s="109"/>
      <c r="VNB169" s="109"/>
      <c r="VNC169" s="109"/>
      <c r="VND169" s="109"/>
      <c r="VNE169" s="109"/>
      <c r="VNF169" s="109"/>
      <c r="VNG169" s="109"/>
      <c r="VNH169" s="109"/>
      <c r="VNI169" s="109"/>
      <c r="VNJ169" s="109"/>
      <c r="VNK169" s="109"/>
      <c r="VNL169" s="109"/>
      <c r="VNM169" s="109"/>
      <c r="VNN169" s="109"/>
      <c r="VNO169" s="109"/>
      <c r="VNP169" s="109"/>
      <c r="VNQ169" s="109"/>
      <c r="VNR169" s="109"/>
      <c r="VNS169" s="109"/>
      <c r="VNT169" s="109"/>
      <c r="VNU169" s="109"/>
      <c r="VNV169" s="109"/>
      <c r="VNW169" s="109"/>
      <c r="VNX169" s="109"/>
      <c r="VNY169" s="109"/>
      <c r="VNZ169" s="109"/>
      <c r="VOA169" s="109"/>
      <c r="VOB169" s="109"/>
      <c r="VOC169" s="109"/>
      <c r="VOD169" s="109"/>
      <c r="VOE169" s="109"/>
      <c r="VOF169" s="109"/>
      <c r="VOG169" s="109"/>
      <c r="VOH169" s="109"/>
      <c r="VOI169" s="109"/>
      <c r="VOJ169" s="109"/>
      <c r="VOK169" s="109"/>
      <c r="VOL169" s="109"/>
      <c r="VOM169" s="109"/>
      <c r="VON169" s="109"/>
      <c r="VOO169" s="109"/>
      <c r="VOP169" s="109"/>
      <c r="VOQ169" s="109"/>
      <c r="VOR169" s="109"/>
      <c r="VOS169" s="109"/>
      <c r="VOT169" s="109"/>
      <c r="VOU169" s="109"/>
      <c r="VOV169" s="109"/>
      <c r="VOW169" s="109"/>
      <c r="VOX169" s="109"/>
      <c r="VOY169" s="109"/>
      <c r="VOZ169" s="109"/>
      <c r="VPA169" s="109"/>
      <c r="VPB169" s="109"/>
      <c r="VPC169" s="109"/>
      <c r="VPD169" s="109"/>
      <c r="VPE169" s="109"/>
      <c r="VPF169" s="109"/>
      <c r="VPG169" s="109"/>
      <c r="VPH169" s="109"/>
      <c r="VPI169" s="109"/>
      <c r="VPJ169" s="109"/>
      <c r="VPK169" s="109"/>
      <c r="VPL169" s="109"/>
      <c r="VPM169" s="109"/>
      <c r="VPN169" s="109"/>
      <c r="VPO169" s="109"/>
      <c r="VPP169" s="109"/>
      <c r="VPQ169" s="109"/>
      <c r="VPR169" s="109"/>
      <c r="VPS169" s="109"/>
      <c r="VPT169" s="109"/>
      <c r="VPU169" s="109"/>
      <c r="VPV169" s="109"/>
      <c r="VPW169" s="109"/>
      <c r="VPX169" s="109"/>
      <c r="VPY169" s="109"/>
      <c r="VPZ169" s="109"/>
      <c r="VQA169" s="109"/>
      <c r="VQB169" s="109"/>
      <c r="VQC169" s="109"/>
      <c r="VQD169" s="109"/>
      <c r="VQE169" s="109"/>
      <c r="VQF169" s="109"/>
      <c r="VQG169" s="109"/>
      <c r="VQH169" s="109"/>
      <c r="VQI169" s="109"/>
      <c r="VQJ169" s="109"/>
      <c r="VQK169" s="109"/>
      <c r="VQL169" s="109"/>
      <c r="VQM169" s="109"/>
      <c r="VQN169" s="109"/>
      <c r="VQO169" s="109"/>
      <c r="VQP169" s="109"/>
      <c r="VQQ169" s="109"/>
      <c r="VQR169" s="109"/>
      <c r="VQS169" s="109"/>
      <c r="VQT169" s="109"/>
      <c r="VQU169" s="109"/>
      <c r="VQV169" s="109"/>
      <c r="VQW169" s="109"/>
      <c r="VQX169" s="109"/>
      <c r="VQY169" s="109"/>
      <c r="VQZ169" s="109"/>
      <c r="VRA169" s="109"/>
      <c r="VRB169" s="109"/>
      <c r="VRC169" s="109"/>
      <c r="VRD169" s="109"/>
      <c r="VRE169" s="109"/>
      <c r="VRF169" s="109"/>
      <c r="VRG169" s="109"/>
      <c r="VRH169" s="109"/>
      <c r="VRI169" s="109"/>
      <c r="VRJ169" s="109"/>
      <c r="VRK169" s="109"/>
      <c r="VRL169" s="109"/>
      <c r="VRM169" s="109"/>
      <c r="VRN169" s="109"/>
      <c r="VRO169" s="109"/>
      <c r="VRP169" s="109"/>
      <c r="VRQ169" s="109"/>
      <c r="VRR169" s="109"/>
      <c r="VRT169" s="109"/>
      <c r="VRU169" s="109"/>
      <c r="VRV169" s="109"/>
      <c r="VRW169" s="109"/>
      <c r="VRX169" s="109"/>
      <c r="VRY169" s="109"/>
      <c r="VRZ169" s="109"/>
      <c r="VSA169" s="109"/>
      <c r="VSB169" s="109"/>
      <c r="VSC169" s="109"/>
      <c r="VSD169" s="109"/>
      <c r="VSE169" s="109"/>
      <c r="VSF169" s="109"/>
      <c r="VSG169" s="109"/>
      <c r="VSH169" s="109"/>
      <c r="VSI169" s="109"/>
      <c r="VSJ169" s="109"/>
      <c r="VSK169" s="109"/>
      <c r="VSL169" s="109"/>
      <c r="VSM169" s="109"/>
      <c r="VSN169" s="109"/>
      <c r="VSO169" s="109"/>
      <c r="VSP169" s="109"/>
      <c r="VSQ169" s="109"/>
      <c r="VSR169" s="109"/>
      <c r="VSS169" s="109"/>
      <c r="VST169" s="109"/>
      <c r="VSU169" s="109"/>
      <c r="VSV169" s="109"/>
      <c r="VSW169" s="109"/>
      <c r="VSX169" s="109"/>
      <c r="VSY169" s="109"/>
      <c r="VSZ169" s="109"/>
      <c r="VTA169" s="109"/>
      <c r="VTB169" s="109"/>
      <c r="VTC169" s="109"/>
      <c r="VTD169" s="109"/>
      <c r="VTE169" s="109"/>
      <c r="VTF169" s="109"/>
      <c r="VTG169" s="109"/>
      <c r="VTH169" s="109"/>
      <c r="VTI169" s="109"/>
      <c r="VTJ169" s="109"/>
      <c r="VTK169" s="109"/>
      <c r="VTL169" s="109"/>
      <c r="VTM169" s="109"/>
      <c r="VTN169" s="109"/>
      <c r="VTO169" s="109"/>
      <c r="VTP169" s="109"/>
      <c r="VTQ169" s="109"/>
      <c r="VTR169" s="109"/>
      <c r="VTS169" s="109"/>
      <c r="VTT169" s="109"/>
      <c r="VTU169" s="109"/>
      <c r="VTV169" s="109"/>
      <c r="VTW169" s="109"/>
      <c r="VTX169" s="109"/>
      <c r="VTY169" s="109"/>
      <c r="VTZ169" s="109"/>
      <c r="VUA169" s="109"/>
      <c r="VUB169" s="109"/>
      <c r="VUC169" s="109"/>
      <c r="VUD169" s="109"/>
      <c r="VUE169" s="109"/>
      <c r="VUF169" s="109"/>
      <c r="VUG169" s="109"/>
      <c r="VUH169" s="109"/>
      <c r="VUI169" s="109"/>
      <c r="VUJ169" s="109"/>
      <c r="VUK169" s="109"/>
      <c r="VUL169" s="109"/>
      <c r="VUM169" s="109"/>
      <c r="VUN169" s="109"/>
      <c r="VUO169" s="109"/>
      <c r="VUP169" s="109"/>
      <c r="VUQ169" s="109"/>
      <c r="VUR169" s="109"/>
      <c r="VUS169" s="109"/>
      <c r="VUT169" s="109"/>
      <c r="VUU169" s="109"/>
      <c r="VUV169" s="109"/>
      <c r="VUW169" s="109"/>
      <c r="VUX169" s="109"/>
      <c r="VUY169" s="109"/>
      <c r="VUZ169" s="109"/>
      <c r="VVA169" s="109"/>
      <c r="VVB169" s="109"/>
      <c r="VVC169" s="109"/>
      <c r="VVD169" s="109"/>
      <c r="VVE169" s="109"/>
      <c r="VVF169" s="109"/>
      <c r="VVG169" s="109"/>
      <c r="VVH169" s="109"/>
      <c r="VVI169" s="109"/>
      <c r="VVJ169" s="109"/>
      <c r="VVK169" s="109"/>
      <c r="VVL169" s="109"/>
      <c r="VVM169" s="109"/>
      <c r="VVN169" s="109"/>
      <c r="VVO169" s="109"/>
      <c r="VVP169" s="109"/>
      <c r="VVQ169" s="109"/>
      <c r="VVR169" s="109"/>
      <c r="VVS169" s="109"/>
      <c r="VVT169" s="109"/>
      <c r="VVU169" s="109"/>
      <c r="VVV169" s="109"/>
      <c r="VVW169" s="109"/>
      <c r="VVX169" s="109"/>
      <c r="VVY169" s="109"/>
      <c r="VVZ169" s="109"/>
      <c r="VWA169" s="109"/>
      <c r="VWB169" s="109"/>
      <c r="VWC169" s="109"/>
      <c r="VWD169" s="109"/>
      <c r="VWE169" s="109"/>
      <c r="VWF169" s="109"/>
      <c r="VWG169" s="109"/>
      <c r="VWH169" s="109"/>
      <c r="VWI169" s="109"/>
      <c r="VWJ169" s="109"/>
      <c r="VWK169" s="109"/>
      <c r="VWL169" s="109"/>
      <c r="VWM169" s="109"/>
      <c r="VWN169" s="109"/>
      <c r="VWO169" s="109"/>
      <c r="VWP169" s="109"/>
      <c r="VWQ169" s="109"/>
      <c r="VWR169" s="109"/>
      <c r="VWS169" s="109"/>
      <c r="VWT169" s="109"/>
      <c r="VWU169" s="109"/>
      <c r="VWV169" s="109"/>
      <c r="VWW169" s="109"/>
      <c r="VWX169" s="109"/>
      <c r="VWY169" s="109"/>
      <c r="VWZ169" s="109"/>
      <c r="VXA169" s="109"/>
      <c r="VXB169" s="109"/>
      <c r="VXC169" s="109"/>
      <c r="VXD169" s="109"/>
      <c r="VXE169" s="109"/>
      <c r="VXF169" s="109"/>
      <c r="VXG169" s="109"/>
      <c r="VXH169" s="109"/>
      <c r="VXI169" s="109"/>
      <c r="VXJ169" s="109"/>
      <c r="VXK169" s="109"/>
      <c r="VXL169" s="109"/>
      <c r="VXM169" s="109"/>
      <c r="VXN169" s="109"/>
      <c r="VXO169" s="109"/>
      <c r="VXP169" s="109"/>
      <c r="VXQ169" s="109"/>
      <c r="VXR169" s="109"/>
      <c r="VXS169" s="109"/>
      <c r="VXT169" s="109"/>
      <c r="VXU169" s="109"/>
      <c r="VXV169" s="109"/>
      <c r="VXW169" s="109"/>
      <c r="VXX169" s="109"/>
      <c r="VXY169" s="109"/>
      <c r="VXZ169" s="109"/>
      <c r="VYA169" s="109"/>
      <c r="VYB169" s="109"/>
      <c r="VYC169" s="109"/>
      <c r="VYD169" s="109"/>
      <c r="VYE169" s="109"/>
      <c r="VYF169" s="109"/>
      <c r="VYG169" s="109"/>
      <c r="VYH169" s="109"/>
      <c r="VYI169" s="109"/>
      <c r="VYJ169" s="109"/>
      <c r="VYK169" s="109"/>
      <c r="VYL169" s="109"/>
      <c r="VYM169" s="109"/>
      <c r="VYN169" s="109"/>
      <c r="VYO169" s="109"/>
      <c r="VYP169" s="109"/>
      <c r="VYQ169" s="109"/>
      <c r="VYR169" s="109"/>
      <c r="VYS169" s="109"/>
      <c r="VYT169" s="109"/>
      <c r="VYU169" s="109"/>
      <c r="VYV169" s="109"/>
      <c r="VYW169" s="109"/>
      <c r="VYX169" s="109"/>
      <c r="VYY169" s="109"/>
      <c r="VYZ169" s="109"/>
      <c r="VZA169" s="109"/>
      <c r="VZB169" s="109"/>
      <c r="VZC169" s="109"/>
      <c r="VZD169" s="109"/>
      <c r="VZE169" s="109"/>
      <c r="VZF169" s="109"/>
      <c r="VZG169" s="109"/>
      <c r="VZH169" s="109"/>
      <c r="VZI169" s="109"/>
      <c r="VZJ169" s="109"/>
      <c r="VZK169" s="109"/>
      <c r="VZL169" s="109"/>
      <c r="VZM169" s="109"/>
      <c r="VZN169" s="109"/>
      <c r="VZO169" s="109"/>
      <c r="VZP169" s="109"/>
      <c r="VZQ169" s="109"/>
      <c r="VZR169" s="109"/>
      <c r="VZS169" s="109"/>
      <c r="VZT169" s="109"/>
      <c r="VZU169" s="109"/>
      <c r="VZV169" s="109"/>
      <c r="VZW169" s="109"/>
      <c r="VZX169" s="109"/>
      <c r="VZY169" s="109"/>
      <c r="VZZ169" s="109"/>
      <c r="WAA169" s="109"/>
      <c r="WAB169" s="109"/>
      <c r="WAC169" s="109"/>
      <c r="WAD169" s="109"/>
      <c r="WAE169" s="109"/>
      <c r="WAF169" s="109"/>
      <c r="WAG169" s="109"/>
      <c r="WAH169" s="109"/>
      <c r="WAI169" s="109"/>
      <c r="WAJ169" s="109"/>
      <c r="WAK169" s="109"/>
      <c r="WAL169" s="109"/>
      <c r="WAM169" s="109"/>
      <c r="WAN169" s="109"/>
      <c r="WAO169" s="109"/>
      <c r="WAP169" s="109"/>
      <c r="WAQ169" s="109"/>
      <c r="WAR169" s="109"/>
      <c r="WAS169" s="109"/>
      <c r="WAT169" s="109"/>
      <c r="WAU169" s="109"/>
      <c r="WAV169" s="109"/>
      <c r="WAW169" s="109"/>
      <c r="WAX169" s="109"/>
      <c r="WAY169" s="109"/>
      <c r="WAZ169" s="109"/>
      <c r="WBA169" s="109"/>
      <c r="WBB169" s="109"/>
      <c r="WBC169" s="109"/>
      <c r="WBD169" s="109"/>
      <c r="WBE169" s="109"/>
      <c r="WBF169" s="109"/>
      <c r="WBG169" s="109"/>
      <c r="WBH169" s="109"/>
      <c r="WBI169" s="109"/>
      <c r="WBJ169" s="109"/>
      <c r="WBK169" s="109"/>
      <c r="WBL169" s="109"/>
      <c r="WBM169" s="109"/>
      <c r="WBN169" s="109"/>
      <c r="WBP169" s="109"/>
      <c r="WBQ169" s="109"/>
      <c r="WBR169" s="109"/>
      <c r="WBS169" s="109"/>
      <c r="WBT169" s="109"/>
      <c r="WBU169" s="109"/>
      <c r="WBV169" s="109"/>
      <c r="WBW169" s="109"/>
      <c r="WBX169" s="109"/>
      <c r="WBY169" s="109"/>
      <c r="WBZ169" s="109"/>
      <c r="WCA169" s="109"/>
      <c r="WCB169" s="109"/>
      <c r="WCC169" s="109"/>
      <c r="WCD169" s="109"/>
      <c r="WCE169" s="109"/>
      <c r="WCF169" s="109"/>
      <c r="WCG169" s="109"/>
      <c r="WCH169" s="109"/>
      <c r="WCI169" s="109"/>
      <c r="WCJ169" s="109"/>
      <c r="WCK169" s="109"/>
      <c r="WCL169" s="109"/>
      <c r="WCM169" s="109"/>
      <c r="WCN169" s="109"/>
      <c r="WCO169" s="109"/>
      <c r="WCP169" s="109"/>
      <c r="WCQ169" s="109"/>
      <c r="WCR169" s="109"/>
      <c r="WCS169" s="109"/>
      <c r="WCT169" s="109"/>
      <c r="WCU169" s="109"/>
      <c r="WCV169" s="109"/>
      <c r="WCW169" s="109"/>
      <c r="WCX169" s="109"/>
      <c r="WCY169" s="109"/>
      <c r="WCZ169" s="109"/>
      <c r="WDA169" s="109"/>
      <c r="WDB169" s="109"/>
      <c r="WDC169" s="109"/>
      <c r="WDD169" s="109"/>
      <c r="WDE169" s="109"/>
      <c r="WDF169" s="109"/>
      <c r="WDG169" s="109"/>
      <c r="WDH169" s="109"/>
      <c r="WDI169" s="109"/>
      <c r="WDJ169" s="109"/>
      <c r="WDK169" s="109"/>
      <c r="WDL169" s="109"/>
      <c r="WDM169" s="109"/>
      <c r="WDN169" s="109"/>
      <c r="WDO169" s="109"/>
      <c r="WDP169" s="109"/>
      <c r="WDQ169" s="109"/>
      <c r="WDR169" s="109"/>
      <c r="WDS169" s="109"/>
      <c r="WDT169" s="109"/>
      <c r="WDU169" s="109"/>
      <c r="WDV169" s="109"/>
      <c r="WDW169" s="109"/>
      <c r="WDX169" s="109"/>
      <c r="WDY169" s="109"/>
      <c r="WDZ169" s="109"/>
      <c r="WEA169" s="109"/>
      <c r="WEB169" s="109"/>
      <c r="WEC169" s="109"/>
      <c r="WED169" s="109"/>
      <c r="WEE169" s="109"/>
      <c r="WEF169" s="109"/>
      <c r="WEG169" s="109"/>
      <c r="WEH169" s="109"/>
      <c r="WEI169" s="109"/>
      <c r="WEJ169" s="109"/>
      <c r="WEK169" s="109"/>
      <c r="WEL169" s="109"/>
      <c r="WEM169" s="109"/>
      <c r="WEN169" s="109"/>
      <c r="WEO169" s="109"/>
      <c r="WEP169" s="109"/>
      <c r="WEQ169" s="109"/>
      <c r="WER169" s="109"/>
      <c r="WES169" s="109"/>
      <c r="WET169" s="109"/>
      <c r="WEU169" s="109"/>
      <c r="WEV169" s="109"/>
      <c r="WEW169" s="109"/>
      <c r="WEX169" s="109"/>
      <c r="WEY169" s="109"/>
      <c r="WEZ169" s="109"/>
      <c r="WFA169" s="109"/>
      <c r="WFB169" s="109"/>
      <c r="WFC169" s="109"/>
      <c r="WFD169" s="109"/>
      <c r="WFE169" s="109"/>
      <c r="WFF169" s="109"/>
      <c r="WFG169" s="109"/>
      <c r="WFH169" s="109"/>
      <c r="WFI169" s="109"/>
      <c r="WFJ169" s="109"/>
      <c r="WFK169" s="109"/>
      <c r="WFL169" s="109"/>
      <c r="WFM169" s="109"/>
      <c r="WFN169" s="109"/>
      <c r="WFO169" s="109"/>
      <c r="WFP169" s="109"/>
      <c r="WFQ169" s="109"/>
      <c r="WFR169" s="109"/>
      <c r="WFS169" s="109"/>
      <c r="WFT169" s="109"/>
      <c r="WFU169" s="109"/>
      <c r="WFV169" s="109"/>
      <c r="WFW169" s="109"/>
      <c r="WFX169" s="109"/>
      <c r="WFY169" s="109"/>
      <c r="WFZ169" s="109"/>
      <c r="WGA169" s="109"/>
      <c r="WGB169" s="109"/>
      <c r="WGC169" s="109"/>
      <c r="WGD169" s="109"/>
      <c r="WGE169" s="109"/>
      <c r="WGF169" s="109"/>
      <c r="WGG169" s="109"/>
      <c r="WGH169" s="109"/>
      <c r="WGI169" s="109"/>
      <c r="WGJ169" s="109"/>
      <c r="WGK169" s="109"/>
      <c r="WGL169" s="109"/>
      <c r="WGM169" s="109"/>
      <c r="WGN169" s="109"/>
      <c r="WGO169" s="109"/>
      <c r="WGP169" s="109"/>
      <c r="WGQ169" s="109"/>
      <c r="WGR169" s="109"/>
      <c r="WGS169" s="109"/>
      <c r="WGT169" s="109"/>
      <c r="WGU169" s="109"/>
      <c r="WGV169" s="109"/>
      <c r="WGW169" s="109"/>
      <c r="WGX169" s="109"/>
      <c r="WGY169" s="109"/>
      <c r="WGZ169" s="109"/>
      <c r="WHA169" s="109"/>
      <c r="WHB169" s="109"/>
      <c r="WHC169" s="109"/>
      <c r="WHD169" s="109"/>
      <c r="WHE169" s="109"/>
      <c r="WHF169" s="109"/>
      <c r="WHG169" s="109"/>
      <c r="WHH169" s="109"/>
      <c r="WHI169" s="109"/>
      <c r="WHJ169" s="109"/>
      <c r="WHK169" s="109"/>
      <c r="WHL169" s="109"/>
      <c r="WHM169" s="109"/>
      <c r="WHN169" s="109"/>
      <c r="WHO169" s="109"/>
      <c r="WHP169" s="109"/>
      <c r="WHQ169" s="109"/>
      <c r="WHR169" s="109"/>
      <c r="WHS169" s="109"/>
      <c r="WHT169" s="109"/>
      <c r="WHU169" s="109"/>
      <c r="WHV169" s="109"/>
      <c r="WHW169" s="109"/>
      <c r="WHX169" s="109"/>
      <c r="WHY169" s="109"/>
      <c r="WHZ169" s="109"/>
      <c r="WIA169" s="109"/>
      <c r="WIB169" s="109"/>
      <c r="WIC169" s="109"/>
      <c r="WID169" s="109"/>
      <c r="WIE169" s="109"/>
      <c r="WIF169" s="109"/>
      <c r="WIG169" s="109"/>
      <c r="WIH169" s="109"/>
      <c r="WII169" s="109"/>
      <c r="WIJ169" s="109"/>
      <c r="WIK169" s="109"/>
      <c r="WIL169" s="109"/>
      <c r="WIM169" s="109"/>
      <c r="WIN169" s="109"/>
      <c r="WIO169" s="109"/>
      <c r="WIP169" s="109"/>
      <c r="WIQ169" s="109"/>
      <c r="WIR169" s="109"/>
      <c r="WIS169" s="109"/>
      <c r="WIT169" s="109"/>
      <c r="WIU169" s="109"/>
      <c r="WIV169" s="109"/>
      <c r="WIW169" s="109"/>
      <c r="WIX169" s="109"/>
      <c r="WIY169" s="109"/>
      <c r="WIZ169" s="109"/>
      <c r="WJA169" s="109"/>
      <c r="WJB169" s="109"/>
      <c r="WJC169" s="109"/>
      <c r="WJD169" s="109"/>
      <c r="WJE169" s="109"/>
      <c r="WJF169" s="109"/>
      <c r="WJG169" s="109"/>
      <c r="WJH169" s="109"/>
      <c r="WJI169" s="109"/>
      <c r="WJJ169" s="109"/>
      <c r="WJK169" s="109"/>
      <c r="WJL169" s="109"/>
      <c r="WJM169" s="109"/>
      <c r="WJN169" s="109"/>
      <c r="WJO169" s="109"/>
      <c r="WJP169" s="109"/>
      <c r="WJQ169" s="109"/>
      <c r="WJR169" s="109"/>
      <c r="WJS169" s="109"/>
      <c r="WJT169" s="109"/>
      <c r="WJU169" s="109"/>
      <c r="WJV169" s="109"/>
      <c r="WJW169" s="109"/>
      <c r="WJX169" s="109"/>
      <c r="WJY169" s="109"/>
      <c r="WJZ169" s="109"/>
      <c r="WKA169" s="109"/>
      <c r="WKB169" s="109"/>
      <c r="WKC169" s="109"/>
      <c r="WKD169" s="109"/>
      <c r="WKE169" s="109"/>
      <c r="WKF169" s="109"/>
      <c r="WKG169" s="109"/>
      <c r="WKH169" s="109"/>
      <c r="WKI169" s="109"/>
      <c r="WKJ169" s="109"/>
      <c r="WKK169" s="109"/>
      <c r="WKL169" s="109"/>
      <c r="WKM169" s="109"/>
      <c r="WKN169" s="109"/>
      <c r="WKO169" s="109"/>
      <c r="WKP169" s="109"/>
      <c r="WKQ169" s="109"/>
      <c r="WKR169" s="109"/>
      <c r="WKS169" s="109"/>
      <c r="WKT169" s="109"/>
      <c r="WKU169" s="109"/>
      <c r="WKV169" s="109"/>
      <c r="WKW169" s="109"/>
      <c r="WKX169" s="109"/>
      <c r="WKY169" s="109"/>
      <c r="WKZ169" s="109"/>
      <c r="WLA169" s="109"/>
      <c r="WLB169" s="109"/>
      <c r="WLC169" s="109"/>
      <c r="WLD169" s="109"/>
      <c r="WLE169" s="109"/>
      <c r="WLF169" s="109"/>
      <c r="WLG169" s="109"/>
      <c r="WLH169" s="109"/>
      <c r="WLI169" s="109"/>
      <c r="WLJ169" s="109"/>
      <c r="WLL169" s="109"/>
      <c r="WLM169" s="109"/>
      <c r="WLN169" s="109"/>
      <c r="WLO169" s="109"/>
      <c r="WLP169" s="109"/>
      <c r="WLQ169" s="109"/>
      <c r="WLR169" s="109"/>
      <c r="WLS169" s="109"/>
      <c r="WLT169" s="109"/>
      <c r="WLU169" s="109"/>
      <c r="WLV169" s="109"/>
      <c r="WLW169" s="109"/>
      <c r="WLX169" s="109"/>
      <c r="WLY169" s="109"/>
      <c r="WLZ169" s="109"/>
      <c r="WMA169" s="109"/>
      <c r="WMB169" s="109"/>
      <c r="WMC169" s="109"/>
      <c r="WMD169" s="109"/>
      <c r="WME169" s="109"/>
      <c r="WMF169" s="109"/>
      <c r="WMG169" s="109"/>
      <c r="WMH169" s="109"/>
      <c r="WMI169" s="109"/>
      <c r="WMJ169" s="109"/>
      <c r="WMK169" s="109"/>
      <c r="WML169" s="109"/>
      <c r="WMM169" s="109"/>
      <c r="WMN169" s="109"/>
      <c r="WMO169" s="109"/>
      <c r="WMP169" s="109"/>
      <c r="WMQ169" s="109"/>
      <c r="WMR169" s="109"/>
      <c r="WMS169" s="109"/>
      <c r="WMT169" s="109"/>
      <c r="WMU169" s="109"/>
      <c r="WMV169" s="109"/>
      <c r="WMW169" s="109"/>
      <c r="WMX169" s="109"/>
      <c r="WMY169" s="109"/>
      <c r="WMZ169" s="109"/>
      <c r="WNA169" s="109"/>
      <c r="WNB169" s="109"/>
      <c r="WNC169" s="109"/>
      <c r="WND169" s="109"/>
      <c r="WNE169" s="109"/>
      <c r="WNF169" s="109"/>
      <c r="WNG169" s="109"/>
      <c r="WNH169" s="109"/>
      <c r="WNI169" s="109"/>
      <c r="WNJ169" s="109"/>
      <c r="WNK169" s="109"/>
      <c r="WNL169" s="109"/>
      <c r="WNM169" s="109"/>
      <c r="WNN169" s="109"/>
      <c r="WNO169" s="109"/>
      <c r="WNP169" s="109"/>
      <c r="WNQ169" s="109"/>
      <c r="WNR169" s="109"/>
      <c r="WNS169" s="109"/>
      <c r="WNT169" s="109"/>
      <c r="WNU169" s="109"/>
      <c r="WNV169" s="109"/>
      <c r="WNW169" s="109"/>
      <c r="WNX169" s="109"/>
      <c r="WNY169" s="109"/>
      <c r="WNZ169" s="109"/>
      <c r="WOA169" s="109"/>
      <c r="WOB169" s="109"/>
      <c r="WOC169" s="109"/>
      <c r="WOD169" s="109"/>
      <c r="WOE169" s="109"/>
      <c r="WOF169" s="109"/>
      <c r="WOG169" s="109"/>
      <c r="WOH169" s="109"/>
      <c r="WOI169" s="109"/>
      <c r="WOJ169" s="109"/>
      <c r="WOK169" s="109"/>
      <c r="WOL169" s="109"/>
      <c r="WOM169" s="109"/>
      <c r="WON169" s="109"/>
      <c r="WOO169" s="109"/>
      <c r="WOP169" s="109"/>
      <c r="WOQ169" s="109"/>
      <c r="WOR169" s="109"/>
      <c r="WOS169" s="109"/>
      <c r="WOT169" s="109"/>
      <c r="WOU169" s="109"/>
      <c r="WOV169" s="109"/>
      <c r="WOW169" s="109"/>
      <c r="WOX169" s="109"/>
      <c r="WOY169" s="109"/>
      <c r="WOZ169" s="109"/>
      <c r="WPA169" s="109"/>
      <c r="WPB169" s="109"/>
      <c r="WPC169" s="109"/>
      <c r="WPD169" s="109"/>
      <c r="WPE169" s="109"/>
      <c r="WPF169" s="109"/>
      <c r="WPG169" s="109"/>
      <c r="WPH169" s="109"/>
      <c r="WPI169" s="109"/>
      <c r="WPJ169" s="109"/>
      <c r="WPK169" s="109"/>
      <c r="WPL169" s="109"/>
      <c r="WPM169" s="109"/>
      <c r="WPN169" s="109"/>
      <c r="WPO169" s="109"/>
      <c r="WPP169" s="109"/>
      <c r="WPQ169" s="109"/>
      <c r="WPR169" s="109"/>
      <c r="WPS169" s="109"/>
      <c r="WPT169" s="109"/>
      <c r="WPU169" s="109"/>
      <c r="WPV169" s="109"/>
      <c r="WPW169" s="109"/>
      <c r="WPX169" s="109"/>
      <c r="WPY169" s="109"/>
      <c r="WPZ169" s="109"/>
      <c r="WQA169" s="109"/>
      <c r="WQB169" s="109"/>
      <c r="WQC169" s="109"/>
      <c r="WQD169" s="109"/>
      <c r="WQE169" s="109"/>
      <c r="WQF169" s="109"/>
      <c r="WQG169" s="109"/>
      <c r="WQH169" s="109"/>
      <c r="WQI169" s="109"/>
      <c r="WQJ169" s="109"/>
      <c r="WQK169" s="109"/>
      <c r="WQL169" s="109"/>
      <c r="WQM169" s="109"/>
      <c r="WQN169" s="109"/>
      <c r="WQO169" s="109"/>
      <c r="WQP169" s="109"/>
      <c r="WQQ169" s="109"/>
      <c r="WQR169" s="109"/>
      <c r="WQS169" s="109"/>
      <c r="WQT169" s="109"/>
      <c r="WQU169" s="109"/>
      <c r="WQV169" s="109"/>
      <c r="WQW169" s="109"/>
      <c r="WQX169" s="109"/>
      <c r="WQY169" s="109"/>
      <c r="WQZ169" s="109"/>
      <c r="WRA169" s="109"/>
      <c r="WRB169" s="109"/>
      <c r="WRC169" s="109"/>
      <c r="WRD169" s="109"/>
      <c r="WRE169" s="109"/>
      <c r="WRF169" s="109"/>
      <c r="WRG169" s="109"/>
      <c r="WRH169" s="109"/>
      <c r="WRI169" s="109"/>
      <c r="WRJ169" s="109"/>
      <c r="WRK169" s="109"/>
      <c r="WRL169" s="109"/>
      <c r="WRM169" s="109"/>
      <c r="WRN169" s="109"/>
      <c r="WRO169" s="109"/>
      <c r="WRP169" s="109"/>
      <c r="WRQ169" s="109"/>
      <c r="WRR169" s="109"/>
      <c r="WRS169" s="109"/>
      <c r="WRT169" s="109"/>
      <c r="WRU169" s="109"/>
      <c r="WRV169" s="109"/>
      <c r="WRW169" s="109"/>
      <c r="WRX169" s="109"/>
      <c r="WRY169" s="109"/>
      <c r="WRZ169" s="109"/>
      <c r="WSA169" s="109"/>
      <c r="WSB169" s="109"/>
      <c r="WSC169" s="109"/>
      <c r="WSD169" s="109"/>
      <c r="WSE169" s="109"/>
      <c r="WSF169" s="109"/>
      <c r="WSG169" s="109"/>
      <c r="WSH169" s="109"/>
      <c r="WSI169" s="109"/>
      <c r="WSJ169" s="109"/>
      <c r="WSK169" s="109"/>
      <c r="WSL169" s="109"/>
      <c r="WSM169" s="109"/>
      <c r="WSN169" s="109"/>
      <c r="WSO169" s="109"/>
      <c r="WSP169" s="109"/>
      <c r="WSQ169" s="109"/>
      <c r="WSR169" s="109"/>
      <c r="WSS169" s="109"/>
      <c r="WST169" s="109"/>
      <c r="WSU169" s="109"/>
      <c r="WSV169" s="109"/>
      <c r="WSW169" s="109"/>
      <c r="WSX169" s="109"/>
      <c r="WSY169" s="109"/>
      <c r="WSZ169" s="109"/>
      <c r="WTA169" s="109"/>
      <c r="WTB169" s="109"/>
      <c r="WTC169" s="109"/>
      <c r="WTD169" s="109"/>
      <c r="WTE169" s="109"/>
      <c r="WTF169" s="109"/>
      <c r="WTG169" s="109"/>
      <c r="WTH169" s="109"/>
      <c r="WTI169" s="109"/>
      <c r="WTJ169" s="109"/>
      <c r="WTK169" s="109"/>
      <c r="WTL169" s="109"/>
      <c r="WTM169" s="109"/>
      <c r="WTN169" s="109"/>
      <c r="WTO169" s="109"/>
      <c r="WTP169" s="109"/>
      <c r="WTQ169" s="109"/>
      <c r="WTR169" s="109"/>
      <c r="WTS169" s="109"/>
      <c r="WTT169" s="109"/>
      <c r="WTU169" s="109"/>
      <c r="WTV169" s="109"/>
      <c r="WTW169" s="109"/>
      <c r="WTX169" s="109"/>
      <c r="WTY169" s="109"/>
      <c r="WTZ169" s="109"/>
      <c r="WUA169" s="109"/>
      <c r="WUB169" s="109"/>
      <c r="WUC169" s="109"/>
      <c r="WUD169" s="109"/>
      <c r="WUE169" s="109"/>
      <c r="WUF169" s="109"/>
      <c r="WUG169" s="109"/>
      <c r="WUH169" s="109"/>
      <c r="WUI169" s="109"/>
      <c r="WUJ169" s="109"/>
      <c r="WUK169" s="109"/>
      <c r="WUL169" s="109"/>
      <c r="WUM169" s="109"/>
      <c r="WUN169" s="109"/>
      <c r="WUO169" s="109"/>
      <c r="WUP169" s="109"/>
      <c r="WUQ169" s="109"/>
      <c r="WUR169" s="109"/>
      <c r="WUS169" s="109"/>
      <c r="WUT169" s="109"/>
      <c r="WUU169" s="109"/>
      <c r="WUV169" s="109"/>
      <c r="WUW169" s="109"/>
      <c r="WUX169" s="109"/>
      <c r="WUY169" s="109"/>
      <c r="WUZ169" s="109"/>
      <c r="WVA169" s="109"/>
      <c r="WVB169" s="109"/>
      <c r="WVC169" s="109"/>
      <c r="WVD169" s="109"/>
      <c r="WVE169" s="109"/>
      <c r="WVF169" s="109"/>
      <c r="WVH169" s="109"/>
      <c r="WVI169" s="109"/>
      <c r="WVJ169" s="109"/>
      <c r="WVK169" s="109"/>
      <c r="WVL169" s="109"/>
      <c r="WVM169" s="109"/>
      <c r="WVN169" s="109"/>
      <c r="WVO169" s="109"/>
      <c r="WVP169" s="109"/>
      <c r="WVQ169" s="109"/>
      <c r="WVR169" s="109"/>
      <c r="WVS169" s="109"/>
      <c r="WVT169" s="109"/>
      <c r="WVU169" s="109"/>
      <c r="WVV169" s="109"/>
      <c r="WVW169" s="109"/>
      <c r="WVX169" s="109"/>
      <c r="WVY169" s="109"/>
      <c r="WVZ169" s="109"/>
      <c r="WWA169" s="109"/>
      <c r="WWB169" s="109"/>
      <c r="WWC169" s="109"/>
      <c r="WWD169" s="109"/>
      <c r="WWE169" s="109"/>
      <c r="WWF169" s="109"/>
      <c r="WWG169" s="109"/>
      <c r="WWH169" s="109"/>
      <c r="WWI169" s="109"/>
      <c r="WWJ169" s="109"/>
      <c r="WWK169" s="109"/>
      <c r="WWL169" s="109"/>
      <c r="WWM169" s="109"/>
      <c r="WWN169" s="109"/>
      <c r="WWO169" s="109"/>
      <c r="WWP169" s="109"/>
      <c r="WWQ169" s="109"/>
      <c r="WWR169" s="109"/>
      <c r="WWS169" s="109"/>
      <c r="WWT169" s="109"/>
      <c r="WWU169" s="109"/>
      <c r="WWV169" s="109"/>
      <c r="WWW169" s="109"/>
      <c r="WWX169" s="109"/>
      <c r="WWY169" s="109"/>
      <c r="WWZ169" s="109"/>
      <c r="WXA169" s="109"/>
      <c r="WXB169" s="109"/>
      <c r="WXC169" s="109"/>
      <c r="WXD169" s="109"/>
      <c r="WXE169" s="109"/>
      <c r="WXF169" s="109"/>
      <c r="WXG169" s="109"/>
      <c r="WXH169" s="109"/>
      <c r="WXI169" s="109"/>
      <c r="WXJ169" s="109"/>
      <c r="WXK169" s="109"/>
      <c r="WXL169" s="109"/>
      <c r="WXM169" s="109"/>
      <c r="WXN169" s="109"/>
      <c r="WXO169" s="109"/>
      <c r="WXP169" s="109"/>
      <c r="WXQ169" s="109"/>
      <c r="WXR169" s="109"/>
      <c r="WXS169" s="109"/>
      <c r="WXT169" s="109"/>
      <c r="WXU169" s="109"/>
      <c r="WXV169" s="109"/>
      <c r="WXW169" s="109"/>
      <c r="WXX169" s="109"/>
      <c r="WXY169" s="109"/>
      <c r="WXZ169" s="109"/>
      <c r="WYA169" s="109"/>
      <c r="WYB169" s="109"/>
      <c r="WYC169" s="109"/>
      <c r="WYD169" s="109"/>
      <c r="WYE169" s="109"/>
      <c r="WYF169" s="109"/>
      <c r="WYG169" s="109"/>
      <c r="WYH169" s="109"/>
      <c r="WYI169" s="109"/>
      <c r="WYJ169" s="109"/>
      <c r="WYK169" s="109"/>
      <c r="WYL169" s="109"/>
      <c r="WYM169" s="109"/>
      <c r="WYN169" s="109"/>
      <c r="WYO169" s="109"/>
      <c r="WYP169" s="109"/>
      <c r="WYQ169" s="109"/>
      <c r="WYR169" s="109"/>
      <c r="WYS169" s="109"/>
      <c r="WYT169" s="109"/>
      <c r="WYU169" s="109"/>
      <c r="WYV169" s="109"/>
      <c r="WYW169" s="109"/>
      <c r="WYX169" s="109"/>
      <c r="WYY169" s="109"/>
      <c r="WYZ169" s="109"/>
      <c r="WZA169" s="109"/>
      <c r="WZB169" s="109"/>
      <c r="WZC169" s="109"/>
      <c r="WZD169" s="109"/>
      <c r="WZE169" s="109"/>
      <c r="WZF169" s="109"/>
      <c r="WZG169" s="109"/>
      <c r="WZH169" s="109"/>
      <c r="WZI169" s="109"/>
      <c r="WZJ169" s="109"/>
      <c r="WZK169" s="109"/>
      <c r="WZL169" s="109"/>
      <c r="WZM169" s="109"/>
      <c r="WZN169" s="109"/>
      <c r="WZO169" s="109"/>
      <c r="WZP169" s="109"/>
      <c r="WZQ169" s="109"/>
      <c r="WZR169" s="109"/>
      <c r="WZS169" s="109"/>
      <c r="WZT169" s="109"/>
      <c r="WZU169" s="109"/>
      <c r="WZV169" s="109"/>
      <c r="WZW169" s="109"/>
      <c r="WZX169" s="109"/>
      <c r="WZY169" s="109"/>
      <c r="WZZ169" s="109"/>
      <c r="XAA169" s="109"/>
      <c r="XAB169" s="109"/>
      <c r="XAC169" s="109"/>
      <c r="XAD169" s="109"/>
      <c r="XAE169" s="109"/>
      <c r="XAF169" s="109"/>
      <c r="XAG169" s="109"/>
      <c r="XAH169" s="109"/>
      <c r="XAI169" s="109"/>
      <c r="XAJ169" s="109"/>
      <c r="XAK169" s="109"/>
      <c r="XAL169" s="109"/>
      <c r="XAM169" s="109"/>
      <c r="XAN169" s="109"/>
      <c r="XAO169" s="109"/>
      <c r="XAP169" s="109"/>
      <c r="XAQ169" s="109"/>
      <c r="XAR169" s="109"/>
      <c r="XAS169" s="109"/>
      <c r="XAT169" s="109"/>
      <c r="XAU169" s="109"/>
      <c r="XAV169" s="109"/>
      <c r="XAW169" s="109"/>
      <c r="XAX169" s="109"/>
      <c r="XAY169" s="109"/>
      <c r="XAZ169" s="109"/>
      <c r="XBA169" s="109"/>
      <c r="XBB169" s="109"/>
      <c r="XBC169" s="109"/>
      <c r="XBD169" s="109"/>
      <c r="XBE169" s="109"/>
      <c r="XBF169" s="109"/>
      <c r="XBG169" s="109"/>
      <c r="XBH169" s="109"/>
      <c r="XBI169" s="109"/>
      <c r="XBJ169" s="109"/>
      <c r="XBK169" s="109"/>
      <c r="XBL169" s="109"/>
      <c r="XBM169" s="109"/>
      <c r="XBN169" s="109"/>
      <c r="XBO169" s="109"/>
      <c r="XBP169" s="109"/>
      <c r="XBQ169" s="109"/>
      <c r="XBR169" s="109"/>
      <c r="XBS169" s="109"/>
      <c r="XBT169" s="109"/>
      <c r="XBU169" s="109"/>
      <c r="XBV169" s="109"/>
      <c r="XBW169" s="109"/>
      <c r="XBX169" s="109"/>
      <c r="XBY169" s="109"/>
      <c r="XBZ169" s="109"/>
      <c r="XCA169" s="109"/>
      <c r="XCB169" s="109"/>
      <c r="XCC169" s="109"/>
      <c r="XCD169" s="109"/>
      <c r="XCE169" s="109"/>
      <c r="XCF169" s="109"/>
      <c r="XCG169" s="109"/>
      <c r="XCH169" s="109"/>
      <c r="XCI169" s="109"/>
      <c r="XCJ169" s="109"/>
      <c r="XCK169" s="109"/>
      <c r="XCL169" s="109"/>
      <c r="XCM169" s="109"/>
      <c r="XCN169" s="109"/>
      <c r="XCO169" s="109"/>
      <c r="XCP169" s="109"/>
      <c r="XCQ169" s="109"/>
      <c r="XCR169" s="109"/>
      <c r="XCS169" s="109"/>
      <c r="XCT169" s="109"/>
      <c r="XCU169" s="109"/>
      <c r="XCV169" s="109"/>
      <c r="XCW169" s="109"/>
      <c r="XCX169" s="109"/>
      <c r="XCY169" s="109"/>
      <c r="XCZ169" s="109"/>
      <c r="XDA169" s="109"/>
      <c r="XDB169" s="109"/>
      <c r="XDC169" s="109"/>
      <c r="XDD169" s="109"/>
      <c r="XDE169" s="109"/>
      <c r="XDF169" s="109"/>
      <c r="XDG169" s="109"/>
      <c r="XDH169" s="109"/>
      <c r="XDI169" s="109"/>
      <c r="XDJ169" s="109"/>
      <c r="XDK169" s="109"/>
      <c r="XDL169" s="109"/>
      <c r="XDM169" s="109"/>
      <c r="XDN169" s="109"/>
      <c r="XDO169" s="109"/>
      <c r="XDP169" s="109"/>
      <c r="XDQ169" s="109"/>
      <c r="XDR169" s="109"/>
      <c r="XDS169" s="109"/>
      <c r="XDT169" s="109"/>
      <c r="XDU169" s="109"/>
      <c r="XDV169" s="109"/>
      <c r="XDW169" s="109"/>
      <c r="XDX169" s="109"/>
      <c r="XDY169" s="109"/>
      <c r="XDZ169" s="109"/>
      <c r="XEA169" s="109"/>
      <c r="XEB169" s="109"/>
      <c r="XEC169" s="109"/>
      <c r="XED169" s="109"/>
      <c r="XEE169" s="109"/>
      <c r="XEF169" s="109"/>
      <c r="XEG169" s="109"/>
      <c r="XEH169" s="109"/>
      <c r="XEI169" s="109"/>
      <c r="XEJ169" s="109"/>
      <c r="XEK169" s="109"/>
      <c r="XEL169" s="109"/>
      <c r="XEM169" s="109"/>
      <c r="XEN169" s="109"/>
      <c r="XEO169" s="109"/>
      <c r="XEP169" s="109"/>
      <c r="XEQ169" s="109"/>
      <c r="XER169" s="109"/>
      <c r="XES169" s="109"/>
      <c r="XET169" s="109"/>
      <c r="XEU169" s="109"/>
      <c r="XEV169" s="109"/>
      <c r="XEW169" s="109"/>
      <c r="XEX169" s="109"/>
      <c r="XEY169" s="109"/>
      <c r="XEZ169" s="109"/>
      <c r="XFA169" s="109"/>
      <c r="XFB169" s="109"/>
      <c r="XFC169" s="109"/>
      <c r="XFD169" s="109"/>
    </row>
    <row r="170" spans="1:16384" s="51" customFormat="1" ht="55.5" customHeight="1" x14ac:dyDescent="0.25">
      <c r="B170" s="550" t="s">
        <v>2927</v>
      </c>
      <c r="C170" s="550" t="s">
        <v>2923</v>
      </c>
      <c r="D170" s="51" t="s">
        <v>1720</v>
      </c>
      <c r="E170" s="51">
        <v>1067856977</v>
      </c>
      <c r="F170" s="51" t="s">
        <v>596</v>
      </c>
      <c r="G170" s="154" t="s">
        <v>540</v>
      </c>
      <c r="H170" s="309">
        <v>40143</v>
      </c>
      <c r="I170" s="51" t="s">
        <v>86</v>
      </c>
      <c r="L170" s="51" t="s">
        <v>623</v>
      </c>
      <c r="M170" s="51" t="s">
        <v>19</v>
      </c>
      <c r="N170" s="109" t="s">
        <v>20</v>
      </c>
      <c r="O170" s="51" t="s">
        <v>19</v>
      </c>
      <c r="P170" s="1616" t="s">
        <v>2821</v>
      </c>
      <c r="Q170" s="1617"/>
      <c r="R170" s="35"/>
      <c r="S170" s="35"/>
      <c r="T170" s="35"/>
      <c r="U170" s="35"/>
      <c r="V170" s="35"/>
      <c r="W170" s="35"/>
      <c r="X170" s="35"/>
      <c r="Y170" s="35"/>
      <c r="Z170" s="35"/>
      <c r="AA170" s="35"/>
      <c r="AB170" s="35"/>
      <c r="AC170" s="35"/>
      <c r="AD170" s="35"/>
      <c r="AE170" s="35"/>
      <c r="AF170" s="35"/>
      <c r="AG170" s="35"/>
      <c r="AH170" s="35"/>
      <c r="AI170" s="35"/>
      <c r="AJ170" s="35"/>
      <c r="AK170" s="35"/>
      <c r="AL170" s="35"/>
      <c r="AM170" s="35"/>
      <c r="AN170" s="35"/>
      <c r="AO170" s="35"/>
      <c r="AP170" s="35"/>
      <c r="AQ170" s="35"/>
      <c r="AR170" s="35"/>
      <c r="AS170" s="35"/>
      <c r="AT170" s="35"/>
      <c r="AU170" s="35"/>
      <c r="AV170" s="35"/>
      <c r="AW170" s="35"/>
      <c r="AX170" s="35"/>
    </row>
    <row r="171" spans="1:16384" s="109" customFormat="1" ht="55.5" customHeight="1" x14ac:dyDescent="0.25">
      <c r="B171" s="569" t="s">
        <v>2928</v>
      </c>
      <c r="C171" s="107" t="s">
        <v>2924</v>
      </c>
      <c r="D171" s="109" t="s">
        <v>2822</v>
      </c>
      <c r="E171" s="109">
        <v>33055909</v>
      </c>
      <c r="F171" s="109" t="s">
        <v>596</v>
      </c>
      <c r="G171" s="109" t="s">
        <v>540</v>
      </c>
      <c r="H171" s="670">
        <v>39913</v>
      </c>
      <c r="I171" s="109" t="s">
        <v>86</v>
      </c>
      <c r="J171" s="109" t="s">
        <v>2823</v>
      </c>
      <c r="K171" s="109" t="s">
        <v>2824</v>
      </c>
      <c r="L171" s="109" t="s">
        <v>623</v>
      </c>
      <c r="M171" s="109" t="s">
        <v>19</v>
      </c>
      <c r="N171" s="109" t="s">
        <v>19</v>
      </c>
      <c r="O171" s="109" t="s">
        <v>19</v>
      </c>
      <c r="P171" s="1796"/>
      <c r="Q171" s="1797"/>
      <c r="R171" s="410"/>
      <c r="S171" s="410"/>
      <c r="T171" s="410"/>
      <c r="U171" s="410"/>
      <c r="V171" s="410"/>
      <c r="W171" s="410"/>
      <c r="X171" s="410"/>
      <c r="Y171" s="410"/>
      <c r="Z171" s="410"/>
      <c r="AA171" s="410"/>
      <c r="AB171" s="410"/>
      <c r="AC171" s="410"/>
      <c r="AD171" s="410"/>
      <c r="AE171" s="410"/>
      <c r="AF171" s="410"/>
      <c r="AG171" s="410"/>
      <c r="AH171" s="410"/>
      <c r="AI171" s="410"/>
      <c r="AJ171" s="410"/>
      <c r="AK171" s="410"/>
      <c r="AL171" s="410"/>
      <c r="AM171" s="410"/>
      <c r="AN171" s="410"/>
      <c r="AO171" s="410"/>
      <c r="AP171" s="410"/>
      <c r="AQ171" s="410"/>
      <c r="AR171" s="410"/>
      <c r="AS171" s="410"/>
      <c r="AT171" s="410"/>
      <c r="AU171" s="410"/>
      <c r="AV171" s="410"/>
      <c r="AW171" s="410"/>
      <c r="AX171" s="410"/>
    </row>
    <row r="172" spans="1:16384" s="51" customFormat="1" ht="55.5" customHeight="1" x14ac:dyDescent="0.25">
      <c r="B172" s="550" t="s">
        <v>2929</v>
      </c>
      <c r="C172" s="550" t="s">
        <v>141</v>
      </c>
      <c r="D172" s="51" t="s">
        <v>2825</v>
      </c>
      <c r="E172" s="51">
        <v>50906957</v>
      </c>
      <c r="F172" s="51" t="s">
        <v>569</v>
      </c>
      <c r="G172" s="51" t="s">
        <v>289</v>
      </c>
      <c r="H172" s="309">
        <v>37785</v>
      </c>
      <c r="I172" s="51" t="s">
        <v>86</v>
      </c>
      <c r="J172" s="51" t="s">
        <v>2826</v>
      </c>
      <c r="K172" s="51" t="s">
        <v>2827</v>
      </c>
      <c r="L172" s="51" t="s">
        <v>623</v>
      </c>
      <c r="M172" s="51" t="s">
        <v>19</v>
      </c>
      <c r="N172" s="109" t="s">
        <v>19</v>
      </c>
      <c r="O172" s="51" t="s">
        <v>19</v>
      </c>
      <c r="P172" s="1714"/>
      <c r="Q172" s="1715"/>
      <c r="R172" s="35"/>
      <c r="S172" s="35"/>
      <c r="T172" s="35"/>
      <c r="U172" s="35"/>
      <c r="V172" s="35"/>
      <c r="W172" s="35"/>
      <c r="X172" s="35"/>
      <c r="Y172" s="35"/>
      <c r="Z172" s="35"/>
      <c r="AA172" s="35"/>
      <c r="AB172" s="35"/>
      <c r="AC172" s="35"/>
      <c r="AD172" s="35"/>
      <c r="AE172" s="35"/>
      <c r="AF172" s="35"/>
      <c r="AG172" s="35"/>
      <c r="AH172" s="35"/>
      <c r="AI172" s="35"/>
      <c r="AJ172" s="35"/>
      <c r="AK172" s="35"/>
      <c r="AL172" s="35"/>
      <c r="AM172" s="35"/>
      <c r="AN172" s="35"/>
      <c r="AO172" s="35"/>
      <c r="AP172" s="35"/>
      <c r="AQ172" s="35"/>
      <c r="AR172" s="35"/>
      <c r="AS172" s="35"/>
      <c r="AT172" s="35"/>
      <c r="AU172" s="35"/>
      <c r="AV172" s="35"/>
      <c r="AW172" s="35"/>
      <c r="AX172" s="35"/>
    </row>
    <row r="173" spans="1:16384" s="51" customFormat="1" ht="55.5" customHeight="1" x14ac:dyDescent="0.25">
      <c r="B173" s="550" t="s">
        <v>2930</v>
      </c>
      <c r="C173" s="550" t="s">
        <v>2931</v>
      </c>
      <c r="D173" s="51" t="s">
        <v>2828</v>
      </c>
      <c r="E173" s="51">
        <v>50914585</v>
      </c>
      <c r="F173" s="51" t="s">
        <v>596</v>
      </c>
      <c r="G173" s="51" t="s">
        <v>603</v>
      </c>
      <c r="H173" s="309">
        <v>36875</v>
      </c>
      <c r="I173" s="51" t="s">
        <v>86</v>
      </c>
      <c r="J173" s="154" t="s">
        <v>2829</v>
      </c>
      <c r="K173" s="154" t="s">
        <v>2830</v>
      </c>
      <c r="L173" s="51" t="s">
        <v>623</v>
      </c>
      <c r="M173" s="51" t="s">
        <v>19</v>
      </c>
      <c r="N173" s="51" t="s">
        <v>19</v>
      </c>
      <c r="O173" s="51" t="s">
        <v>20</v>
      </c>
      <c r="P173" s="1714" t="s">
        <v>2831</v>
      </c>
      <c r="Q173" s="1715"/>
      <c r="R173" s="35"/>
      <c r="S173" s="35"/>
      <c r="T173" s="35"/>
      <c r="U173" s="35"/>
      <c r="V173" s="35"/>
      <c r="W173" s="35"/>
      <c r="X173" s="35"/>
      <c r="Y173" s="35"/>
      <c r="Z173" s="35"/>
      <c r="AA173" s="35"/>
      <c r="AB173" s="35"/>
      <c r="AC173" s="35"/>
      <c r="AD173" s="35"/>
      <c r="AE173" s="35"/>
      <c r="AF173" s="35"/>
      <c r="AG173" s="35"/>
      <c r="AH173" s="35"/>
      <c r="AI173" s="35"/>
      <c r="AJ173" s="35"/>
      <c r="AK173" s="35"/>
      <c r="AL173" s="35"/>
      <c r="AM173" s="35"/>
      <c r="AN173" s="35"/>
      <c r="AO173" s="35"/>
      <c r="AP173" s="35"/>
      <c r="AQ173" s="35"/>
      <c r="AR173" s="35"/>
      <c r="AS173" s="35"/>
      <c r="AT173" s="35"/>
      <c r="AU173" s="35"/>
      <c r="AV173" s="35"/>
      <c r="AW173" s="35"/>
      <c r="AX173" s="35"/>
    </row>
    <row r="174" spans="1:16384" s="51" customFormat="1" ht="55.5" customHeight="1" x14ac:dyDescent="0.25">
      <c r="B174" s="550"/>
      <c r="C174" s="550"/>
      <c r="H174" s="309"/>
      <c r="P174" s="1714"/>
      <c r="Q174" s="1715"/>
      <c r="R174" s="35"/>
      <c r="S174" s="35"/>
      <c r="T174" s="35"/>
      <c r="U174" s="35"/>
      <c r="V174" s="35"/>
      <c r="W174" s="35"/>
      <c r="X174" s="35"/>
      <c r="Y174" s="35"/>
      <c r="Z174" s="35"/>
      <c r="AA174" s="35"/>
      <c r="AB174" s="35"/>
      <c r="AC174" s="35"/>
      <c r="AD174" s="35"/>
      <c r="AE174" s="35"/>
      <c r="AF174" s="35"/>
      <c r="AG174" s="35"/>
      <c r="AH174" s="35"/>
      <c r="AI174" s="35"/>
      <c r="AJ174" s="35"/>
      <c r="AK174" s="35"/>
      <c r="AL174" s="35"/>
      <c r="AM174" s="35"/>
      <c r="AN174" s="35"/>
      <c r="AO174" s="35"/>
      <c r="AP174" s="35"/>
      <c r="AQ174" s="35"/>
      <c r="AR174" s="35"/>
      <c r="AS174" s="35"/>
      <c r="AT174" s="35"/>
      <c r="AU174" s="35"/>
      <c r="AV174" s="35"/>
      <c r="AW174" s="35"/>
      <c r="AX174" s="35"/>
    </row>
    <row r="175" spans="1:16384" s="51" customFormat="1" x14ac:dyDescent="0.25">
      <c r="P175" s="1714"/>
      <c r="Q175" s="1715"/>
      <c r="R175" s="35"/>
      <c r="S175" s="35"/>
      <c r="T175" s="35"/>
      <c r="U175" s="35"/>
      <c r="V175" s="35"/>
      <c r="W175" s="35"/>
      <c r="X175" s="35"/>
      <c r="Y175" s="35"/>
      <c r="Z175" s="35"/>
      <c r="AA175" s="35"/>
      <c r="AB175" s="35"/>
      <c r="AC175" s="35"/>
      <c r="AD175" s="35"/>
      <c r="AE175" s="35"/>
      <c r="AF175" s="35"/>
      <c r="AG175" s="35"/>
      <c r="AH175" s="35"/>
      <c r="AI175" s="35"/>
      <c r="AJ175" s="35"/>
      <c r="AK175" s="35"/>
      <c r="AL175" s="35"/>
      <c r="AM175" s="35"/>
      <c r="AN175" s="35"/>
      <c r="AO175" s="35"/>
      <c r="AP175" s="35"/>
      <c r="AQ175" s="35"/>
      <c r="AR175" s="35"/>
      <c r="AS175" s="35"/>
      <c r="AT175" s="35"/>
      <c r="AU175" s="35"/>
      <c r="AV175" s="35"/>
      <c r="AW175" s="35"/>
      <c r="AX175" s="35"/>
    </row>
    <row r="176" spans="1:16384" ht="27" thickBot="1" x14ac:dyDescent="0.3">
      <c r="B176" s="1783" t="s">
        <v>158</v>
      </c>
      <c r="C176" s="1784"/>
      <c r="D176" s="1784"/>
      <c r="E176" s="1784"/>
      <c r="F176" s="1784"/>
      <c r="G176" s="1784"/>
      <c r="H176" s="1784"/>
      <c r="I176" s="1784"/>
      <c r="J176" s="1784"/>
      <c r="K176" s="1784"/>
      <c r="L176" s="1784"/>
      <c r="M176" s="1784"/>
      <c r="N176" s="1785"/>
      <c r="P176" s="181"/>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c r="AR176" s="35"/>
      <c r="AS176" s="35"/>
      <c r="AT176" s="35"/>
      <c r="AU176" s="35"/>
      <c r="AV176" s="35"/>
      <c r="AW176" s="35"/>
      <c r="AX176" s="35"/>
    </row>
    <row r="177" spans="1:50" x14ac:dyDescent="0.2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c r="AS177" s="35"/>
      <c r="AT177" s="35"/>
      <c r="AU177" s="35"/>
      <c r="AV177" s="35"/>
      <c r="AW177" s="35"/>
      <c r="AX177" s="35"/>
    </row>
    <row r="178" spans="1:50" x14ac:dyDescent="0.25">
      <c r="R178" s="35"/>
      <c r="S178" s="35"/>
      <c r="T178" s="35"/>
      <c r="U178" s="35"/>
      <c r="V178" s="35"/>
      <c r="W178" s="35"/>
      <c r="X178" s="35"/>
      <c r="Y178" s="35"/>
      <c r="Z178" s="35"/>
      <c r="AA178" s="35"/>
      <c r="AB178" s="35"/>
      <c r="AC178" s="35"/>
      <c r="AD178" s="35"/>
      <c r="AE178" s="35"/>
      <c r="AF178" s="35"/>
      <c r="AG178" s="35"/>
      <c r="AH178" s="35"/>
      <c r="AI178" s="35"/>
      <c r="AJ178" s="35"/>
      <c r="AK178" s="35"/>
      <c r="AL178" s="35"/>
      <c r="AM178" s="35"/>
      <c r="AN178" s="35"/>
      <c r="AO178" s="35"/>
      <c r="AP178" s="35"/>
      <c r="AQ178" s="35"/>
      <c r="AR178" s="35"/>
      <c r="AS178" s="35"/>
      <c r="AT178" s="35"/>
      <c r="AU178" s="35"/>
      <c r="AV178" s="35"/>
      <c r="AW178" s="35"/>
      <c r="AX178" s="35"/>
    </row>
    <row r="179" spans="1:50" ht="30" x14ac:dyDescent="0.25">
      <c r="B179" s="568" t="s">
        <v>18</v>
      </c>
      <c r="C179" s="114" t="s">
        <v>159</v>
      </c>
      <c r="D179" s="1579" t="s">
        <v>81</v>
      </c>
      <c r="E179" s="1581"/>
      <c r="K179" s="1">
        <f>430/300</f>
        <v>1.4333333333333333</v>
      </c>
      <c r="L179" s="1">
        <f>300+150</f>
        <v>450</v>
      </c>
      <c r="P179" s="1779"/>
      <c r="Q179" s="1779"/>
      <c r="R179" s="35"/>
      <c r="S179" s="35"/>
      <c r="T179" s="35"/>
      <c r="U179" s="35"/>
      <c r="V179" s="35"/>
      <c r="W179" s="35"/>
      <c r="X179" s="35"/>
      <c r="Y179" s="35"/>
      <c r="Z179" s="35"/>
      <c r="AA179" s="35"/>
      <c r="AB179" s="35"/>
      <c r="AC179" s="35"/>
      <c r="AD179" s="35"/>
      <c r="AE179" s="35"/>
      <c r="AF179" s="35"/>
      <c r="AG179" s="35"/>
      <c r="AH179" s="35"/>
      <c r="AI179" s="35"/>
      <c r="AJ179" s="35"/>
      <c r="AK179" s="35"/>
      <c r="AL179" s="35"/>
      <c r="AM179" s="35"/>
      <c r="AN179" s="35"/>
      <c r="AO179" s="35"/>
      <c r="AP179" s="35"/>
      <c r="AQ179" s="35"/>
      <c r="AR179" s="35"/>
      <c r="AS179" s="35"/>
      <c r="AT179" s="35"/>
      <c r="AU179" s="35"/>
      <c r="AV179" s="35"/>
      <c r="AW179" s="35"/>
      <c r="AX179" s="35"/>
    </row>
    <row r="180" spans="1:50" x14ac:dyDescent="0.25">
      <c r="B180" s="154" t="s">
        <v>2832</v>
      </c>
      <c r="C180" s="550" t="s">
        <v>19</v>
      </c>
      <c r="D180" s="1609"/>
      <c r="E180" s="1609"/>
      <c r="L180" s="1">
        <f>450-430</f>
        <v>20</v>
      </c>
      <c r="R180" s="35"/>
      <c r="S180" s="35"/>
      <c r="T180" s="35"/>
      <c r="U180" s="35"/>
      <c r="V180" s="35"/>
      <c r="W180" s="35"/>
      <c r="X180" s="35"/>
      <c r="Y180" s="35"/>
      <c r="Z180" s="35"/>
      <c r="AA180" s="35"/>
      <c r="AB180" s="35"/>
      <c r="AC180" s="35"/>
      <c r="AD180" s="35"/>
      <c r="AE180" s="35"/>
      <c r="AF180" s="35"/>
      <c r="AG180" s="35"/>
      <c r="AH180" s="35"/>
      <c r="AI180" s="35"/>
      <c r="AJ180" s="35"/>
      <c r="AK180" s="35"/>
      <c r="AL180" s="35"/>
      <c r="AM180" s="35"/>
      <c r="AN180" s="35"/>
      <c r="AO180" s="35"/>
      <c r="AP180" s="35"/>
      <c r="AQ180" s="35"/>
      <c r="AR180" s="35"/>
      <c r="AS180" s="35"/>
      <c r="AT180" s="35"/>
      <c r="AU180" s="35"/>
      <c r="AV180" s="35"/>
      <c r="AW180" s="35"/>
      <c r="AX180" s="35"/>
    </row>
    <row r="181" spans="1:50" x14ac:dyDescent="0.25">
      <c r="L181" s="1" t="s">
        <v>2913</v>
      </c>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c r="AS181" s="35"/>
      <c r="AT181" s="35"/>
      <c r="AU181" s="35"/>
      <c r="AV181" s="35"/>
      <c r="AW181" s="35"/>
      <c r="AX181" s="35"/>
    </row>
    <row r="182" spans="1:50" x14ac:dyDescent="0.2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c r="AV182" s="35"/>
      <c r="AW182" s="35"/>
      <c r="AX182" s="35"/>
    </row>
    <row r="183" spans="1:50" ht="26.25" x14ac:dyDescent="0.25">
      <c r="B183" s="1562" t="s">
        <v>161</v>
      </c>
      <c r="C183" s="1563"/>
      <c r="D183" s="1563"/>
      <c r="E183" s="1563"/>
      <c r="F183" s="1563"/>
      <c r="G183" s="1563"/>
      <c r="H183" s="1563"/>
      <c r="I183" s="1563"/>
      <c r="J183" s="1563"/>
      <c r="K183" s="1563"/>
      <c r="L183" s="1563"/>
      <c r="M183" s="1563"/>
      <c r="N183" s="1563"/>
      <c r="O183" s="1563"/>
      <c r="P183" s="1563"/>
      <c r="R183" s="35"/>
      <c r="S183" s="35"/>
      <c r="T183" s="35"/>
      <c r="U183" s="35"/>
      <c r="V183" s="35"/>
      <c r="W183" s="35"/>
      <c r="X183" s="35"/>
      <c r="Y183" s="35"/>
      <c r="Z183" s="35"/>
      <c r="AA183" s="35"/>
      <c r="AB183" s="35"/>
      <c r="AC183" s="35"/>
      <c r="AD183" s="35"/>
      <c r="AE183" s="35"/>
      <c r="AF183" s="35"/>
      <c r="AG183" s="35"/>
      <c r="AH183" s="35"/>
      <c r="AI183" s="35"/>
      <c r="AJ183" s="35"/>
      <c r="AK183" s="35"/>
      <c r="AL183" s="35"/>
      <c r="AM183" s="35"/>
      <c r="AN183" s="35"/>
      <c r="AO183" s="35"/>
      <c r="AP183" s="35"/>
      <c r="AQ183" s="35"/>
      <c r="AR183" s="35"/>
      <c r="AS183" s="35"/>
      <c r="AT183" s="35"/>
      <c r="AU183" s="35"/>
      <c r="AV183" s="35"/>
      <c r="AW183" s="35"/>
      <c r="AX183" s="35"/>
    </row>
    <row r="184" spans="1:50" x14ac:dyDescent="0.25">
      <c r="R184" s="35"/>
      <c r="S184" s="35"/>
      <c r="T184" s="35"/>
      <c r="U184" s="35"/>
      <c r="V184" s="35"/>
      <c r="W184" s="35"/>
      <c r="X184" s="35"/>
      <c r="Y184" s="35"/>
      <c r="Z184" s="35"/>
      <c r="AA184" s="35"/>
      <c r="AB184" s="35"/>
      <c r="AC184" s="35"/>
      <c r="AD184" s="35"/>
      <c r="AE184" s="35"/>
      <c r="AF184" s="35"/>
      <c r="AG184" s="35"/>
      <c r="AH184" s="35"/>
      <c r="AI184" s="35"/>
      <c r="AJ184" s="35"/>
      <c r="AK184" s="35"/>
      <c r="AL184" s="35"/>
      <c r="AM184" s="35"/>
      <c r="AN184" s="35"/>
      <c r="AO184" s="35"/>
      <c r="AP184" s="35"/>
      <c r="AQ184" s="35"/>
      <c r="AR184" s="35"/>
      <c r="AS184" s="35"/>
      <c r="AT184" s="35"/>
      <c r="AU184" s="35"/>
      <c r="AV184" s="35"/>
      <c r="AW184" s="35"/>
      <c r="AX184" s="35"/>
    </row>
    <row r="185" spans="1:50" ht="15.75" thickBot="1" x14ac:dyDescent="0.3">
      <c r="R185" s="35"/>
      <c r="S185" s="35"/>
      <c r="T185" s="35"/>
      <c r="U185" s="35"/>
      <c r="V185" s="35"/>
      <c r="W185" s="35"/>
      <c r="X185" s="35"/>
      <c r="Y185" s="35"/>
      <c r="Z185" s="35"/>
      <c r="AA185" s="35"/>
      <c r="AB185" s="35"/>
      <c r="AC185" s="35"/>
      <c r="AD185" s="35"/>
      <c r="AE185" s="35"/>
      <c r="AF185" s="35"/>
      <c r="AG185" s="35"/>
      <c r="AH185" s="35"/>
      <c r="AI185" s="35"/>
      <c r="AJ185" s="35"/>
      <c r="AK185" s="35"/>
      <c r="AL185" s="35"/>
      <c r="AM185" s="35"/>
      <c r="AN185" s="35"/>
      <c r="AO185" s="35"/>
      <c r="AP185" s="35"/>
      <c r="AQ185" s="35"/>
      <c r="AR185" s="35"/>
      <c r="AS185" s="35"/>
      <c r="AT185" s="35"/>
      <c r="AU185" s="35"/>
      <c r="AV185" s="35"/>
      <c r="AW185" s="35"/>
      <c r="AX185" s="35"/>
    </row>
    <row r="186" spans="1:50" ht="27" thickBot="1" x14ac:dyDescent="0.3">
      <c r="B186" s="1780" t="s">
        <v>162</v>
      </c>
      <c r="C186" s="1781"/>
      <c r="D186" s="1781"/>
      <c r="E186" s="1781"/>
      <c r="F186" s="1781"/>
      <c r="G186" s="1781"/>
      <c r="H186" s="1781"/>
      <c r="I186" s="1781"/>
      <c r="J186" s="1781"/>
      <c r="K186" s="1781"/>
      <c r="L186" s="1781"/>
      <c r="M186" s="1781"/>
      <c r="N186" s="1782"/>
      <c r="R186" s="35"/>
      <c r="S186" s="35"/>
      <c r="T186" s="35"/>
      <c r="U186" s="35"/>
      <c r="V186" s="35"/>
      <c r="W186" s="35"/>
      <c r="X186" s="35"/>
      <c r="Y186" s="35"/>
      <c r="Z186" s="35"/>
      <c r="AA186" s="35"/>
      <c r="AB186" s="35"/>
      <c r="AC186" s="35"/>
      <c r="AD186" s="35"/>
      <c r="AE186" s="35"/>
      <c r="AF186" s="35"/>
      <c r="AG186" s="35"/>
      <c r="AH186" s="35"/>
      <c r="AI186" s="35"/>
      <c r="AJ186" s="35"/>
      <c r="AK186" s="35"/>
      <c r="AL186" s="35"/>
      <c r="AM186" s="35"/>
      <c r="AN186" s="35"/>
      <c r="AO186" s="35"/>
      <c r="AP186" s="35"/>
      <c r="AQ186" s="35"/>
      <c r="AR186" s="35"/>
      <c r="AS186" s="35"/>
      <c r="AT186" s="35"/>
      <c r="AU186" s="35"/>
      <c r="AV186" s="35"/>
      <c r="AW186" s="35"/>
      <c r="AX186" s="35"/>
    </row>
    <row r="187" spans="1:50" x14ac:dyDescent="0.25">
      <c r="R187" s="35"/>
      <c r="S187" s="35"/>
      <c r="T187" s="35"/>
      <c r="U187" s="35"/>
      <c r="V187" s="35"/>
      <c r="W187" s="35"/>
      <c r="X187" s="35"/>
      <c r="Y187" s="35"/>
      <c r="Z187" s="35"/>
      <c r="AA187" s="35"/>
      <c r="AB187" s="35"/>
      <c r="AC187" s="35"/>
      <c r="AD187" s="35"/>
      <c r="AE187" s="35"/>
      <c r="AF187" s="35"/>
      <c r="AG187" s="35"/>
      <c r="AH187" s="35"/>
      <c r="AI187" s="35"/>
      <c r="AJ187" s="35"/>
      <c r="AK187" s="35"/>
      <c r="AL187" s="35"/>
      <c r="AM187" s="35"/>
      <c r="AN187" s="35"/>
      <c r="AO187" s="35"/>
      <c r="AP187" s="35"/>
      <c r="AQ187" s="35"/>
      <c r="AR187" s="35"/>
      <c r="AS187" s="35"/>
      <c r="AT187" s="35"/>
      <c r="AU187" s="35"/>
      <c r="AV187" s="35"/>
      <c r="AW187" s="35"/>
      <c r="AX187" s="35"/>
    </row>
    <row r="188" spans="1:50" ht="15.75" thickBot="1" x14ac:dyDescent="0.3">
      <c r="M188" s="58"/>
      <c r="N188" s="58"/>
      <c r="R188" s="35"/>
      <c r="S188" s="35"/>
      <c r="T188" s="35"/>
      <c r="U188" s="35"/>
      <c r="V188" s="35"/>
      <c r="W188" s="35"/>
      <c r="X188" s="35"/>
      <c r="Y188" s="35"/>
      <c r="Z188" s="35"/>
      <c r="AA188" s="35"/>
      <c r="AB188" s="35"/>
      <c r="AC188" s="35"/>
      <c r="AD188" s="35"/>
      <c r="AE188" s="35"/>
      <c r="AF188" s="35"/>
      <c r="AG188" s="35"/>
      <c r="AH188" s="35"/>
      <c r="AI188" s="35"/>
      <c r="AJ188" s="35"/>
      <c r="AK188" s="35"/>
      <c r="AL188" s="35"/>
      <c r="AM188" s="35"/>
      <c r="AN188" s="35"/>
      <c r="AO188" s="35"/>
      <c r="AP188" s="35"/>
      <c r="AQ188" s="35"/>
      <c r="AR188" s="35"/>
      <c r="AS188" s="35"/>
      <c r="AT188" s="35"/>
      <c r="AU188" s="35"/>
      <c r="AV188" s="35"/>
      <c r="AW188" s="35"/>
      <c r="AX188" s="35"/>
    </row>
    <row r="189" spans="1:50" s="3" customFormat="1" ht="60" x14ac:dyDescent="0.25">
      <c r="B189" s="156" t="s">
        <v>34</v>
      </c>
      <c r="C189" s="156" t="s">
        <v>35</v>
      </c>
      <c r="D189" s="156" t="s">
        <v>36</v>
      </c>
      <c r="E189" s="156" t="s">
        <v>37</v>
      </c>
      <c r="F189" s="156" t="s">
        <v>38</v>
      </c>
      <c r="G189" s="156" t="s">
        <v>39</v>
      </c>
      <c r="H189" s="156" t="s">
        <v>40</v>
      </c>
      <c r="I189" s="156" t="s">
        <v>41</v>
      </c>
      <c r="J189" s="156" t="s">
        <v>42</v>
      </c>
      <c r="K189" s="156" t="s">
        <v>43</v>
      </c>
      <c r="L189" s="156" t="s">
        <v>44</v>
      </c>
      <c r="M189" s="158" t="s">
        <v>45</v>
      </c>
      <c r="N189" s="156" t="s">
        <v>46</v>
      </c>
      <c r="O189" s="156" t="s">
        <v>47</v>
      </c>
      <c r="P189" s="554" t="s">
        <v>48</v>
      </c>
      <c r="Q189" s="568" t="s">
        <v>49</v>
      </c>
      <c r="R189" s="580"/>
      <c r="S189" s="580"/>
      <c r="T189" s="580"/>
      <c r="U189" s="580"/>
      <c r="V189" s="580"/>
      <c r="W189" s="580"/>
      <c r="X189" s="580"/>
      <c r="Y189" s="580"/>
      <c r="Z189" s="580"/>
      <c r="AA189" s="580"/>
      <c r="AB189" s="580"/>
      <c r="AC189" s="580"/>
      <c r="AD189" s="580"/>
      <c r="AE189" s="580"/>
      <c r="AF189" s="580"/>
      <c r="AG189" s="580"/>
      <c r="AH189" s="580"/>
      <c r="AI189" s="580"/>
      <c r="AJ189" s="580"/>
      <c r="AK189" s="580"/>
      <c r="AL189" s="580"/>
      <c r="AM189" s="580"/>
      <c r="AN189" s="580"/>
      <c r="AO189" s="580"/>
      <c r="AP189" s="580"/>
      <c r="AQ189" s="580"/>
      <c r="AR189" s="580"/>
      <c r="AS189" s="580"/>
      <c r="AT189" s="580"/>
      <c r="AU189" s="580"/>
      <c r="AV189" s="580"/>
      <c r="AW189" s="580"/>
      <c r="AX189" s="580"/>
    </row>
    <row r="190" spans="1:50" s="76" customFormat="1" ht="99.75" customHeight="1" x14ac:dyDescent="0.25">
      <c r="A190" s="62">
        <v>1</v>
      </c>
      <c r="B190" s="77" t="s">
        <v>2833</v>
      </c>
      <c r="C190" s="77" t="s">
        <v>348</v>
      </c>
      <c r="D190" s="77" t="s">
        <v>50</v>
      </c>
      <c r="E190" s="310" t="s">
        <v>2834</v>
      </c>
      <c r="F190" s="165" t="s">
        <v>19</v>
      </c>
      <c r="G190" s="311">
        <v>1</v>
      </c>
      <c r="H190" s="80">
        <v>41558</v>
      </c>
      <c r="I190" s="80">
        <v>41988</v>
      </c>
      <c r="J190" s="167" t="s">
        <v>20</v>
      </c>
      <c r="K190" s="643">
        <v>9</v>
      </c>
      <c r="L190" s="683">
        <v>2.63</v>
      </c>
      <c r="M190" s="310">
        <v>896</v>
      </c>
      <c r="N190" s="311">
        <v>1</v>
      </c>
      <c r="O190" s="171">
        <v>2795624759</v>
      </c>
      <c r="P190" s="171" t="s">
        <v>2835</v>
      </c>
      <c r="Q190" s="74" t="s">
        <v>2836</v>
      </c>
      <c r="R190" s="75"/>
      <c r="S190" s="75"/>
      <c r="T190" s="75"/>
      <c r="U190" s="75"/>
      <c r="V190" s="75"/>
      <c r="W190" s="75"/>
      <c r="X190" s="75"/>
      <c r="Y190" s="75"/>
      <c r="Z190" s="75"/>
      <c r="AA190" s="645"/>
      <c r="AB190" s="645"/>
      <c r="AC190" s="645"/>
      <c r="AD190" s="645"/>
      <c r="AE190" s="645"/>
      <c r="AF190" s="645"/>
      <c r="AG190" s="645"/>
      <c r="AH190" s="645"/>
      <c r="AI190" s="645"/>
      <c r="AJ190" s="645"/>
      <c r="AK190" s="645"/>
      <c r="AL190" s="645"/>
      <c r="AM190" s="645"/>
      <c r="AN190" s="645"/>
      <c r="AO190" s="645"/>
      <c r="AP190" s="645"/>
      <c r="AQ190" s="645"/>
      <c r="AR190" s="645"/>
      <c r="AS190" s="645"/>
      <c r="AT190" s="645"/>
      <c r="AU190" s="645"/>
      <c r="AV190" s="645"/>
      <c r="AW190" s="645"/>
      <c r="AX190" s="645"/>
    </row>
    <row r="191" spans="1:50" s="76" customFormat="1" ht="54" customHeight="1" x14ac:dyDescent="0.25">
      <c r="A191" s="62">
        <f>+A190+1</f>
        <v>2</v>
      </c>
      <c r="B191" s="77" t="s">
        <v>2837</v>
      </c>
      <c r="C191" s="77" t="s">
        <v>348</v>
      </c>
      <c r="D191" s="77" t="s">
        <v>50</v>
      </c>
      <c r="E191" s="310" t="s">
        <v>2838</v>
      </c>
      <c r="F191" s="165" t="s">
        <v>19</v>
      </c>
      <c r="G191" s="311">
        <v>1</v>
      </c>
      <c r="H191" s="80">
        <v>40569</v>
      </c>
      <c r="I191" s="80">
        <v>40908</v>
      </c>
      <c r="J191" s="167" t="s">
        <v>20</v>
      </c>
      <c r="K191" s="683">
        <v>11.13</v>
      </c>
      <c r="L191" s="643">
        <v>0</v>
      </c>
      <c r="M191" s="310">
        <v>798</v>
      </c>
      <c r="N191" s="311">
        <v>1</v>
      </c>
      <c r="O191" s="171">
        <v>455530554</v>
      </c>
      <c r="P191" s="171" t="s">
        <v>2839</v>
      </c>
      <c r="Q191" s="74"/>
      <c r="R191" s="75"/>
      <c r="S191" s="75"/>
      <c r="T191" s="75"/>
      <c r="U191" s="75"/>
      <c r="V191" s="75"/>
      <c r="W191" s="75"/>
      <c r="X191" s="75"/>
      <c r="Y191" s="75"/>
      <c r="Z191" s="75"/>
    </row>
    <row r="192" spans="1:50" s="76" customFormat="1" ht="30" x14ac:dyDescent="0.25">
      <c r="A192" s="62">
        <f t="shared" ref="A192:A197" si="1">+A191+1</f>
        <v>3</v>
      </c>
      <c r="B192" s="77" t="s">
        <v>2840</v>
      </c>
      <c r="C192" s="77" t="s">
        <v>348</v>
      </c>
      <c r="D192" s="77" t="s">
        <v>50</v>
      </c>
      <c r="E192" s="310" t="s">
        <v>2841</v>
      </c>
      <c r="F192" s="165" t="s">
        <v>19</v>
      </c>
      <c r="G192" s="311">
        <v>1</v>
      </c>
      <c r="H192" s="80">
        <v>40182</v>
      </c>
      <c r="I192" s="80">
        <v>40543</v>
      </c>
      <c r="J192" s="167" t="s">
        <v>20</v>
      </c>
      <c r="K192" s="643" t="s">
        <v>2842</v>
      </c>
      <c r="L192" s="643">
        <v>0</v>
      </c>
      <c r="M192" s="310">
        <v>667</v>
      </c>
      <c r="N192" s="311">
        <v>1</v>
      </c>
      <c r="O192" s="171">
        <v>437897274</v>
      </c>
      <c r="P192" s="171" t="s">
        <v>2843</v>
      </c>
      <c r="Q192" s="74"/>
      <c r="R192" s="75"/>
      <c r="S192" s="75"/>
      <c r="T192" s="75"/>
      <c r="U192" s="75"/>
      <c r="V192" s="75"/>
      <c r="W192" s="75"/>
      <c r="X192" s="75"/>
      <c r="Y192" s="75"/>
      <c r="Z192" s="75"/>
    </row>
    <row r="193" spans="1:26" s="76" customFormat="1" ht="30" x14ac:dyDescent="0.25">
      <c r="A193" s="62">
        <f t="shared" si="1"/>
        <v>4</v>
      </c>
      <c r="B193" s="77" t="s">
        <v>2840</v>
      </c>
      <c r="C193" s="77" t="s">
        <v>348</v>
      </c>
      <c r="D193" s="77" t="s">
        <v>50</v>
      </c>
      <c r="E193" s="310" t="s">
        <v>2844</v>
      </c>
      <c r="F193" s="165" t="s">
        <v>19</v>
      </c>
      <c r="G193" s="311">
        <v>1</v>
      </c>
      <c r="H193" s="80">
        <v>40570</v>
      </c>
      <c r="I193" s="80">
        <v>40908</v>
      </c>
      <c r="J193" s="167" t="s">
        <v>20</v>
      </c>
      <c r="K193" s="643">
        <v>0</v>
      </c>
      <c r="L193" s="682">
        <v>11.1</v>
      </c>
      <c r="M193" s="310">
        <v>784</v>
      </c>
      <c r="N193" s="311">
        <v>1</v>
      </c>
      <c r="O193" s="171">
        <v>455308116</v>
      </c>
      <c r="P193" s="171" t="s">
        <v>2845</v>
      </c>
      <c r="Q193" s="646" t="s">
        <v>2846</v>
      </c>
      <c r="R193" s="75"/>
      <c r="S193" s="75"/>
      <c r="T193" s="75"/>
      <c r="U193" s="75"/>
      <c r="V193" s="75"/>
      <c r="W193" s="75"/>
      <c r="X193" s="75"/>
      <c r="Y193" s="75"/>
      <c r="Z193" s="75"/>
    </row>
    <row r="194" spans="1:26" s="76" customFormat="1" ht="30" x14ac:dyDescent="0.25">
      <c r="A194" s="62">
        <f t="shared" si="1"/>
        <v>5</v>
      </c>
      <c r="B194" s="77" t="s">
        <v>2847</v>
      </c>
      <c r="C194" s="77" t="s">
        <v>348</v>
      </c>
      <c r="D194" s="77" t="s">
        <v>50</v>
      </c>
      <c r="E194" s="310" t="s">
        <v>2848</v>
      </c>
      <c r="F194" s="165" t="s">
        <v>19</v>
      </c>
      <c r="G194" s="164">
        <v>1</v>
      </c>
      <c r="H194" s="80">
        <v>41299</v>
      </c>
      <c r="I194" s="80">
        <v>41639</v>
      </c>
      <c r="J194" s="167" t="s">
        <v>20</v>
      </c>
      <c r="K194" s="644" t="s">
        <v>2849</v>
      </c>
      <c r="L194" s="643">
        <v>0</v>
      </c>
      <c r="M194" s="310">
        <v>819</v>
      </c>
      <c r="N194" s="311">
        <v>1</v>
      </c>
      <c r="O194" s="171">
        <v>735699486</v>
      </c>
      <c r="P194" s="171" t="s">
        <v>2850</v>
      </c>
      <c r="Q194" s="74"/>
      <c r="R194" s="75"/>
      <c r="S194" s="75"/>
      <c r="T194" s="75"/>
      <c r="U194" s="75"/>
      <c r="V194" s="75"/>
      <c r="W194" s="75"/>
      <c r="X194" s="75"/>
      <c r="Y194" s="75"/>
      <c r="Z194" s="75"/>
    </row>
    <row r="195" spans="1:26" s="76" customFormat="1" ht="30" x14ac:dyDescent="0.25">
      <c r="A195" s="62">
        <f t="shared" si="1"/>
        <v>6</v>
      </c>
      <c r="B195" s="77" t="s">
        <v>2847</v>
      </c>
      <c r="C195" s="77" t="s">
        <v>348</v>
      </c>
      <c r="D195" s="77" t="s">
        <v>50</v>
      </c>
      <c r="E195" s="310" t="s">
        <v>2851</v>
      </c>
      <c r="F195" s="165" t="s">
        <v>19</v>
      </c>
      <c r="G195" s="164">
        <v>1</v>
      </c>
      <c r="H195" s="80">
        <v>40182</v>
      </c>
      <c r="I195" s="80">
        <v>40543</v>
      </c>
      <c r="J195" s="167" t="s">
        <v>20</v>
      </c>
      <c r="K195" s="643">
        <v>0</v>
      </c>
      <c r="L195" s="644" t="s">
        <v>2842</v>
      </c>
      <c r="M195" s="310">
        <v>798</v>
      </c>
      <c r="N195" s="311">
        <v>1</v>
      </c>
      <c r="O195" s="171">
        <v>436995804</v>
      </c>
      <c r="P195" s="171" t="s">
        <v>2852</v>
      </c>
      <c r="Q195" s="74" t="s">
        <v>2853</v>
      </c>
      <c r="R195" s="75"/>
      <c r="S195" s="75"/>
      <c r="T195" s="75"/>
      <c r="U195" s="75"/>
      <c r="V195" s="75"/>
      <c r="W195" s="75"/>
      <c r="X195" s="75"/>
      <c r="Y195" s="75"/>
      <c r="Z195" s="75"/>
    </row>
    <row r="196" spans="1:26" s="76" customFormat="1" ht="18.75" x14ac:dyDescent="0.25">
      <c r="A196" s="62">
        <f t="shared" si="1"/>
        <v>7</v>
      </c>
      <c r="B196" s="77"/>
      <c r="C196" s="79"/>
      <c r="D196" s="77"/>
      <c r="E196" s="310"/>
      <c r="F196" s="165"/>
      <c r="G196" s="165"/>
      <c r="H196" s="79"/>
      <c r="I196" s="80"/>
      <c r="J196" s="167"/>
      <c r="K196" s="644"/>
      <c r="L196" s="167"/>
      <c r="M196" s="310"/>
      <c r="N196" s="311"/>
      <c r="O196" s="171"/>
      <c r="P196" s="171"/>
      <c r="Q196" s="74"/>
      <c r="R196" s="75"/>
      <c r="S196" s="75"/>
      <c r="T196" s="75"/>
      <c r="U196" s="75"/>
      <c r="V196" s="75"/>
      <c r="W196" s="75"/>
      <c r="X196" s="75"/>
      <c r="Y196" s="75"/>
      <c r="Z196" s="75"/>
    </row>
    <row r="197" spans="1:26" s="76" customFormat="1" ht="18.75" x14ac:dyDescent="0.25">
      <c r="A197" s="62">
        <f t="shared" si="1"/>
        <v>8</v>
      </c>
      <c r="B197" s="77"/>
      <c r="C197" s="79"/>
      <c r="D197" s="77"/>
      <c r="E197" s="310"/>
      <c r="F197" s="165"/>
      <c r="G197" s="165"/>
      <c r="H197" s="79"/>
      <c r="I197" s="80"/>
      <c r="J197" s="167"/>
      <c r="K197" s="644"/>
      <c r="L197" s="167"/>
      <c r="M197" s="310"/>
      <c r="N197" s="311"/>
      <c r="O197" s="171"/>
      <c r="P197" s="171"/>
      <c r="Q197" s="74"/>
      <c r="R197" s="75"/>
      <c r="S197" s="75"/>
      <c r="T197" s="75"/>
      <c r="U197" s="75"/>
      <c r="V197" s="75"/>
      <c r="W197" s="75"/>
      <c r="X197" s="75"/>
      <c r="Y197" s="75"/>
      <c r="Z197" s="75"/>
    </row>
    <row r="198" spans="1:26" s="76" customFormat="1" x14ac:dyDescent="0.25">
      <c r="A198" s="62"/>
      <c r="B198" s="163" t="s">
        <v>29</v>
      </c>
      <c r="C198" s="79"/>
      <c r="D198" s="77"/>
      <c r="E198" s="310"/>
      <c r="F198" s="165"/>
      <c r="G198" s="165"/>
      <c r="H198" s="165"/>
      <c r="I198" s="312"/>
      <c r="J198" s="167"/>
      <c r="K198" s="169" t="s">
        <v>2854</v>
      </c>
      <c r="L198" s="169" t="s">
        <v>2855</v>
      </c>
      <c r="M198" s="310">
        <f>SUM(M190:M197)</f>
        <v>4762</v>
      </c>
      <c r="N198" s="311"/>
      <c r="O198" s="171"/>
      <c r="P198" s="171"/>
      <c r="Q198" s="88"/>
    </row>
    <row r="199" spans="1:26" x14ac:dyDescent="0.25">
      <c r="B199" s="100"/>
      <c r="C199" s="100"/>
      <c r="D199" s="100"/>
      <c r="E199" s="639"/>
      <c r="F199" s="100"/>
      <c r="G199" s="100"/>
      <c r="H199" s="100"/>
      <c r="I199" s="100"/>
      <c r="J199" s="100"/>
      <c r="K199" s="100"/>
      <c r="L199" s="100"/>
      <c r="M199" s="647"/>
      <c r="N199" s="100"/>
      <c r="O199" s="100"/>
      <c r="P199" s="100"/>
    </row>
    <row r="200" spans="1:26" ht="18.75" x14ac:dyDescent="0.25">
      <c r="B200" s="106" t="s">
        <v>163</v>
      </c>
      <c r="C200" s="172" t="str">
        <f>+K198</f>
        <v>37.12</v>
      </c>
      <c r="H200" s="110"/>
      <c r="I200" s="110"/>
      <c r="J200" s="110"/>
      <c r="K200" s="679"/>
      <c r="L200" s="110"/>
      <c r="M200" s="110"/>
      <c r="N200" s="100"/>
      <c r="O200" s="100"/>
      <c r="P200" s="100"/>
    </row>
    <row r="201" spans="1:26" x14ac:dyDescent="0.25">
      <c r="J201" s="100"/>
      <c r="K201" s="677"/>
      <c r="L201" s="100"/>
      <c r="N201" s="681"/>
    </row>
    <row r="202" spans="1:26" ht="15.75" thickBot="1" x14ac:dyDescent="0.3">
      <c r="B202" s="1" t="s">
        <v>2856</v>
      </c>
      <c r="J202" s="100"/>
      <c r="K202" s="677"/>
      <c r="L202" s="100"/>
    </row>
    <row r="203" spans="1:26" ht="30.75" thickBot="1" x14ac:dyDescent="0.3">
      <c r="B203" s="237" t="s">
        <v>175</v>
      </c>
      <c r="C203" s="200" t="s">
        <v>176</v>
      </c>
      <c r="D203" s="237" t="s">
        <v>28</v>
      </c>
      <c r="E203" s="200" t="s">
        <v>402</v>
      </c>
      <c r="K203" s="680"/>
    </row>
    <row r="204" spans="1:26" x14ac:dyDescent="0.25">
      <c r="B204" s="239" t="s">
        <v>403</v>
      </c>
      <c r="C204" s="241">
        <v>20</v>
      </c>
      <c r="D204" s="241"/>
      <c r="E204" s="1793">
        <f>+D204+D205+D206</f>
        <v>40</v>
      </c>
      <c r="F204" s="684"/>
    </row>
    <row r="205" spans="1:26" x14ac:dyDescent="0.25">
      <c r="B205" s="239" t="s">
        <v>404</v>
      </c>
      <c r="C205" s="569">
        <v>30</v>
      </c>
      <c r="D205" s="550"/>
      <c r="E205" s="1794"/>
      <c r="F205" s="685"/>
    </row>
    <row r="206" spans="1:26" ht="15.75" thickBot="1" x14ac:dyDescent="0.3">
      <c r="B206" s="239" t="s">
        <v>405</v>
      </c>
      <c r="C206" s="243">
        <v>40</v>
      </c>
      <c r="D206" s="243">
        <v>40</v>
      </c>
      <c r="E206" s="1795"/>
    </row>
    <row r="209" spans="2:17" ht="15.75" thickBot="1" x14ac:dyDescent="0.3">
      <c r="B209" s="1" t="s">
        <v>2857</v>
      </c>
    </row>
    <row r="210" spans="2:17" ht="30.75" thickBot="1" x14ac:dyDescent="0.3">
      <c r="B210" s="237" t="s">
        <v>175</v>
      </c>
      <c r="C210" s="200" t="s">
        <v>176</v>
      </c>
      <c r="D210" s="237" t="s">
        <v>28</v>
      </c>
      <c r="E210" s="200" t="s">
        <v>402</v>
      </c>
    </row>
    <row r="211" spans="2:17" x14ac:dyDescent="0.25">
      <c r="B211" s="239" t="s">
        <v>403</v>
      </c>
      <c r="C211" s="241">
        <v>20</v>
      </c>
      <c r="D211" s="241">
        <v>20</v>
      </c>
      <c r="E211" s="1793">
        <f>+D211+D212+D213</f>
        <v>20</v>
      </c>
    </row>
    <row r="212" spans="2:17" x14ac:dyDescent="0.25">
      <c r="B212" s="239" t="s">
        <v>404</v>
      </c>
      <c r="C212" s="569">
        <v>30</v>
      </c>
      <c r="D212" s="550">
        <v>0</v>
      </c>
      <c r="E212" s="1794"/>
    </row>
    <row r="213" spans="2:17" ht="15.75" thickBot="1" x14ac:dyDescent="0.3">
      <c r="B213" s="239" t="s">
        <v>405</v>
      </c>
      <c r="C213" s="243">
        <v>40</v>
      </c>
      <c r="D213" s="243">
        <v>0</v>
      </c>
      <c r="E213" s="1795"/>
    </row>
    <row r="214" spans="2:17" x14ac:dyDescent="0.25">
      <c r="B214" s="173"/>
      <c r="C214" s="580"/>
      <c r="D214" s="580"/>
      <c r="E214" s="580"/>
    </row>
    <row r="215" spans="2:17" ht="15.75" thickBot="1" x14ac:dyDescent="0.3">
      <c r="B215" s="1" t="s">
        <v>2858</v>
      </c>
    </row>
    <row r="216" spans="2:17" ht="30.75" thickBot="1" x14ac:dyDescent="0.3">
      <c r="B216" s="237" t="s">
        <v>175</v>
      </c>
      <c r="C216" s="200" t="s">
        <v>176</v>
      </c>
      <c r="D216" s="237" t="s">
        <v>28</v>
      </c>
      <c r="E216" s="200" t="s">
        <v>402</v>
      </c>
    </row>
    <row r="217" spans="2:17" x14ac:dyDescent="0.25">
      <c r="B217" s="239" t="s">
        <v>403</v>
      </c>
      <c r="C217" s="241">
        <v>20</v>
      </c>
      <c r="D217" s="241">
        <v>20</v>
      </c>
      <c r="E217" s="1793">
        <f>+D217+D218+D219</f>
        <v>20</v>
      </c>
    </row>
    <row r="218" spans="2:17" x14ac:dyDescent="0.25">
      <c r="B218" s="239" t="s">
        <v>404</v>
      </c>
      <c r="C218" s="569">
        <v>30</v>
      </c>
      <c r="D218" s="550">
        <v>0</v>
      </c>
      <c r="E218" s="1794"/>
    </row>
    <row r="219" spans="2:17" ht="15.75" thickBot="1" x14ac:dyDescent="0.3">
      <c r="B219" s="239" t="s">
        <v>405</v>
      </c>
      <c r="C219" s="243">
        <v>40</v>
      </c>
      <c r="D219" s="243">
        <v>0</v>
      </c>
      <c r="E219" s="1795"/>
    </row>
    <row r="220" spans="2:17" ht="15.75" thickBot="1" x14ac:dyDescent="0.3"/>
    <row r="221" spans="2:17" ht="27" thickBot="1" x14ac:dyDescent="0.3">
      <c r="B221" s="1780" t="s">
        <v>164</v>
      </c>
      <c r="C221" s="1781"/>
      <c r="D221" s="1781"/>
      <c r="E221" s="1781"/>
      <c r="F221" s="1781"/>
      <c r="G221" s="1781"/>
      <c r="H221" s="1781"/>
      <c r="I221" s="1781"/>
      <c r="J221" s="1781"/>
      <c r="K221" s="1781"/>
      <c r="L221" s="1781"/>
      <c r="M221" s="1781"/>
      <c r="N221" s="1782"/>
    </row>
    <row r="223" spans="2:17" ht="75" x14ac:dyDescent="0.25">
      <c r="B223" s="554" t="s">
        <v>97</v>
      </c>
      <c r="C223" s="1577" t="s">
        <v>98</v>
      </c>
      <c r="D223" s="1577" t="s">
        <v>99</v>
      </c>
      <c r="E223" s="1577" t="s">
        <v>100</v>
      </c>
      <c r="F223" s="1577" t="s">
        <v>101</v>
      </c>
      <c r="G223" s="1577" t="s">
        <v>102</v>
      </c>
      <c r="H223" s="1577" t="s">
        <v>103</v>
      </c>
      <c r="I223" s="1577" t="s">
        <v>104</v>
      </c>
      <c r="J223" s="1579" t="s">
        <v>105</v>
      </c>
      <c r="K223" s="1776"/>
      <c r="L223" s="1777"/>
      <c r="M223" s="568" t="s">
        <v>106</v>
      </c>
      <c r="N223" s="568" t="s">
        <v>107</v>
      </c>
      <c r="O223" s="568" t="s">
        <v>108</v>
      </c>
      <c r="P223" s="1579" t="s">
        <v>81</v>
      </c>
      <c r="Q223" s="1581"/>
    </row>
    <row r="224" spans="2:17" hidden="1" x14ac:dyDescent="0.25">
      <c r="B224" s="314" t="s">
        <v>2859</v>
      </c>
      <c r="C224" s="1578"/>
      <c r="D224" s="1578"/>
      <c r="E224" s="1578"/>
      <c r="F224" s="1578"/>
      <c r="G224" s="1578"/>
      <c r="H224" s="1578"/>
      <c r="I224" s="1578"/>
      <c r="J224" s="191" t="s">
        <v>109</v>
      </c>
      <c r="K224" s="190" t="s">
        <v>110</v>
      </c>
      <c r="L224" s="189" t="s">
        <v>111</v>
      </c>
      <c r="M224" s="568"/>
      <c r="N224" s="568"/>
      <c r="O224" s="568"/>
      <c r="P224" s="548"/>
      <c r="Q224" s="549"/>
    </row>
    <row r="225" spans="2:28" hidden="1" x14ac:dyDescent="0.25">
      <c r="B225" s="182" t="s">
        <v>2860</v>
      </c>
      <c r="C225" s="184" t="s">
        <v>2933</v>
      </c>
      <c r="D225" s="281" t="s">
        <v>2861</v>
      </c>
      <c r="E225" s="281">
        <v>25773230</v>
      </c>
      <c r="F225" s="281" t="s">
        <v>432</v>
      </c>
      <c r="G225" s="51" t="s">
        <v>282</v>
      </c>
      <c r="H225" s="315">
        <v>40319</v>
      </c>
      <c r="I225" s="282" t="s">
        <v>2862</v>
      </c>
      <c r="J225" s="308"/>
      <c r="K225" s="308"/>
      <c r="L225" s="308"/>
      <c r="M225" s="51" t="s">
        <v>19</v>
      </c>
      <c r="N225" s="51" t="s">
        <v>19</v>
      </c>
      <c r="O225" s="51" t="s">
        <v>19</v>
      </c>
      <c r="P225" s="1609"/>
      <c r="Q225" s="1609"/>
    </row>
    <row r="226" spans="2:28" ht="45" hidden="1" x14ac:dyDescent="0.25">
      <c r="B226" s="182" t="s">
        <v>2863</v>
      </c>
      <c r="C226" s="184" t="s">
        <v>867</v>
      </c>
      <c r="D226" s="281" t="s">
        <v>2864</v>
      </c>
      <c r="E226" s="281">
        <v>30372029</v>
      </c>
      <c r="F226" s="281" t="s">
        <v>288</v>
      </c>
      <c r="G226" s="51" t="s">
        <v>130</v>
      </c>
      <c r="H226" s="315">
        <v>35118</v>
      </c>
      <c r="I226" s="282"/>
      <c r="J226" s="308" t="s">
        <v>2865</v>
      </c>
      <c r="K226" s="308" t="s">
        <v>2866</v>
      </c>
      <c r="L226" s="308" t="s">
        <v>2867</v>
      </c>
      <c r="M226" s="51" t="s">
        <v>19</v>
      </c>
      <c r="N226" s="51" t="s">
        <v>19</v>
      </c>
      <c r="O226" s="51" t="s">
        <v>19</v>
      </c>
      <c r="P226" s="1618"/>
      <c r="Q226" s="1619"/>
    </row>
    <row r="227" spans="2:28" ht="30" hidden="1" x14ac:dyDescent="0.25">
      <c r="B227" s="182" t="s">
        <v>2863</v>
      </c>
      <c r="C227" s="184" t="s">
        <v>2932</v>
      </c>
      <c r="D227" s="281" t="s">
        <v>2868</v>
      </c>
      <c r="E227" s="281">
        <v>50928548</v>
      </c>
      <c r="F227" s="281" t="s">
        <v>129</v>
      </c>
      <c r="G227" s="154" t="s">
        <v>282</v>
      </c>
      <c r="H227" s="315">
        <v>41418</v>
      </c>
      <c r="I227" s="282">
        <v>138277</v>
      </c>
      <c r="J227" s="308" t="s">
        <v>2869</v>
      </c>
      <c r="K227" s="316" t="s">
        <v>2870</v>
      </c>
      <c r="L227" s="316" t="s">
        <v>560</v>
      </c>
      <c r="M227" s="51" t="s">
        <v>19</v>
      </c>
      <c r="N227" s="51" t="s">
        <v>19</v>
      </c>
      <c r="O227" s="51" t="s">
        <v>19</v>
      </c>
      <c r="P227" s="1714"/>
      <c r="Q227" s="1715"/>
    </row>
    <row r="228" spans="2:28" ht="30" hidden="1" x14ac:dyDescent="0.25">
      <c r="B228" s="182" t="s">
        <v>2871</v>
      </c>
      <c r="C228" s="184" t="s">
        <v>867</v>
      </c>
      <c r="D228" s="281" t="s">
        <v>363</v>
      </c>
      <c r="E228" s="281">
        <v>34994472</v>
      </c>
      <c r="F228" s="154" t="s">
        <v>1577</v>
      </c>
      <c r="G228" s="181" t="s">
        <v>275</v>
      </c>
      <c r="H228" s="315">
        <v>41467</v>
      </c>
      <c r="I228" s="282"/>
      <c r="J228" s="308" t="s">
        <v>2872</v>
      </c>
      <c r="K228" s="316" t="s">
        <v>2873</v>
      </c>
      <c r="L228" s="316" t="s">
        <v>1089</v>
      </c>
      <c r="M228" s="51" t="s">
        <v>19</v>
      </c>
      <c r="N228" s="51" t="s">
        <v>19</v>
      </c>
      <c r="O228" s="51" t="s">
        <v>19</v>
      </c>
      <c r="P228" s="559"/>
      <c r="Q228" s="560"/>
    </row>
    <row r="229" spans="2:28" ht="75" hidden="1" x14ac:dyDescent="0.25">
      <c r="B229" s="182" t="s">
        <v>2871</v>
      </c>
      <c r="C229" s="184" t="s">
        <v>2932</v>
      </c>
      <c r="D229" s="281" t="s">
        <v>2874</v>
      </c>
      <c r="E229" s="281">
        <v>50897686</v>
      </c>
      <c r="F229" s="281" t="s">
        <v>2875</v>
      </c>
      <c r="G229" s="154" t="s">
        <v>2876</v>
      </c>
      <c r="H229" s="315">
        <v>38652</v>
      </c>
      <c r="I229" s="282"/>
      <c r="J229" s="308" t="s">
        <v>2877</v>
      </c>
      <c r="K229" s="319" t="s">
        <v>2878</v>
      </c>
      <c r="L229" s="316" t="s">
        <v>2879</v>
      </c>
      <c r="M229" s="51" t="s">
        <v>19</v>
      </c>
      <c r="N229" s="51" t="s">
        <v>19</v>
      </c>
      <c r="O229" s="51" t="s">
        <v>19</v>
      </c>
      <c r="P229" s="1714"/>
      <c r="Q229" s="1715"/>
    </row>
    <row r="230" spans="2:28" ht="105" hidden="1" x14ac:dyDescent="0.25">
      <c r="B230" s="182" t="s">
        <v>2880</v>
      </c>
      <c r="C230" s="550" t="s">
        <v>166</v>
      </c>
      <c r="D230" s="182" t="s">
        <v>2881</v>
      </c>
      <c r="E230" s="320">
        <v>34990183</v>
      </c>
      <c r="F230" s="281" t="s">
        <v>288</v>
      </c>
      <c r="G230" s="154" t="s">
        <v>289</v>
      </c>
      <c r="H230" s="315">
        <v>33824</v>
      </c>
      <c r="I230" s="282" t="s">
        <v>1520</v>
      </c>
      <c r="J230" s="308" t="s">
        <v>2882</v>
      </c>
      <c r="K230" s="316" t="s">
        <v>2883</v>
      </c>
      <c r="L230" s="316" t="s">
        <v>2884</v>
      </c>
      <c r="M230" s="51" t="s">
        <v>19</v>
      </c>
      <c r="N230" s="51" t="s">
        <v>19</v>
      </c>
      <c r="O230" s="51" t="s">
        <v>19</v>
      </c>
      <c r="P230" s="1714" t="s">
        <v>2885</v>
      </c>
      <c r="Q230" s="1715"/>
    </row>
    <row r="231" spans="2:28" s="137" customFormat="1" ht="60" x14ac:dyDescent="0.25">
      <c r="B231" s="648" t="s">
        <v>2886</v>
      </c>
      <c r="C231" s="615" t="s">
        <v>2934</v>
      </c>
      <c r="D231" s="649" t="s">
        <v>2887</v>
      </c>
      <c r="E231" s="649">
        <v>34983396</v>
      </c>
      <c r="F231" s="649" t="s">
        <v>288</v>
      </c>
      <c r="G231" s="650" t="s">
        <v>2888</v>
      </c>
      <c r="H231" s="651">
        <v>32128</v>
      </c>
      <c r="I231" s="649" t="s">
        <v>1520</v>
      </c>
      <c r="J231" s="650" t="s">
        <v>2889</v>
      </c>
      <c r="K231" s="650" t="s">
        <v>2890</v>
      </c>
      <c r="L231" s="648" t="s">
        <v>2891</v>
      </c>
      <c r="M231" s="649" t="s">
        <v>19</v>
      </c>
      <c r="N231" s="649" t="s">
        <v>19</v>
      </c>
      <c r="O231" s="649" t="s">
        <v>19</v>
      </c>
      <c r="P231" s="1774"/>
      <c r="Q231" s="1775"/>
    </row>
    <row r="232" spans="2:28" ht="120" hidden="1" x14ac:dyDescent="0.25">
      <c r="B232" s="652" t="s">
        <v>2892</v>
      </c>
      <c r="C232" s="546" t="s">
        <v>166</v>
      </c>
      <c r="D232" s="652" t="s">
        <v>2893</v>
      </c>
      <c r="E232" s="653">
        <v>50901070</v>
      </c>
      <c r="F232" s="654" t="s">
        <v>2894</v>
      </c>
      <c r="G232" s="577" t="s">
        <v>289</v>
      </c>
      <c r="H232" s="642">
        <v>34995</v>
      </c>
      <c r="I232" s="655" t="s">
        <v>1520</v>
      </c>
      <c r="J232" s="472" t="s">
        <v>2895</v>
      </c>
      <c r="K232" s="494" t="s">
        <v>2896</v>
      </c>
      <c r="L232" s="494" t="s">
        <v>2897</v>
      </c>
      <c r="M232" s="641" t="s">
        <v>19</v>
      </c>
      <c r="N232" s="641" t="s">
        <v>19</v>
      </c>
      <c r="O232" s="641" t="s">
        <v>19</v>
      </c>
      <c r="P232" s="1714"/>
      <c r="Q232" s="1715"/>
    </row>
    <row r="233" spans="2:28" s="51" customFormat="1" ht="30" x14ac:dyDescent="0.25">
      <c r="B233" s="51" t="s">
        <v>2898</v>
      </c>
      <c r="C233" s="550" t="s">
        <v>2934</v>
      </c>
      <c r="D233" s="51" t="s">
        <v>2899</v>
      </c>
      <c r="E233" s="51">
        <v>34976328</v>
      </c>
      <c r="F233" s="51" t="s">
        <v>1577</v>
      </c>
      <c r="G233" s="154" t="s">
        <v>2900</v>
      </c>
      <c r="H233" s="309">
        <v>34030</v>
      </c>
      <c r="I233" s="51" t="s">
        <v>1520</v>
      </c>
      <c r="M233" s="51" t="s">
        <v>19</v>
      </c>
      <c r="N233" s="51" t="s">
        <v>20</v>
      </c>
      <c r="O233" s="51" t="s">
        <v>19</v>
      </c>
      <c r="P233" s="1773" t="s">
        <v>2901</v>
      </c>
      <c r="Q233" s="1773"/>
      <c r="R233" s="35"/>
      <c r="S233" s="35"/>
      <c r="T233" s="35"/>
      <c r="U233" s="35"/>
      <c r="V233" s="35"/>
      <c r="W233" s="35"/>
      <c r="X233" s="35"/>
      <c r="Y233" s="35"/>
      <c r="Z233" s="35"/>
      <c r="AA233" s="35"/>
      <c r="AB233" s="510"/>
    </row>
    <row r="234" spans="2:28" hidden="1" x14ac:dyDescent="0.25">
      <c r="B234" s="656" t="s">
        <v>2902</v>
      </c>
      <c r="C234" s="547" t="s">
        <v>166</v>
      </c>
      <c r="D234" s="656" t="s">
        <v>2903</v>
      </c>
      <c r="E234" s="657">
        <v>34988717</v>
      </c>
      <c r="F234" s="658" t="s">
        <v>961</v>
      </c>
      <c r="G234" s="578" t="s">
        <v>289</v>
      </c>
      <c r="H234" s="659">
        <v>36305</v>
      </c>
      <c r="I234" s="660" t="s">
        <v>1520</v>
      </c>
      <c r="J234" s="661" t="s">
        <v>86</v>
      </c>
      <c r="K234" s="662" t="s">
        <v>86</v>
      </c>
      <c r="L234" s="662" t="s">
        <v>86</v>
      </c>
      <c r="M234" s="587"/>
      <c r="N234" s="587"/>
      <c r="O234" s="587"/>
      <c r="P234" s="561"/>
      <c r="Q234" s="562"/>
    </row>
    <row r="235" spans="2:28" ht="30" x14ac:dyDescent="0.25">
      <c r="B235" s="182" t="s">
        <v>2904</v>
      </c>
      <c r="C235" s="550" t="s">
        <v>2934</v>
      </c>
      <c r="D235" s="182" t="s">
        <v>2905</v>
      </c>
      <c r="E235" s="320">
        <v>1067856083</v>
      </c>
      <c r="F235" s="281" t="s">
        <v>446</v>
      </c>
      <c r="G235" s="154" t="s">
        <v>282</v>
      </c>
      <c r="H235" s="315">
        <v>40403</v>
      </c>
      <c r="I235" s="282" t="s">
        <v>1520</v>
      </c>
      <c r="J235" s="308" t="s">
        <v>557</v>
      </c>
      <c r="K235" s="316"/>
      <c r="L235" s="316"/>
      <c r="M235" s="51" t="s">
        <v>19</v>
      </c>
      <c r="N235" s="51" t="s">
        <v>19</v>
      </c>
      <c r="O235" s="51" t="s">
        <v>19</v>
      </c>
      <c r="P235" s="559"/>
      <c r="Q235" s="560"/>
    </row>
    <row r="236" spans="2:28" x14ac:dyDescent="0.25">
      <c r="B236" s="182"/>
      <c r="C236" s="550"/>
      <c r="D236" s="182"/>
      <c r="E236" s="320"/>
      <c r="F236" s="281"/>
      <c r="G236" s="154"/>
      <c r="H236" s="315"/>
      <c r="I236" s="282"/>
      <c r="J236" s="308"/>
      <c r="K236" s="316"/>
      <c r="L236" s="316"/>
      <c r="M236" s="51"/>
      <c r="N236" s="51"/>
      <c r="O236" s="51"/>
      <c r="P236" s="559"/>
      <c r="Q236" s="560"/>
    </row>
    <row r="237" spans="2:28" x14ac:dyDescent="0.25">
      <c r="B237" s="182"/>
      <c r="C237" s="550"/>
      <c r="D237" s="182"/>
      <c r="E237" s="320"/>
      <c r="F237" s="281"/>
      <c r="G237" s="154"/>
      <c r="H237" s="315"/>
      <c r="I237" s="282"/>
      <c r="J237" s="308"/>
      <c r="K237" s="316"/>
      <c r="L237" s="316"/>
      <c r="M237" s="51"/>
      <c r="N237" s="51"/>
      <c r="O237" s="51"/>
      <c r="P237" s="559"/>
      <c r="Q237" s="560"/>
    </row>
    <row r="238" spans="2:28" x14ac:dyDescent="0.25">
      <c r="B238" s="182"/>
      <c r="C238" s="550"/>
      <c r="D238" s="182"/>
      <c r="E238" s="320"/>
      <c r="F238" s="281"/>
      <c r="G238" s="154"/>
      <c r="H238" s="315"/>
      <c r="I238" s="282"/>
      <c r="J238" s="308"/>
      <c r="K238" s="316"/>
      <c r="L238" s="316"/>
      <c r="M238" s="51"/>
      <c r="N238" s="51"/>
      <c r="O238" s="51"/>
      <c r="P238" s="559"/>
      <c r="Q238" s="560"/>
    </row>
    <row r="239" spans="2:28" x14ac:dyDescent="0.25">
      <c r="B239" s="182"/>
      <c r="C239" s="550"/>
      <c r="D239" s="182"/>
      <c r="E239" s="320"/>
      <c r="F239" s="281"/>
      <c r="G239" s="154"/>
      <c r="H239" s="315"/>
      <c r="I239" s="282"/>
      <c r="J239" s="308"/>
      <c r="K239" s="316"/>
      <c r="L239" s="316"/>
      <c r="M239" s="51"/>
      <c r="N239" s="51"/>
      <c r="O239" s="51"/>
      <c r="P239" s="559"/>
      <c r="Q239" s="560"/>
    </row>
    <row r="240" spans="2:28" x14ac:dyDescent="0.25">
      <c r="B240" s="182"/>
      <c r="C240" s="184"/>
      <c r="D240" s="182"/>
      <c r="E240" s="281"/>
      <c r="F240" s="281"/>
      <c r="G240" s="154"/>
      <c r="H240" s="315"/>
      <c r="I240" s="282"/>
      <c r="J240" s="308"/>
      <c r="K240" s="316"/>
      <c r="L240" s="316"/>
      <c r="M240" s="51"/>
      <c r="N240" s="51"/>
      <c r="O240" s="51"/>
      <c r="P240" s="559"/>
      <c r="Q240" s="560"/>
    </row>
    <row r="241" spans="2:17" x14ac:dyDescent="0.25">
      <c r="B241" s="182"/>
      <c r="C241" s="184"/>
      <c r="D241" s="281"/>
      <c r="E241" s="281"/>
      <c r="F241" s="281"/>
      <c r="G241" s="281"/>
      <c r="H241" s="315"/>
      <c r="I241" s="282"/>
      <c r="J241" s="321"/>
      <c r="K241" s="322"/>
      <c r="L241" s="283"/>
      <c r="M241" s="51"/>
      <c r="N241" s="51"/>
      <c r="O241" s="51"/>
      <c r="P241" s="1609"/>
      <c r="Q241" s="1609"/>
    </row>
    <row r="244" spans="2:17" ht="15.75" thickBot="1" x14ac:dyDescent="0.3">
      <c r="B244" s="1" t="s">
        <v>2906</v>
      </c>
    </row>
    <row r="245" spans="2:17" ht="30" x14ac:dyDescent="0.25">
      <c r="B245" s="55" t="s">
        <v>18</v>
      </c>
      <c r="C245" s="55" t="s">
        <v>175</v>
      </c>
      <c r="D245" s="568" t="s">
        <v>176</v>
      </c>
      <c r="E245" s="55" t="s">
        <v>28</v>
      </c>
      <c r="F245" s="200" t="s">
        <v>177</v>
      </c>
    </row>
    <row r="246" spans="2:17" ht="96" x14ac:dyDescent="0.2">
      <c r="B246" s="1734" t="s">
        <v>178</v>
      </c>
      <c r="C246" s="202" t="s">
        <v>179</v>
      </c>
      <c r="D246" s="550">
        <v>25</v>
      </c>
      <c r="E246" s="550">
        <v>25</v>
      </c>
      <c r="F246" s="1735">
        <f>+E246+E247+E248</f>
        <v>60</v>
      </c>
    </row>
    <row r="247" spans="2:17" ht="72" x14ac:dyDescent="0.2">
      <c r="B247" s="1734"/>
      <c r="C247" s="202" t="s">
        <v>180</v>
      </c>
      <c r="D247" s="557">
        <v>25</v>
      </c>
      <c r="E247" s="550">
        <v>25</v>
      </c>
      <c r="F247" s="1736"/>
    </row>
    <row r="248" spans="2:17" ht="48" x14ac:dyDescent="0.2">
      <c r="B248" s="1734"/>
      <c r="C248" s="202" t="s">
        <v>181</v>
      </c>
      <c r="D248" s="550">
        <v>10</v>
      </c>
      <c r="E248" s="550">
        <v>10</v>
      </c>
      <c r="F248" s="1737"/>
    </row>
    <row r="250" spans="2:17" ht="15.75" thickBot="1" x14ac:dyDescent="0.3">
      <c r="B250" s="1" t="s">
        <v>2907</v>
      </c>
    </row>
    <row r="251" spans="2:17" ht="30" x14ac:dyDescent="0.25">
      <c r="B251" s="55" t="s">
        <v>18</v>
      </c>
      <c r="C251" s="55" t="s">
        <v>175</v>
      </c>
      <c r="D251" s="568" t="s">
        <v>176</v>
      </c>
      <c r="E251" s="55" t="s">
        <v>28</v>
      </c>
      <c r="F251" s="200" t="s">
        <v>177</v>
      </c>
      <c r="G251" s="201"/>
    </row>
    <row r="252" spans="2:17" ht="96" x14ac:dyDescent="0.2">
      <c r="B252" s="1734" t="s">
        <v>178</v>
      </c>
      <c r="C252" s="202" t="s">
        <v>179</v>
      </c>
      <c r="D252" s="550">
        <v>25</v>
      </c>
      <c r="E252" s="550">
        <v>25</v>
      </c>
      <c r="F252" s="1735">
        <f>+E252+E253+E254</f>
        <v>60</v>
      </c>
      <c r="G252" s="203"/>
    </row>
    <row r="253" spans="2:17" ht="72" x14ac:dyDescent="0.2">
      <c r="B253" s="1734"/>
      <c r="C253" s="202" t="s">
        <v>180</v>
      </c>
      <c r="D253" s="557">
        <v>25</v>
      </c>
      <c r="E253" s="550">
        <v>25</v>
      </c>
      <c r="F253" s="1736"/>
      <c r="G253" s="203"/>
    </row>
    <row r="254" spans="2:17" ht="48" x14ac:dyDescent="0.2">
      <c r="B254" s="1734"/>
      <c r="C254" s="202" t="s">
        <v>181</v>
      </c>
      <c r="D254" s="550">
        <v>10</v>
      </c>
      <c r="E254" s="550">
        <v>10</v>
      </c>
      <c r="F254" s="1737"/>
      <c r="G254" s="203"/>
    </row>
    <row r="255" spans="2:17" ht="15.75" thickBot="1" x14ac:dyDescent="0.3">
      <c r="B255" s="1" t="s">
        <v>2908</v>
      </c>
      <c r="G255" s="203"/>
    </row>
    <row r="256" spans="2:17" ht="30" x14ac:dyDescent="0.25">
      <c r="B256" s="55" t="s">
        <v>18</v>
      </c>
      <c r="C256" s="55" t="s">
        <v>175</v>
      </c>
      <c r="D256" s="568" t="s">
        <v>176</v>
      </c>
      <c r="E256" s="55" t="s">
        <v>28</v>
      </c>
      <c r="F256" s="200" t="s">
        <v>177</v>
      </c>
      <c r="G256" s="203"/>
    </row>
    <row r="257" spans="2:7" ht="96" x14ac:dyDescent="0.2">
      <c r="B257" s="1734" t="s">
        <v>178</v>
      </c>
      <c r="C257" s="202" t="s">
        <v>179</v>
      </c>
      <c r="D257" s="550">
        <v>25</v>
      </c>
      <c r="E257" s="550">
        <v>25</v>
      </c>
      <c r="F257" s="1735">
        <f>+E257+E258+E259</f>
        <v>35</v>
      </c>
      <c r="G257" s="203"/>
    </row>
    <row r="258" spans="2:7" ht="72" x14ac:dyDescent="0.2">
      <c r="B258" s="1734"/>
      <c r="C258" s="202" t="s">
        <v>180</v>
      </c>
      <c r="D258" s="557">
        <v>25</v>
      </c>
      <c r="E258" s="550">
        <v>0</v>
      </c>
      <c r="F258" s="1736"/>
      <c r="G258" s="203"/>
    </row>
    <row r="259" spans="2:7" ht="48" x14ac:dyDescent="0.2">
      <c r="B259" s="1734"/>
      <c r="C259" s="202" t="s">
        <v>181</v>
      </c>
      <c r="D259" s="550">
        <v>10</v>
      </c>
      <c r="E259" s="550">
        <v>10</v>
      </c>
      <c r="F259" s="1737"/>
      <c r="G259" s="203"/>
    </row>
    <row r="262" spans="2:7" x14ac:dyDescent="0.25">
      <c r="B262" s="47" t="s">
        <v>182</v>
      </c>
    </row>
    <row r="265" spans="2:7" x14ac:dyDescent="0.25">
      <c r="B265" s="49" t="s">
        <v>18</v>
      </c>
      <c r="C265" s="49" t="s">
        <v>27</v>
      </c>
      <c r="D265" s="55" t="s">
        <v>28</v>
      </c>
      <c r="E265" s="55" t="s">
        <v>29</v>
      </c>
    </row>
    <row r="266" spans="2:7" ht="28.5" x14ac:dyDescent="0.25">
      <c r="B266" s="56" t="s">
        <v>183</v>
      </c>
      <c r="C266" s="257">
        <v>40</v>
      </c>
      <c r="D266" s="550">
        <v>40</v>
      </c>
      <c r="E266" s="1566">
        <f>+D266+D267</f>
        <v>100</v>
      </c>
    </row>
    <row r="267" spans="2:7" ht="42.75" x14ac:dyDescent="0.25">
      <c r="B267" s="56" t="s">
        <v>184</v>
      </c>
      <c r="C267" s="257">
        <v>60</v>
      </c>
      <c r="D267" s="550">
        <v>60</v>
      </c>
      <c r="E267" s="1567"/>
    </row>
    <row r="270" spans="2:7" x14ac:dyDescent="0.25">
      <c r="E270" s="323"/>
    </row>
  </sheetData>
  <sheetProtection sheet="1" objects="1" scenarios="1" formatCells="0" formatColumns="0" formatRows="0" insertColumns="0" insertRows="0" insertHyperlinks="0" deleteColumns="0" deleteRows="0"/>
  <autoFilter ref="B223:Q235">
    <filterColumn colId="0">
      <filters>
        <filter val="APOYO FINANCIERO -GRUPO 5"/>
        <filter val="APOYO PEDAGOGICO  GRUPO -5"/>
        <filter val="COORDINADORA GENERAL GRUPO 5"/>
      </filters>
    </filterColumn>
    <filterColumn colId="8" showButton="0"/>
    <filterColumn colId="9" showButton="0"/>
    <filterColumn colId="14" showButton="0"/>
  </autoFilter>
  <mergeCells count="139">
    <mergeCell ref="B221:N221"/>
    <mergeCell ref="C223:C224"/>
    <mergeCell ref="D223:D224"/>
    <mergeCell ref="E223:E224"/>
    <mergeCell ref="F223:F224"/>
    <mergeCell ref="G223:G224"/>
    <mergeCell ref="H223:H224"/>
    <mergeCell ref="P152:Q152"/>
    <mergeCell ref="P153:Q153"/>
    <mergeCell ref="P157:Q157"/>
    <mergeCell ref="P158:Q158"/>
    <mergeCell ref="P159:Q159"/>
    <mergeCell ref="P161:Q161"/>
    <mergeCell ref="E204:E206"/>
    <mergeCell ref="E211:E213"/>
    <mergeCell ref="E217:E219"/>
    <mergeCell ref="P167:Q167"/>
    <mergeCell ref="P168:Q168"/>
    <mergeCell ref="P169:Q169"/>
    <mergeCell ref="P170:Q170"/>
    <mergeCell ref="P171:Q171"/>
    <mergeCell ref="P162:Q162"/>
    <mergeCell ref="P163:Q163"/>
    <mergeCell ref="P165:Q165"/>
    <mergeCell ref="O96:P96"/>
    <mergeCell ref="O97:P97"/>
    <mergeCell ref="O98:P98"/>
    <mergeCell ref="B133:N133"/>
    <mergeCell ref="B138:B139"/>
    <mergeCell ref="C138:C139"/>
    <mergeCell ref="D138:D139"/>
    <mergeCell ref="E138:E139"/>
    <mergeCell ref="F138:F139"/>
    <mergeCell ref="G138:G139"/>
    <mergeCell ref="H138:H139"/>
    <mergeCell ref="I138:I139"/>
    <mergeCell ref="J138:L138"/>
    <mergeCell ref="M138:M139"/>
    <mergeCell ref="N138:N139"/>
    <mergeCell ref="P138:Q139"/>
    <mergeCell ref="O112:P112"/>
    <mergeCell ref="O113:P113"/>
    <mergeCell ref="O114:P114"/>
    <mergeCell ref="O115:P115"/>
    <mergeCell ref="O117:P117"/>
    <mergeCell ref="O95:P95"/>
    <mergeCell ref="E44:F47"/>
    <mergeCell ref="E54:E55"/>
    <mergeCell ref="E60:E61"/>
    <mergeCell ref="E67:E68"/>
    <mergeCell ref="M69:N69"/>
    <mergeCell ref="C87:N87"/>
    <mergeCell ref="B89:N89"/>
    <mergeCell ref="O92:P92"/>
    <mergeCell ref="O93:P93"/>
    <mergeCell ref="O94:P94"/>
    <mergeCell ref="B83:B84"/>
    <mergeCell ref="C83:C84"/>
    <mergeCell ref="D83:E83"/>
    <mergeCell ref="F84:F86"/>
    <mergeCell ref="E42:F42"/>
    <mergeCell ref="C9:N9"/>
    <mergeCell ref="B2:P2"/>
    <mergeCell ref="B4:P4"/>
    <mergeCell ref="C6:N6"/>
    <mergeCell ref="C7:N7"/>
    <mergeCell ref="C8:N8"/>
    <mergeCell ref="C10:E10"/>
    <mergeCell ref="B14:C21"/>
    <mergeCell ref="B22:C22"/>
    <mergeCell ref="E29:F29"/>
    <mergeCell ref="E30:F33"/>
    <mergeCell ref="P166:Q166"/>
    <mergeCell ref="D179:E179"/>
    <mergeCell ref="P179:Q179"/>
    <mergeCell ref="D180:E180"/>
    <mergeCell ref="B183:P183"/>
    <mergeCell ref="B186:N186"/>
    <mergeCell ref="P172:Q172"/>
    <mergeCell ref="P173:Q173"/>
    <mergeCell ref="P174:Q174"/>
    <mergeCell ref="P175:Q175"/>
    <mergeCell ref="B176:N176"/>
    <mergeCell ref="F246:F248"/>
    <mergeCell ref="B252:B254"/>
    <mergeCell ref="F252:F254"/>
    <mergeCell ref="P227:Q227"/>
    <mergeCell ref="P229:Q229"/>
    <mergeCell ref="P230:Q230"/>
    <mergeCell ref="P231:Q231"/>
    <mergeCell ref="P232:Q232"/>
    <mergeCell ref="I223:I224"/>
    <mergeCell ref="J223:L223"/>
    <mergeCell ref="P223:Q223"/>
    <mergeCell ref="P225:Q225"/>
    <mergeCell ref="P226:Q226"/>
    <mergeCell ref="B257:B259"/>
    <mergeCell ref="F257:F259"/>
    <mergeCell ref="E266:E267"/>
    <mergeCell ref="O99:P99"/>
    <mergeCell ref="O100:P100"/>
    <mergeCell ref="O101:P101"/>
    <mergeCell ref="O102:P102"/>
    <mergeCell ref="O103:P103"/>
    <mergeCell ref="O104:P104"/>
    <mergeCell ref="O105:P105"/>
    <mergeCell ref="O106:P106"/>
    <mergeCell ref="O107:P107"/>
    <mergeCell ref="O108:P108"/>
    <mergeCell ref="O109:P109"/>
    <mergeCell ref="O110:P110"/>
    <mergeCell ref="O111:P111"/>
    <mergeCell ref="P233:Q233"/>
    <mergeCell ref="P241:Q241"/>
    <mergeCell ref="B246:B248"/>
    <mergeCell ref="P160:Q160"/>
    <mergeCell ref="O123:P123"/>
    <mergeCell ref="O124:P124"/>
    <mergeCell ref="P154:Q154"/>
    <mergeCell ref="P155:Q155"/>
    <mergeCell ref="P156:Q156"/>
    <mergeCell ref="O118:P118"/>
    <mergeCell ref="O119:P119"/>
    <mergeCell ref="O120:P120"/>
    <mergeCell ref="O121:P121"/>
    <mergeCell ref="O122:P122"/>
    <mergeCell ref="O138:O139"/>
    <mergeCell ref="P150:Q150"/>
    <mergeCell ref="P140:Q140"/>
    <mergeCell ref="P141:Q141"/>
    <mergeCell ref="P142:Q142"/>
    <mergeCell ref="P143:Q143"/>
    <mergeCell ref="P144:Q144"/>
    <mergeCell ref="P145:Q145"/>
    <mergeCell ref="P146:Q146"/>
    <mergeCell ref="P147:Q147"/>
    <mergeCell ref="P148:Q148"/>
    <mergeCell ref="P149:Q149"/>
    <mergeCell ref="P151:Q151"/>
  </mergeCells>
  <dataValidations disablePrompts="1" count="2">
    <dataValidation type="list" allowBlank="1" showInputMessage="1" showErrorMessage="1" sqref="WVE983183 WVE24:WVE68 WLI24:WLI68 WBM24:WBM68 VRQ24:VRQ68 VHU24:VHU68 UXY24:UXY68 UOC24:UOC68 UEG24:UEG68 TUK24:TUK68 TKO24:TKO68 TAS24:TAS68 SQW24:SQW68 SHA24:SHA68 RXE24:RXE68 RNI24:RNI68 RDM24:RDM68 QTQ24:QTQ68 QJU24:QJU68 PZY24:PZY68 PQC24:PQC68 PGG24:PGG68 OWK24:OWK68 OMO24:OMO68 OCS24:OCS68 NSW24:NSW68 NJA24:NJA68 MZE24:MZE68 MPI24:MPI68 MFM24:MFM68 LVQ24:LVQ68 LLU24:LLU68 LBY24:LBY68 KSC24:KSC68 KIG24:KIG68 JYK24:JYK68 JOO24:JOO68 JES24:JES68 IUW24:IUW68 ILA24:ILA68 IBE24:IBE68 HRI24:HRI68 HHM24:HHM68 GXQ24:GXQ68 GNU24:GNU68 GDY24:GDY68 FUC24:FUC68 FKG24:FKG68 FAK24:FAK68 EQO24:EQO68 EGS24:EGS68 DWW24:DWW68 DNA24:DNA68 DDE24:DDE68 CTI24:CTI68 CJM24:CJM68 BZQ24:BZQ68 BPU24:BPU68 BFY24:BFY68 AWC24:AWC68 AMG24:AMG68 ACK24:ACK68 SO24:SO68 IS24:IS68 A24:A68 A65679 IS65679 SO65679 ACK65679 AMG65679 AWC65679 BFY65679 BPU65679 BZQ65679 CJM65679 CTI65679 DDE65679 DNA65679 DWW65679 EGS65679 EQO65679 FAK65679 FKG65679 FUC65679 GDY65679 GNU65679 GXQ65679 HHM65679 HRI65679 IBE65679 ILA65679 IUW65679 JES65679 JOO65679 JYK65679 KIG65679 KSC65679 LBY65679 LLU65679 LVQ65679 MFM65679 MPI65679 MZE65679 NJA65679 NSW65679 OCS65679 OMO65679 OWK65679 PGG65679 PQC65679 PZY65679 QJU65679 QTQ65679 RDM65679 RNI65679 RXE65679 SHA65679 SQW65679 TAS65679 TKO65679 TUK65679 UEG65679 UOC65679 UXY65679 VHU65679 VRQ65679 WBM65679 WLI65679 WVE65679 A131215 IS131215 SO131215 ACK131215 AMG131215 AWC131215 BFY131215 BPU131215 BZQ131215 CJM131215 CTI131215 DDE131215 DNA131215 DWW131215 EGS131215 EQO131215 FAK131215 FKG131215 FUC131215 GDY131215 GNU131215 GXQ131215 HHM131215 HRI131215 IBE131215 ILA131215 IUW131215 JES131215 JOO131215 JYK131215 KIG131215 KSC131215 LBY131215 LLU131215 LVQ131215 MFM131215 MPI131215 MZE131215 NJA131215 NSW131215 OCS131215 OMO131215 OWK131215 PGG131215 PQC131215 PZY131215 QJU131215 QTQ131215 RDM131215 RNI131215 RXE131215 SHA131215 SQW131215 TAS131215 TKO131215 TUK131215 UEG131215 UOC131215 UXY131215 VHU131215 VRQ131215 WBM131215 WLI131215 WVE131215 A196751 IS196751 SO196751 ACK196751 AMG196751 AWC196751 BFY196751 BPU196751 BZQ196751 CJM196751 CTI196751 DDE196751 DNA196751 DWW196751 EGS196751 EQO196751 FAK196751 FKG196751 FUC196751 GDY196751 GNU196751 GXQ196751 HHM196751 HRI196751 IBE196751 ILA196751 IUW196751 JES196751 JOO196751 JYK196751 KIG196751 KSC196751 LBY196751 LLU196751 LVQ196751 MFM196751 MPI196751 MZE196751 NJA196751 NSW196751 OCS196751 OMO196751 OWK196751 PGG196751 PQC196751 PZY196751 QJU196751 QTQ196751 RDM196751 RNI196751 RXE196751 SHA196751 SQW196751 TAS196751 TKO196751 TUK196751 UEG196751 UOC196751 UXY196751 VHU196751 VRQ196751 WBM196751 WLI196751 WVE196751 A262287 IS262287 SO262287 ACK262287 AMG262287 AWC262287 BFY262287 BPU262287 BZQ262287 CJM262287 CTI262287 DDE262287 DNA262287 DWW262287 EGS262287 EQO262287 FAK262287 FKG262287 FUC262287 GDY262287 GNU262287 GXQ262287 HHM262287 HRI262287 IBE262287 ILA262287 IUW262287 JES262287 JOO262287 JYK262287 KIG262287 KSC262287 LBY262287 LLU262287 LVQ262287 MFM262287 MPI262287 MZE262287 NJA262287 NSW262287 OCS262287 OMO262287 OWK262287 PGG262287 PQC262287 PZY262287 QJU262287 QTQ262287 RDM262287 RNI262287 RXE262287 SHA262287 SQW262287 TAS262287 TKO262287 TUK262287 UEG262287 UOC262287 UXY262287 VHU262287 VRQ262287 WBM262287 WLI262287 WVE262287 A327823 IS327823 SO327823 ACK327823 AMG327823 AWC327823 BFY327823 BPU327823 BZQ327823 CJM327823 CTI327823 DDE327823 DNA327823 DWW327823 EGS327823 EQO327823 FAK327823 FKG327823 FUC327823 GDY327823 GNU327823 GXQ327823 HHM327823 HRI327823 IBE327823 ILA327823 IUW327823 JES327823 JOO327823 JYK327823 KIG327823 KSC327823 LBY327823 LLU327823 LVQ327823 MFM327823 MPI327823 MZE327823 NJA327823 NSW327823 OCS327823 OMO327823 OWK327823 PGG327823 PQC327823 PZY327823 QJU327823 QTQ327823 RDM327823 RNI327823 RXE327823 SHA327823 SQW327823 TAS327823 TKO327823 TUK327823 UEG327823 UOC327823 UXY327823 VHU327823 VRQ327823 WBM327823 WLI327823 WVE327823 A393359 IS393359 SO393359 ACK393359 AMG393359 AWC393359 BFY393359 BPU393359 BZQ393359 CJM393359 CTI393359 DDE393359 DNA393359 DWW393359 EGS393359 EQO393359 FAK393359 FKG393359 FUC393359 GDY393359 GNU393359 GXQ393359 HHM393359 HRI393359 IBE393359 ILA393359 IUW393359 JES393359 JOO393359 JYK393359 KIG393359 KSC393359 LBY393359 LLU393359 LVQ393359 MFM393359 MPI393359 MZE393359 NJA393359 NSW393359 OCS393359 OMO393359 OWK393359 PGG393359 PQC393359 PZY393359 QJU393359 QTQ393359 RDM393359 RNI393359 RXE393359 SHA393359 SQW393359 TAS393359 TKO393359 TUK393359 UEG393359 UOC393359 UXY393359 VHU393359 VRQ393359 WBM393359 WLI393359 WVE393359 A458895 IS458895 SO458895 ACK458895 AMG458895 AWC458895 BFY458895 BPU458895 BZQ458895 CJM458895 CTI458895 DDE458895 DNA458895 DWW458895 EGS458895 EQO458895 FAK458895 FKG458895 FUC458895 GDY458895 GNU458895 GXQ458895 HHM458895 HRI458895 IBE458895 ILA458895 IUW458895 JES458895 JOO458895 JYK458895 KIG458895 KSC458895 LBY458895 LLU458895 LVQ458895 MFM458895 MPI458895 MZE458895 NJA458895 NSW458895 OCS458895 OMO458895 OWK458895 PGG458895 PQC458895 PZY458895 QJU458895 QTQ458895 RDM458895 RNI458895 RXE458895 SHA458895 SQW458895 TAS458895 TKO458895 TUK458895 UEG458895 UOC458895 UXY458895 VHU458895 VRQ458895 WBM458895 WLI458895 WVE458895 A524431 IS524431 SO524431 ACK524431 AMG524431 AWC524431 BFY524431 BPU524431 BZQ524431 CJM524431 CTI524431 DDE524431 DNA524431 DWW524431 EGS524431 EQO524431 FAK524431 FKG524431 FUC524431 GDY524431 GNU524431 GXQ524431 HHM524431 HRI524431 IBE524431 ILA524431 IUW524431 JES524431 JOO524431 JYK524431 KIG524431 KSC524431 LBY524431 LLU524431 LVQ524431 MFM524431 MPI524431 MZE524431 NJA524431 NSW524431 OCS524431 OMO524431 OWK524431 PGG524431 PQC524431 PZY524431 QJU524431 QTQ524431 RDM524431 RNI524431 RXE524431 SHA524431 SQW524431 TAS524431 TKO524431 TUK524431 UEG524431 UOC524431 UXY524431 VHU524431 VRQ524431 WBM524431 WLI524431 WVE524431 A589967 IS589967 SO589967 ACK589967 AMG589967 AWC589967 BFY589967 BPU589967 BZQ589967 CJM589967 CTI589967 DDE589967 DNA589967 DWW589967 EGS589967 EQO589967 FAK589967 FKG589967 FUC589967 GDY589967 GNU589967 GXQ589967 HHM589967 HRI589967 IBE589967 ILA589967 IUW589967 JES589967 JOO589967 JYK589967 KIG589967 KSC589967 LBY589967 LLU589967 LVQ589967 MFM589967 MPI589967 MZE589967 NJA589967 NSW589967 OCS589967 OMO589967 OWK589967 PGG589967 PQC589967 PZY589967 QJU589967 QTQ589967 RDM589967 RNI589967 RXE589967 SHA589967 SQW589967 TAS589967 TKO589967 TUK589967 UEG589967 UOC589967 UXY589967 VHU589967 VRQ589967 WBM589967 WLI589967 WVE589967 A655503 IS655503 SO655503 ACK655503 AMG655503 AWC655503 BFY655503 BPU655503 BZQ655503 CJM655503 CTI655503 DDE655503 DNA655503 DWW655503 EGS655503 EQO655503 FAK655503 FKG655503 FUC655503 GDY655503 GNU655503 GXQ655503 HHM655503 HRI655503 IBE655503 ILA655503 IUW655503 JES655503 JOO655503 JYK655503 KIG655503 KSC655503 LBY655503 LLU655503 LVQ655503 MFM655503 MPI655503 MZE655503 NJA655503 NSW655503 OCS655503 OMO655503 OWK655503 PGG655503 PQC655503 PZY655503 QJU655503 QTQ655503 RDM655503 RNI655503 RXE655503 SHA655503 SQW655503 TAS655503 TKO655503 TUK655503 UEG655503 UOC655503 UXY655503 VHU655503 VRQ655503 WBM655503 WLI655503 WVE655503 A721039 IS721039 SO721039 ACK721039 AMG721039 AWC721039 BFY721039 BPU721039 BZQ721039 CJM721039 CTI721039 DDE721039 DNA721039 DWW721039 EGS721039 EQO721039 FAK721039 FKG721039 FUC721039 GDY721039 GNU721039 GXQ721039 HHM721039 HRI721039 IBE721039 ILA721039 IUW721039 JES721039 JOO721039 JYK721039 KIG721039 KSC721039 LBY721039 LLU721039 LVQ721039 MFM721039 MPI721039 MZE721039 NJA721039 NSW721039 OCS721039 OMO721039 OWK721039 PGG721039 PQC721039 PZY721039 QJU721039 QTQ721039 RDM721039 RNI721039 RXE721039 SHA721039 SQW721039 TAS721039 TKO721039 TUK721039 UEG721039 UOC721039 UXY721039 VHU721039 VRQ721039 WBM721039 WLI721039 WVE721039 A786575 IS786575 SO786575 ACK786575 AMG786575 AWC786575 BFY786575 BPU786575 BZQ786575 CJM786575 CTI786575 DDE786575 DNA786575 DWW786575 EGS786575 EQO786575 FAK786575 FKG786575 FUC786575 GDY786575 GNU786575 GXQ786575 HHM786575 HRI786575 IBE786575 ILA786575 IUW786575 JES786575 JOO786575 JYK786575 KIG786575 KSC786575 LBY786575 LLU786575 LVQ786575 MFM786575 MPI786575 MZE786575 NJA786575 NSW786575 OCS786575 OMO786575 OWK786575 PGG786575 PQC786575 PZY786575 QJU786575 QTQ786575 RDM786575 RNI786575 RXE786575 SHA786575 SQW786575 TAS786575 TKO786575 TUK786575 UEG786575 UOC786575 UXY786575 VHU786575 VRQ786575 WBM786575 WLI786575 WVE786575 A852111 IS852111 SO852111 ACK852111 AMG852111 AWC852111 BFY852111 BPU852111 BZQ852111 CJM852111 CTI852111 DDE852111 DNA852111 DWW852111 EGS852111 EQO852111 FAK852111 FKG852111 FUC852111 GDY852111 GNU852111 GXQ852111 HHM852111 HRI852111 IBE852111 ILA852111 IUW852111 JES852111 JOO852111 JYK852111 KIG852111 KSC852111 LBY852111 LLU852111 LVQ852111 MFM852111 MPI852111 MZE852111 NJA852111 NSW852111 OCS852111 OMO852111 OWK852111 PGG852111 PQC852111 PZY852111 QJU852111 QTQ852111 RDM852111 RNI852111 RXE852111 SHA852111 SQW852111 TAS852111 TKO852111 TUK852111 UEG852111 UOC852111 UXY852111 VHU852111 VRQ852111 WBM852111 WLI852111 WVE852111 A917647 IS917647 SO917647 ACK917647 AMG917647 AWC917647 BFY917647 BPU917647 BZQ917647 CJM917647 CTI917647 DDE917647 DNA917647 DWW917647 EGS917647 EQO917647 FAK917647 FKG917647 FUC917647 GDY917647 GNU917647 GXQ917647 HHM917647 HRI917647 IBE917647 ILA917647 IUW917647 JES917647 JOO917647 JYK917647 KIG917647 KSC917647 LBY917647 LLU917647 LVQ917647 MFM917647 MPI917647 MZE917647 NJA917647 NSW917647 OCS917647 OMO917647 OWK917647 PGG917647 PQC917647 PZY917647 QJU917647 QTQ917647 RDM917647 RNI917647 RXE917647 SHA917647 SQW917647 TAS917647 TKO917647 TUK917647 UEG917647 UOC917647 UXY917647 VHU917647 VRQ917647 WBM917647 WLI917647 WVE917647 A983183 IS983183 SO983183 ACK983183 AMG983183 AWC983183 BFY983183 BPU983183 BZQ983183 CJM983183 CTI983183 DDE983183 DNA983183 DWW983183 EGS983183 EQO983183 FAK983183 FKG983183 FUC983183 GDY983183 GNU983183 GXQ983183 HHM983183 HRI983183 IBE983183 ILA983183 IUW983183 JES983183 JOO983183 JYK983183 KIG983183 KSC983183 LBY983183 LLU983183 LVQ983183 MFM983183 MPI983183 MZE983183 NJA983183 NSW983183 OCS983183 OMO983183 OWK983183 PGG983183 PQC983183 PZY983183 QJU983183 QTQ983183 RDM983183 RNI983183 RXE983183 SHA983183 SQW983183 TAS983183 TKO983183 TUK983183 UEG983183 UOC983183 UXY983183 VHU983183 VRQ983183 WBM983183 WLI983183">
      <formula1>"1,2,3,4,5"</formula1>
    </dataValidation>
    <dataValidation type="decimal" allowBlank="1" showInputMessage="1" showErrorMessage="1" sqref="WVH983183 WVH24:WVH68 WLL24:WLL68 WBP24:WBP68 VRT24:VRT68 VHX24:VHX68 UYB24:UYB68 UOF24:UOF68 UEJ24:UEJ68 TUN24:TUN68 TKR24:TKR68 TAV24:TAV68 SQZ24:SQZ68 SHD24:SHD68 RXH24:RXH68 RNL24:RNL68 RDP24:RDP68 QTT24:QTT68 QJX24:QJX68 QAB24:QAB68 PQF24:PQF68 PGJ24:PGJ68 OWN24:OWN68 OMR24:OMR68 OCV24:OCV68 NSZ24:NSZ68 NJD24:NJD68 MZH24:MZH68 MPL24:MPL68 MFP24:MFP68 LVT24:LVT68 LLX24:LLX68 LCB24:LCB68 KSF24:KSF68 KIJ24:KIJ68 JYN24:JYN68 JOR24:JOR68 JEV24:JEV68 IUZ24:IUZ68 ILD24:ILD68 IBH24:IBH68 HRL24:HRL68 HHP24:HHP68 GXT24:GXT68 GNX24:GNX68 GEB24:GEB68 FUF24:FUF68 FKJ24:FKJ68 FAN24:FAN68 EQR24:EQR68 EGV24:EGV68 DWZ24:DWZ68 DND24:DND68 DDH24:DDH68 CTL24:CTL68 CJP24:CJP68 BZT24:BZT68 BPX24:BPX68 BGB24:BGB68 AWF24:AWF68 AMJ24:AMJ68 ACN24:ACN68 SR24:SR68 IV24:IV68 WLL983183 C65679 IV65679 SR65679 ACN65679 AMJ65679 AWF65679 BGB65679 BPX65679 BZT65679 CJP65679 CTL65679 DDH65679 DND65679 DWZ65679 EGV65679 EQR65679 FAN65679 FKJ65679 FUF65679 GEB65679 GNX65679 GXT65679 HHP65679 HRL65679 IBH65679 ILD65679 IUZ65679 JEV65679 JOR65679 JYN65679 KIJ65679 KSF65679 LCB65679 LLX65679 LVT65679 MFP65679 MPL65679 MZH65679 NJD65679 NSZ65679 OCV65679 OMR65679 OWN65679 PGJ65679 PQF65679 QAB65679 QJX65679 QTT65679 RDP65679 RNL65679 RXH65679 SHD65679 SQZ65679 TAV65679 TKR65679 TUN65679 UEJ65679 UOF65679 UYB65679 VHX65679 VRT65679 WBP65679 WLL65679 WVH65679 C131215 IV131215 SR131215 ACN131215 AMJ131215 AWF131215 BGB131215 BPX131215 BZT131215 CJP131215 CTL131215 DDH131215 DND131215 DWZ131215 EGV131215 EQR131215 FAN131215 FKJ131215 FUF131215 GEB131215 GNX131215 GXT131215 HHP131215 HRL131215 IBH131215 ILD131215 IUZ131215 JEV131215 JOR131215 JYN131215 KIJ131215 KSF131215 LCB131215 LLX131215 LVT131215 MFP131215 MPL131215 MZH131215 NJD131215 NSZ131215 OCV131215 OMR131215 OWN131215 PGJ131215 PQF131215 QAB131215 QJX131215 QTT131215 RDP131215 RNL131215 RXH131215 SHD131215 SQZ131215 TAV131215 TKR131215 TUN131215 UEJ131215 UOF131215 UYB131215 VHX131215 VRT131215 WBP131215 WLL131215 WVH131215 C196751 IV196751 SR196751 ACN196751 AMJ196751 AWF196751 BGB196751 BPX196751 BZT196751 CJP196751 CTL196751 DDH196751 DND196751 DWZ196751 EGV196751 EQR196751 FAN196751 FKJ196751 FUF196751 GEB196751 GNX196751 GXT196751 HHP196751 HRL196751 IBH196751 ILD196751 IUZ196751 JEV196751 JOR196751 JYN196751 KIJ196751 KSF196751 LCB196751 LLX196751 LVT196751 MFP196751 MPL196751 MZH196751 NJD196751 NSZ196751 OCV196751 OMR196751 OWN196751 PGJ196751 PQF196751 QAB196751 QJX196751 QTT196751 RDP196751 RNL196751 RXH196751 SHD196751 SQZ196751 TAV196751 TKR196751 TUN196751 UEJ196751 UOF196751 UYB196751 VHX196751 VRT196751 WBP196751 WLL196751 WVH196751 C262287 IV262287 SR262287 ACN262287 AMJ262287 AWF262287 BGB262287 BPX262287 BZT262287 CJP262287 CTL262287 DDH262287 DND262287 DWZ262287 EGV262287 EQR262287 FAN262287 FKJ262287 FUF262287 GEB262287 GNX262287 GXT262287 HHP262287 HRL262287 IBH262287 ILD262287 IUZ262287 JEV262287 JOR262287 JYN262287 KIJ262287 KSF262287 LCB262287 LLX262287 LVT262287 MFP262287 MPL262287 MZH262287 NJD262287 NSZ262287 OCV262287 OMR262287 OWN262287 PGJ262287 PQF262287 QAB262287 QJX262287 QTT262287 RDP262287 RNL262287 RXH262287 SHD262287 SQZ262287 TAV262287 TKR262287 TUN262287 UEJ262287 UOF262287 UYB262287 VHX262287 VRT262287 WBP262287 WLL262287 WVH262287 C327823 IV327823 SR327823 ACN327823 AMJ327823 AWF327823 BGB327823 BPX327823 BZT327823 CJP327823 CTL327823 DDH327823 DND327823 DWZ327823 EGV327823 EQR327823 FAN327823 FKJ327823 FUF327823 GEB327823 GNX327823 GXT327823 HHP327823 HRL327823 IBH327823 ILD327823 IUZ327823 JEV327823 JOR327823 JYN327823 KIJ327823 KSF327823 LCB327823 LLX327823 LVT327823 MFP327823 MPL327823 MZH327823 NJD327823 NSZ327823 OCV327823 OMR327823 OWN327823 PGJ327823 PQF327823 QAB327823 QJX327823 QTT327823 RDP327823 RNL327823 RXH327823 SHD327823 SQZ327823 TAV327823 TKR327823 TUN327823 UEJ327823 UOF327823 UYB327823 VHX327823 VRT327823 WBP327823 WLL327823 WVH327823 C393359 IV393359 SR393359 ACN393359 AMJ393359 AWF393359 BGB393359 BPX393359 BZT393359 CJP393359 CTL393359 DDH393359 DND393359 DWZ393359 EGV393359 EQR393359 FAN393359 FKJ393359 FUF393359 GEB393359 GNX393359 GXT393359 HHP393359 HRL393359 IBH393359 ILD393359 IUZ393359 JEV393359 JOR393359 JYN393359 KIJ393359 KSF393359 LCB393359 LLX393359 LVT393359 MFP393359 MPL393359 MZH393359 NJD393359 NSZ393359 OCV393359 OMR393359 OWN393359 PGJ393359 PQF393359 QAB393359 QJX393359 QTT393359 RDP393359 RNL393359 RXH393359 SHD393359 SQZ393359 TAV393359 TKR393359 TUN393359 UEJ393359 UOF393359 UYB393359 VHX393359 VRT393359 WBP393359 WLL393359 WVH393359 C458895 IV458895 SR458895 ACN458895 AMJ458895 AWF458895 BGB458895 BPX458895 BZT458895 CJP458895 CTL458895 DDH458895 DND458895 DWZ458895 EGV458895 EQR458895 FAN458895 FKJ458895 FUF458895 GEB458895 GNX458895 GXT458895 HHP458895 HRL458895 IBH458895 ILD458895 IUZ458895 JEV458895 JOR458895 JYN458895 KIJ458895 KSF458895 LCB458895 LLX458895 LVT458895 MFP458895 MPL458895 MZH458895 NJD458895 NSZ458895 OCV458895 OMR458895 OWN458895 PGJ458895 PQF458895 QAB458895 QJX458895 QTT458895 RDP458895 RNL458895 RXH458895 SHD458895 SQZ458895 TAV458895 TKR458895 TUN458895 UEJ458895 UOF458895 UYB458895 VHX458895 VRT458895 WBP458895 WLL458895 WVH458895 C524431 IV524431 SR524431 ACN524431 AMJ524431 AWF524431 BGB524431 BPX524431 BZT524431 CJP524431 CTL524431 DDH524431 DND524431 DWZ524431 EGV524431 EQR524431 FAN524431 FKJ524431 FUF524431 GEB524431 GNX524431 GXT524431 HHP524431 HRL524431 IBH524431 ILD524431 IUZ524431 JEV524431 JOR524431 JYN524431 KIJ524431 KSF524431 LCB524431 LLX524431 LVT524431 MFP524431 MPL524431 MZH524431 NJD524431 NSZ524431 OCV524431 OMR524431 OWN524431 PGJ524431 PQF524431 QAB524431 QJX524431 QTT524431 RDP524431 RNL524431 RXH524431 SHD524431 SQZ524431 TAV524431 TKR524431 TUN524431 UEJ524431 UOF524431 UYB524431 VHX524431 VRT524431 WBP524431 WLL524431 WVH524431 C589967 IV589967 SR589967 ACN589967 AMJ589967 AWF589967 BGB589967 BPX589967 BZT589967 CJP589967 CTL589967 DDH589967 DND589967 DWZ589967 EGV589967 EQR589967 FAN589967 FKJ589967 FUF589967 GEB589967 GNX589967 GXT589967 HHP589967 HRL589967 IBH589967 ILD589967 IUZ589967 JEV589967 JOR589967 JYN589967 KIJ589967 KSF589967 LCB589967 LLX589967 LVT589967 MFP589967 MPL589967 MZH589967 NJD589967 NSZ589967 OCV589967 OMR589967 OWN589967 PGJ589967 PQF589967 QAB589967 QJX589967 QTT589967 RDP589967 RNL589967 RXH589967 SHD589967 SQZ589967 TAV589967 TKR589967 TUN589967 UEJ589967 UOF589967 UYB589967 VHX589967 VRT589967 WBP589967 WLL589967 WVH589967 C655503 IV655503 SR655503 ACN655503 AMJ655503 AWF655503 BGB655503 BPX655503 BZT655503 CJP655503 CTL655503 DDH655503 DND655503 DWZ655503 EGV655503 EQR655503 FAN655503 FKJ655503 FUF655503 GEB655503 GNX655503 GXT655503 HHP655503 HRL655503 IBH655503 ILD655503 IUZ655503 JEV655503 JOR655503 JYN655503 KIJ655503 KSF655503 LCB655503 LLX655503 LVT655503 MFP655503 MPL655503 MZH655503 NJD655503 NSZ655503 OCV655503 OMR655503 OWN655503 PGJ655503 PQF655503 QAB655503 QJX655503 QTT655503 RDP655503 RNL655503 RXH655503 SHD655503 SQZ655503 TAV655503 TKR655503 TUN655503 UEJ655503 UOF655503 UYB655503 VHX655503 VRT655503 WBP655503 WLL655503 WVH655503 C721039 IV721039 SR721039 ACN721039 AMJ721039 AWF721039 BGB721039 BPX721039 BZT721039 CJP721039 CTL721039 DDH721039 DND721039 DWZ721039 EGV721039 EQR721039 FAN721039 FKJ721039 FUF721039 GEB721039 GNX721039 GXT721039 HHP721039 HRL721039 IBH721039 ILD721039 IUZ721039 JEV721039 JOR721039 JYN721039 KIJ721039 KSF721039 LCB721039 LLX721039 LVT721039 MFP721039 MPL721039 MZH721039 NJD721039 NSZ721039 OCV721039 OMR721039 OWN721039 PGJ721039 PQF721039 QAB721039 QJX721039 QTT721039 RDP721039 RNL721039 RXH721039 SHD721039 SQZ721039 TAV721039 TKR721039 TUN721039 UEJ721039 UOF721039 UYB721039 VHX721039 VRT721039 WBP721039 WLL721039 WVH721039 C786575 IV786575 SR786575 ACN786575 AMJ786575 AWF786575 BGB786575 BPX786575 BZT786575 CJP786575 CTL786575 DDH786575 DND786575 DWZ786575 EGV786575 EQR786575 FAN786575 FKJ786575 FUF786575 GEB786575 GNX786575 GXT786575 HHP786575 HRL786575 IBH786575 ILD786575 IUZ786575 JEV786575 JOR786575 JYN786575 KIJ786575 KSF786575 LCB786575 LLX786575 LVT786575 MFP786575 MPL786575 MZH786575 NJD786575 NSZ786575 OCV786575 OMR786575 OWN786575 PGJ786575 PQF786575 QAB786575 QJX786575 QTT786575 RDP786575 RNL786575 RXH786575 SHD786575 SQZ786575 TAV786575 TKR786575 TUN786575 UEJ786575 UOF786575 UYB786575 VHX786575 VRT786575 WBP786575 WLL786575 WVH786575 C852111 IV852111 SR852111 ACN852111 AMJ852111 AWF852111 BGB852111 BPX852111 BZT852111 CJP852111 CTL852111 DDH852111 DND852111 DWZ852111 EGV852111 EQR852111 FAN852111 FKJ852111 FUF852111 GEB852111 GNX852111 GXT852111 HHP852111 HRL852111 IBH852111 ILD852111 IUZ852111 JEV852111 JOR852111 JYN852111 KIJ852111 KSF852111 LCB852111 LLX852111 LVT852111 MFP852111 MPL852111 MZH852111 NJD852111 NSZ852111 OCV852111 OMR852111 OWN852111 PGJ852111 PQF852111 QAB852111 QJX852111 QTT852111 RDP852111 RNL852111 RXH852111 SHD852111 SQZ852111 TAV852111 TKR852111 TUN852111 UEJ852111 UOF852111 UYB852111 VHX852111 VRT852111 WBP852111 WLL852111 WVH852111 C917647 IV917647 SR917647 ACN917647 AMJ917647 AWF917647 BGB917647 BPX917647 BZT917647 CJP917647 CTL917647 DDH917647 DND917647 DWZ917647 EGV917647 EQR917647 FAN917647 FKJ917647 FUF917647 GEB917647 GNX917647 GXT917647 HHP917647 HRL917647 IBH917647 ILD917647 IUZ917647 JEV917647 JOR917647 JYN917647 KIJ917647 KSF917647 LCB917647 LLX917647 LVT917647 MFP917647 MPL917647 MZH917647 NJD917647 NSZ917647 OCV917647 OMR917647 OWN917647 PGJ917647 PQF917647 QAB917647 QJX917647 QTT917647 RDP917647 RNL917647 RXH917647 SHD917647 SQZ917647 TAV917647 TKR917647 TUN917647 UEJ917647 UOF917647 UYB917647 VHX917647 VRT917647 WBP917647 WLL917647 WVH917647 C983183 IV983183 SR983183 ACN983183 AMJ983183 AWF983183 BGB983183 BPX983183 BZT983183 CJP983183 CTL983183 DDH983183 DND983183 DWZ983183 EGV983183 EQR983183 FAN983183 FKJ983183 FUF983183 GEB983183 GNX983183 GXT983183 HHP983183 HRL983183 IBH983183 ILD983183 IUZ983183 JEV983183 JOR983183 JYN983183 KIJ983183 KSF983183 LCB983183 LLX983183 LVT983183 MFP983183 MPL983183 MZH983183 NJD983183 NSZ983183 OCV983183 OMR983183 OWN983183 PGJ983183 PQF983183 QAB983183 QJX983183 QTT983183 RDP983183 RNL983183 RXH983183 SHD983183 SQZ983183 TAV983183 TKR983183 TUN983183 UEJ983183 UOF983183 UYB983183 VHX983183 VRT983183 WBP983183">
      <formula1>0</formula1>
      <formula2>1</formula2>
    </dataValidation>
  </dataValidations>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236"/>
  <sheetViews>
    <sheetView tabSelected="1" topLeftCell="G26" zoomScale="70" zoomScaleNormal="70" workbookViewId="0">
      <selection activeCell="M60" sqref="M60"/>
    </sheetView>
  </sheetViews>
  <sheetFormatPr baseColWidth="10" defaultRowHeight="15" x14ac:dyDescent="0.25"/>
  <cols>
    <col min="1" max="1" width="3.140625" style="1" bestFit="1" customWidth="1"/>
    <col min="2" max="2" width="102.7109375" style="1" bestFit="1" customWidth="1"/>
    <col min="3" max="3" width="47" style="1" customWidth="1"/>
    <col min="4" max="4" width="47.140625" style="1" customWidth="1"/>
    <col min="5" max="5" width="25" style="1" customWidth="1"/>
    <col min="6" max="7" width="29.7109375" style="1" customWidth="1"/>
    <col min="8" max="8" width="24.5703125" style="1" customWidth="1"/>
    <col min="9" max="9" width="24" style="1" customWidth="1"/>
    <col min="10" max="10" width="20.28515625" style="1" customWidth="1"/>
    <col min="11" max="11" width="24" style="1" customWidth="1"/>
    <col min="12" max="12" width="60.28515625" style="1" customWidth="1"/>
    <col min="13" max="13" width="18.7109375" style="1" customWidth="1"/>
    <col min="14" max="14" width="22.140625" style="1" customWidth="1"/>
    <col min="15" max="15" width="26.140625" style="1" customWidth="1"/>
    <col min="16" max="16" width="92" style="1" customWidth="1"/>
    <col min="17" max="17" width="37"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562" t="s">
        <v>0</v>
      </c>
      <c r="C2" s="1563"/>
      <c r="D2" s="1563"/>
      <c r="E2" s="1563"/>
      <c r="F2" s="1563"/>
      <c r="G2" s="1563"/>
      <c r="H2" s="1563"/>
      <c r="I2" s="1563"/>
      <c r="J2" s="1563"/>
      <c r="K2" s="1563"/>
      <c r="L2" s="1563"/>
      <c r="M2" s="1563"/>
      <c r="N2" s="1563"/>
      <c r="O2" s="1563"/>
      <c r="P2" s="1563"/>
    </row>
    <row r="4" spans="2:16" ht="26.25" x14ac:dyDescent="0.25">
      <c r="B4" s="1562" t="s">
        <v>1</v>
      </c>
      <c r="C4" s="1563"/>
      <c r="D4" s="1563"/>
      <c r="E4" s="1563"/>
      <c r="F4" s="1563"/>
      <c r="G4" s="1563"/>
      <c r="H4" s="1563"/>
      <c r="I4" s="1563"/>
      <c r="J4" s="1563"/>
      <c r="K4" s="1563"/>
      <c r="L4" s="1563"/>
      <c r="M4" s="1563"/>
      <c r="N4" s="1563"/>
      <c r="O4" s="1563"/>
      <c r="P4" s="1563"/>
    </row>
    <row r="5" spans="2:16" ht="15.75" thickBot="1" x14ac:dyDescent="0.3"/>
    <row r="6" spans="2:16" ht="21.75" thickBot="1" x14ac:dyDescent="0.3">
      <c r="B6" s="4" t="s">
        <v>2</v>
      </c>
      <c r="C6" s="1564" t="s">
        <v>629</v>
      </c>
      <c r="D6" s="1564"/>
      <c r="E6" s="1564"/>
      <c r="F6" s="1564"/>
      <c r="G6" s="1564"/>
      <c r="H6" s="1564"/>
      <c r="I6" s="1564"/>
      <c r="J6" s="1564"/>
      <c r="K6" s="1564"/>
      <c r="L6" s="1564"/>
      <c r="M6" s="1564"/>
      <c r="N6" s="1565"/>
    </row>
    <row r="7" spans="2:16" ht="16.5" thickBot="1" x14ac:dyDescent="0.3">
      <c r="B7" s="5" t="s">
        <v>4</v>
      </c>
      <c r="C7" s="1564"/>
      <c r="D7" s="1564"/>
      <c r="E7" s="1564"/>
      <c r="F7" s="1564"/>
      <c r="G7" s="1564"/>
      <c r="H7" s="1564"/>
      <c r="I7" s="1564"/>
      <c r="J7" s="1564"/>
      <c r="K7" s="1564"/>
      <c r="L7" s="1564"/>
      <c r="M7" s="1564"/>
      <c r="N7" s="1565"/>
    </row>
    <row r="8" spans="2:16" ht="16.5" thickBot="1" x14ac:dyDescent="0.3">
      <c r="B8" s="5" t="s">
        <v>5</v>
      </c>
      <c r="C8" s="1564"/>
      <c r="D8" s="1564"/>
      <c r="E8" s="1564"/>
      <c r="F8" s="1564"/>
      <c r="G8" s="1564"/>
      <c r="H8" s="1564"/>
      <c r="I8" s="1564"/>
      <c r="J8" s="1564"/>
      <c r="K8" s="1564"/>
      <c r="L8" s="1564"/>
      <c r="M8" s="1564"/>
      <c r="N8" s="1565"/>
    </row>
    <row r="9" spans="2:16" ht="16.5" thickBot="1" x14ac:dyDescent="0.3">
      <c r="B9" s="5" t="s">
        <v>6</v>
      </c>
      <c r="C9" s="1564"/>
      <c r="D9" s="1564"/>
      <c r="E9" s="1564"/>
      <c r="F9" s="1564"/>
      <c r="G9" s="1564"/>
      <c r="H9" s="1564"/>
      <c r="I9" s="1564"/>
      <c r="J9" s="1564"/>
      <c r="K9" s="1564"/>
      <c r="L9" s="1564"/>
      <c r="M9" s="1564"/>
      <c r="N9" s="1565"/>
    </row>
    <row r="10" spans="2:16" ht="16.5" thickBot="1" x14ac:dyDescent="0.3">
      <c r="B10" s="5" t="s">
        <v>7</v>
      </c>
      <c r="C10" s="1572" t="s">
        <v>2937</v>
      </c>
      <c r="D10" s="1572"/>
      <c r="E10" s="1573"/>
      <c r="F10" s="6"/>
      <c r="G10" s="6"/>
      <c r="H10" s="6"/>
      <c r="I10" s="6"/>
      <c r="J10" s="6"/>
      <c r="K10" s="6"/>
      <c r="L10" s="6"/>
      <c r="M10" s="6"/>
      <c r="N10" s="8"/>
    </row>
    <row r="11" spans="2:16" ht="16.5" thickBot="1" x14ac:dyDescent="0.3">
      <c r="B11" s="9" t="s">
        <v>8</v>
      </c>
      <c r="C11" s="324">
        <v>41968</v>
      </c>
      <c r="D11" s="11"/>
      <c r="E11" s="11"/>
      <c r="F11" s="11"/>
      <c r="G11" s="11"/>
      <c r="H11" s="11"/>
      <c r="I11" s="11"/>
      <c r="J11" s="11"/>
      <c r="K11" s="11"/>
      <c r="L11" s="11"/>
      <c r="M11" s="11"/>
      <c r="N11" s="13"/>
    </row>
    <row r="12" spans="2:16" ht="15.75" x14ac:dyDescent="0.25">
      <c r="B12" s="14"/>
      <c r="C12" s="249"/>
      <c r="D12" s="16"/>
      <c r="E12" s="16"/>
      <c r="F12" s="16"/>
      <c r="G12" s="16"/>
      <c r="H12" s="16"/>
      <c r="I12" s="3"/>
      <c r="J12" s="3"/>
      <c r="K12" s="3"/>
      <c r="L12" s="3"/>
      <c r="M12" s="3"/>
      <c r="N12" s="16"/>
    </row>
    <row r="13" spans="2:16" x14ac:dyDescent="0.25">
      <c r="I13" s="3"/>
      <c r="J13" s="3"/>
      <c r="K13" s="3"/>
      <c r="L13" s="3"/>
      <c r="M13" s="3"/>
      <c r="N13" s="17"/>
    </row>
    <row r="14" spans="2:16" x14ac:dyDescent="0.25">
      <c r="B14" s="1574" t="s">
        <v>10</v>
      </c>
      <c r="C14" s="1574"/>
      <c r="D14" s="18" t="s">
        <v>11</v>
      </c>
      <c r="E14" s="18" t="s">
        <v>12</v>
      </c>
      <c r="F14" s="18" t="s">
        <v>13</v>
      </c>
      <c r="G14" s="19"/>
      <c r="I14" s="20"/>
      <c r="J14" s="20"/>
      <c r="K14" s="20"/>
      <c r="L14" s="20"/>
      <c r="M14" s="20"/>
      <c r="N14" s="17"/>
    </row>
    <row r="15" spans="2:16" x14ac:dyDescent="0.25">
      <c r="B15" s="1574"/>
      <c r="C15" s="1574"/>
      <c r="D15" s="18">
        <v>24</v>
      </c>
      <c r="E15" s="250">
        <v>2088281000</v>
      </c>
      <c r="F15" s="325">
        <v>1000</v>
      </c>
      <c r="G15" s="24"/>
      <c r="I15" s="25"/>
      <c r="J15" s="25"/>
      <c r="K15" s="25"/>
      <c r="L15" s="25"/>
      <c r="M15" s="25"/>
      <c r="N15" s="17"/>
    </row>
    <row r="16" spans="2:16" x14ac:dyDescent="0.25">
      <c r="B16" s="1574"/>
      <c r="C16" s="1574"/>
      <c r="D16" s="18">
        <v>27</v>
      </c>
      <c r="E16" s="250">
        <v>1963522765</v>
      </c>
      <c r="F16" s="325">
        <v>860</v>
      </c>
      <c r="G16" s="24"/>
      <c r="I16" s="25"/>
      <c r="J16" s="25"/>
      <c r="K16" s="25"/>
      <c r="L16" s="25"/>
      <c r="M16" s="25"/>
      <c r="N16" s="17"/>
    </row>
    <row r="17" spans="1:14" x14ac:dyDescent="0.25">
      <c r="B17" s="1574"/>
      <c r="C17" s="1574"/>
      <c r="D17" s="18"/>
      <c r="E17" s="250"/>
      <c r="F17" s="250"/>
      <c r="G17" s="24"/>
      <c r="I17" s="25"/>
      <c r="J17" s="25"/>
      <c r="K17" s="25"/>
      <c r="L17" s="25"/>
      <c r="M17" s="25"/>
      <c r="N17" s="17"/>
    </row>
    <row r="18" spans="1:14" x14ac:dyDescent="0.25">
      <c r="B18" s="1574"/>
      <c r="C18" s="1574"/>
      <c r="D18" s="18"/>
      <c r="E18" s="30"/>
      <c r="F18" s="250"/>
      <c r="G18" s="24"/>
      <c r="H18" s="28"/>
      <c r="I18" s="25"/>
      <c r="J18" s="25"/>
      <c r="K18" s="25"/>
      <c r="L18" s="25"/>
      <c r="M18" s="25"/>
      <c r="N18" s="29"/>
    </row>
    <row r="19" spans="1:14" x14ac:dyDescent="0.25">
      <c r="B19" s="1574"/>
      <c r="C19" s="1574"/>
      <c r="D19" s="18"/>
      <c r="E19" s="30"/>
      <c r="F19" s="250"/>
      <c r="G19" s="24"/>
      <c r="H19" s="28"/>
      <c r="I19" s="252"/>
      <c r="J19" s="252"/>
      <c r="K19" s="252"/>
      <c r="L19" s="252"/>
      <c r="M19" s="252"/>
      <c r="N19" s="29"/>
    </row>
    <row r="20" spans="1:14" x14ac:dyDescent="0.25">
      <c r="B20" s="1574"/>
      <c r="C20" s="1574"/>
      <c r="D20" s="18"/>
      <c r="E20" s="30"/>
      <c r="F20" s="250"/>
      <c r="G20" s="24"/>
      <c r="H20" s="28"/>
      <c r="I20" s="3"/>
      <c r="J20" s="3"/>
      <c r="K20" s="3"/>
      <c r="L20" s="3"/>
      <c r="M20" s="3"/>
      <c r="N20" s="29"/>
    </row>
    <row r="21" spans="1:14" x14ac:dyDescent="0.25">
      <c r="B21" s="1574"/>
      <c r="C21" s="1574"/>
      <c r="D21" s="18"/>
      <c r="E21" s="30"/>
      <c r="F21" s="250"/>
      <c r="G21" s="24"/>
      <c r="H21" s="28"/>
      <c r="I21" s="3"/>
      <c r="J21" s="3"/>
      <c r="K21" s="3"/>
      <c r="L21" s="3"/>
      <c r="M21" s="3"/>
      <c r="N21" s="29"/>
    </row>
    <row r="22" spans="1:14" ht="15.75" thickBot="1" x14ac:dyDescent="0.3">
      <c r="B22" s="1575" t="s">
        <v>14</v>
      </c>
      <c r="C22" s="1576"/>
      <c r="D22" s="18"/>
      <c r="E22" s="31">
        <f>SUM(E15:E21)</f>
        <v>4051803765</v>
      </c>
      <c r="F22" s="325">
        <f>SUM(F15:F21)</f>
        <v>1860</v>
      </c>
      <c r="G22" s="24"/>
      <c r="H22" s="28"/>
      <c r="I22" s="3"/>
      <c r="J22" s="3"/>
      <c r="K22" s="3"/>
      <c r="L22" s="3"/>
      <c r="M22" s="3"/>
      <c r="N22" s="29"/>
    </row>
    <row r="23" spans="1:14" ht="30.75" thickBot="1" x14ac:dyDescent="0.3">
      <c r="A23" s="32"/>
      <c r="B23" s="33" t="s">
        <v>15</v>
      </c>
      <c r="C23" s="33" t="s">
        <v>16</v>
      </c>
      <c r="E23" s="20"/>
      <c r="F23" s="20"/>
      <c r="G23" s="20"/>
      <c r="H23" s="20"/>
      <c r="I23" s="35"/>
      <c r="J23" s="35"/>
      <c r="K23" s="35"/>
      <c r="L23" s="35"/>
      <c r="M23" s="35"/>
    </row>
    <row r="24" spans="1:14" ht="15.75" thickBot="1" x14ac:dyDescent="0.3">
      <c r="A24" s="37">
        <v>1</v>
      </c>
      <c r="C24" s="253">
        <f>F22*80/100</f>
        <v>1488</v>
      </c>
      <c r="D24" s="39"/>
      <c r="E24" s="326">
        <v>4051803765</v>
      </c>
      <c r="F24" s="41"/>
      <c r="G24" s="41"/>
      <c r="H24" s="41"/>
      <c r="I24" s="42"/>
      <c r="J24" s="42"/>
      <c r="K24" s="42"/>
      <c r="L24" s="42"/>
      <c r="M24" s="42"/>
    </row>
    <row r="25" spans="1:14" x14ac:dyDescent="0.25">
      <c r="A25" s="44"/>
      <c r="C25" s="255"/>
      <c r="D25" s="25"/>
      <c r="E25" s="46"/>
      <c r="F25" s="41"/>
      <c r="G25" s="41"/>
      <c r="H25" s="41"/>
      <c r="I25" s="42"/>
      <c r="J25" s="42"/>
      <c r="K25" s="42"/>
      <c r="L25" s="42"/>
      <c r="M25" s="42"/>
    </row>
    <row r="26" spans="1:14" x14ac:dyDescent="0.25">
      <c r="A26" s="44"/>
      <c r="C26" s="255"/>
      <c r="D26" s="25"/>
      <c r="E26" s="46"/>
      <c r="F26" s="41"/>
      <c r="G26" s="41"/>
      <c r="H26" s="41"/>
      <c r="I26" s="42"/>
      <c r="J26" s="42"/>
      <c r="K26" s="42"/>
      <c r="L26" s="42"/>
      <c r="M26" s="42"/>
    </row>
    <row r="27" spans="1:14" x14ac:dyDescent="0.25">
      <c r="A27" s="44"/>
      <c r="B27" s="47" t="s">
        <v>630</v>
      </c>
      <c r="C27"/>
      <c r="D27"/>
      <c r="E27"/>
      <c r="F27"/>
      <c r="G27"/>
      <c r="H27"/>
      <c r="I27" s="3"/>
      <c r="J27" s="3"/>
      <c r="K27" s="3"/>
      <c r="L27" s="3"/>
      <c r="M27" s="3"/>
      <c r="N27" s="17"/>
    </row>
    <row r="28" spans="1:14" x14ac:dyDescent="0.25">
      <c r="A28" s="44"/>
      <c r="B28"/>
      <c r="C28"/>
      <c r="D28"/>
      <c r="E28"/>
      <c r="F28"/>
      <c r="G28"/>
      <c r="H28"/>
      <c r="I28" s="3"/>
      <c r="J28" s="3"/>
      <c r="K28" s="3"/>
      <c r="L28" s="3"/>
      <c r="M28" s="3"/>
      <c r="N28" s="17"/>
    </row>
    <row r="29" spans="1:14" x14ac:dyDescent="0.25">
      <c r="A29" s="44"/>
      <c r="B29" s="49" t="s">
        <v>18</v>
      </c>
      <c r="C29" s="49" t="s">
        <v>19</v>
      </c>
      <c r="D29" s="49" t="s">
        <v>20</v>
      </c>
      <c r="E29" s="327"/>
      <c r="F29"/>
      <c r="G29"/>
      <c r="H29"/>
      <c r="I29" s="3"/>
      <c r="J29" s="3"/>
      <c r="K29" s="3"/>
      <c r="L29" s="3"/>
      <c r="M29" s="3"/>
      <c r="N29" s="17"/>
    </row>
    <row r="30" spans="1:14" ht="18.75" x14ac:dyDescent="0.25">
      <c r="A30" s="44"/>
      <c r="B30" s="51" t="s">
        <v>21</v>
      </c>
      <c r="C30" s="686"/>
      <c r="D30" s="688" t="s">
        <v>1507</v>
      </c>
      <c r="E30"/>
      <c r="F30"/>
      <c r="G30"/>
      <c r="H30"/>
      <c r="I30" s="3"/>
      <c r="J30" s="3"/>
      <c r="K30" s="3"/>
      <c r="L30" s="3"/>
      <c r="M30" s="3"/>
      <c r="N30" s="17"/>
    </row>
    <row r="31" spans="1:14" x14ac:dyDescent="0.25">
      <c r="A31" s="44"/>
      <c r="B31" s="51" t="s">
        <v>23</v>
      </c>
      <c r="C31" s="686" t="s">
        <v>22</v>
      </c>
      <c r="D31" s="687"/>
      <c r="E31"/>
      <c r="F31"/>
      <c r="G31"/>
      <c r="H31"/>
      <c r="I31" s="3"/>
      <c r="J31" s="3"/>
      <c r="K31" s="3"/>
      <c r="L31" s="3"/>
      <c r="M31" s="3"/>
      <c r="N31" s="17"/>
    </row>
    <row r="32" spans="1:14" x14ac:dyDescent="0.25">
      <c r="A32" s="44"/>
      <c r="B32" s="51" t="s">
        <v>24</v>
      </c>
      <c r="C32" s="686"/>
      <c r="D32" s="686" t="s">
        <v>22</v>
      </c>
      <c r="E32"/>
      <c r="F32"/>
      <c r="G32"/>
      <c r="H32"/>
      <c r="I32" s="3"/>
      <c r="J32" s="3"/>
      <c r="K32" s="3"/>
      <c r="L32" s="3"/>
      <c r="M32" s="3"/>
      <c r="N32" s="17"/>
    </row>
    <row r="33" spans="1:14" x14ac:dyDescent="0.25">
      <c r="A33" s="44"/>
      <c r="B33" s="51" t="s">
        <v>25</v>
      </c>
      <c r="C33" s="687"/>
      <c r="D33" s="686" t="s">
        <v>22</v>
      </c>
      <c r="E33"/>
      <c r="F33"/>
      <c r="G33"/>
      <c r="H33"/>
      <c r="I33" s="3"/>
      <c r="J33" s="3"/>
      <c r="K33" s="3"/>
      <c r="L33" s="3"/>
      <c r="M33" s="3"/>
      <c r="N33" s="17"/>
    </row>
    <row r="34" spans="1:14" x14ac:dyDescent="0.25">
      <c r="A34" s="44"/>
      <c r="B34"/>
      <c r="C34"/>
      <c r="D34"/>
      <c r="E34"/>
      <c r="F34"/>
      <c r="G34"/>
      <c r="H34"/>
      <c r="I34" s="3"/>
      <c r="J34" s="3"/>
      <c r="K34" s="3"/>
      <c r="L34" s="3"/>
      <c r="M34" s="3"/>
      <c r="N34" s="17"/>
    </row>
    <row r="35" spans="1:14" x14ac:dyDescent="0.25">
      <c r="A35" s="44"/>
      <c r="B35" s="47" t="s">
        <v>632</v>
      </c>
      <c r="C35"/>
      <c r="D35"/>
      <c r="E35"/>
      <c r="F35"/>
      <c r="G35"/>
      <c r="H35"/>
      <c r="I35" s="3"/>
      <c r="J35" s="3"/>
      <c r="K35" s="3"/>
      <c r="L35" s="3"/>
      <c r="M35" s="3"/>
      <c r="N35" s="17"/>
    </row>
    <row r="36" spans="1:14" x14ac:dyDescent="0.25">
      <c r="A36" s="44"/>
      <c r="B36"/>
      <c r="C36"/>
      <c r="D36"/>
      <c r="E36"/>
      <c r="F36"/>
      <c r="G36"/>
      <c r="H36"/>
      <c r="I36" s="3"/>
      <c r="J36" s="3"/>
      <c r="K36" s="3"/>
      <c r="L36" s="3"/>
      <c r="M36" s="3"/>
      <c r="N36" s="17"/>
    </row>
    <row r="37" spans="1:14" x14ac:dyDescent="0.25">
      <c r="A37" s="44"/>
      <c r="B37" s="49" t="s">
        <v>18</v>
      </c>
      <c r="C37" s="49" t="s">
        <v>19</v>
      </c>
      <c r="D37" s="49" t="s">
        <v>20</v>
      </c>
      <c r="E37"/>
      <c r="F37"/>
      <c r="G37"/>
      <c r="H37"/>
      <c r="I37" s="3"/>
      <c r="J37" s="3"/>
      <c r="K37" s="3"/>
      <c r="L37" s="3"/>
      <c r="M37" s="3"/>
      <c r="N37" s="17"/>
    </row>
    <row r="38" spans="1:14" x14ac:dyDescent="0.25">
      <c r="A38" s="44"/>
      <c r="B38" s="51" t="s">
        <v>21</v>
      </c>
      <c r="C38" s="686"/>
      <c r="D38" s="686" t="s">
        <v>22</v>
      </c>
      <c r="E38"/>
      <c r="F38"/>
      <c r="G38"/>
      <c r="H38"/>
      <c r="I38" s="3"/>
      <c r="J38" s="3"/>
      <c r="K38" s="3"/>
      <c r="L38" s="3"/>
      <c r="M38" s="3"/>
      <c r="N38" s="17"/>
    </row>
    <row r="39" spans="1:14" x14ac:dyDescent="0.25">
      <c r="A39" s="44"/>
      <c r="B39" s="51" t="s">
        <v>23</v>
      </c>
      <c r="C39" s="686" t="s">
        <v>22</v>
      </c>
      <c r="D39" s="686"/>
      <c r="E39"/>
      <c r="F39"/>
      <c r="G39"/>
      <c r="H39"/>
      <c r="I39" s="3"/>
      <c r="J39" s="3"/>
      <c r="K39" s="3"/>
      <c r="L39" s="3"/>
      <c r="M39" s="3"/>
      <c r="N39" s="17"/>
    </row>
    <row r="40" spans="1:14" x14ac:dyDescent="0.25">
      <c r="A40" s="44"/>
      <c r="B40" s="51" t="s">
        <v>24</v>
      </c>
      <c r="C40" s="686"/>
      <c r="D40" s="686" t="s">
        <v>22</v>
      </c>
      <c r="E40"/>
      <c r="F40"/>
      <c r="G40"/>
      <c r="H40"/>
      <c r="I40" s="3"/>
      <c r="J40" s="3"/>
      <c r="K40" s="3"/>
      <c r="L40" s="3"/>
      <c r="M40" s="3"/>
      <c r="N40" s="17"/>
    </row>
    <row r="41" spans="1:14" x14ac:dyDescent="0.25">
      <c r="A41" s="44"/>
      <c r="B41" s="51" t="s">
        <v>25</v>
      </c>
      <c r="C41" s="687"/>
      <c r="D41" s="686" t="s">
        <v>22</v>
      </c>
      <c r="E41"/>
      <c r="F41"/>
      <c r="G41"/>
      <c r="H41"/>
      <c r="I41" s="3"/>
      <c r="J41" s="3"/>
      <c r="K41" s="3"/>
      <c r="L41" s="3"/>
      <c r="M41" s="3"/>
      <c r="N41" s="17"/>
    </row>
    <row r="42" spans="1:14" x14ac:dyDescent="0.25">
      <c r="A42" s="44"/>
      <c r="B42"/>
      <c r="C42"/>
      <c r="D42"/>
      <c r="E42"/>
      <c r="F42"/>
      <c r="G42"/>
      <c r="H42"/>
      <c r="I42" s="3"/>
      <c r="J42" s="3"/>
      <c r="K42" s="3"/>
      <c r="L42" s="3"/>
      <c r="M42" s="3"/>
      <c r="N42" s="17"/>
    </row>
    <row r="43" spans="1:14" x14ac:dyDescent="0.25">
      <c r="A43" s="44"/>
      <c r="B43" s="47" t="s">
        <v>633</v>
      </c>
      <c r="C43"/>
      <c r="D43"/>
      <c r="E43"/>
      <c r="F43"/>
      <c r="G43"/>
      <c r="H43"/>
      <c r="I43" s="3"/>
      <c r="J43" s="3"/>
      <c r="K43" s="3"/>
      <c r="L43" s="3"/>
      <c r="M43" s="3"/>
      <c r="N43" s="17"/>
    </row>
    <row r="44" spans="1:14" x14ac:dyDescent="0.25">
      <c r="A44" s="44"/>
      <c r="B44"/>
      <c r="C44"/>
      <c r="D44"/>
      <c r="E44"/>
      <c r="F44"/>
      <c r="G44"/>
      <c r="H44"/>
      <c r="I44" s="3"/>
      <c r="J44" s="3"/>
      <c r="K44" s="3"/>
      <c r="L44" s="3"/>
      <c r="M44" s="3"/>
      <c r="N44" s="17"/>
    </row>
    <row r="45" spans="1:14" x14ac:dyDescent="0.25">
      <c r="A45" s="44"/>
      <c r="B45"/>
      <c r="C45"/>
      <c r="D45"/>
      <c r="E45"/>
      <c r="F45"/>
      <c r="G45"/>
      <c r="H45"/>
      <c r="I45" s="3"/>
      <c r="J45" s="3"/>
      <c r="K45" s="3"/>
      <c r="L45" s="3"/>
      <c r="M45" s="3"/>
      <c r="N45" s="17"/>
    </row>
    <row r="46" spans="1:14" x14ac:dyDescent="0.25">
      <c r="A46" s="44"/>
      <c r="B46" s="49" t="s">
        <v>18</v>
      </c>
      <c r="C46" s="49" t="s">
        <v>27</v>
      </c>
      <c r="D46" s="55" t="s">
        <v>28</v>
      </c>
      <c r="E46" s="55" t="s">
        <v>29</v>
      </c>
      <c r="F46"/>
      <c r="G46"/>
      <c r="H46"/>
      <c r="I46" s="3"/>
      <c r="J46" s="3"/>
      <c r="K46" s="3"/>
      <c r="L46" s="3"/>
      <c r="M46" s="3"/>
      <c r="N46" s="17"/>
    </row>
    <row r="47" spans="1:14" ht="28.5" x14ac:dyDescent="0.25">
      <c r="A47" s="44"/>
      <c r="B47" s="56" t="s">
        <v>30</v>
      </c>
      <c r="C47" s="257">
        <v>40</v>
      </c>
      <c r="D47" s="614">
        <v>0</v>
      </c>
      <c r="E47" s="1566">
        <f>+D47+D48</f>
        <v>25</v>
      </c>
      <c r="F47"/>
      <c r="G47"/>
      <c r="H47"/>
      <c r="I47" s="3"/>
      <c r="J47" s="3"/>
      <c r="K47" s="3"/>
      <c r="L47" s="3"/>
      <c r="M47" s="3"/>
      <c r="N47" s="17"/>
    </row>
    <row r="48" spans="1:14" ht="42.75" x14ac:dyDescent="0.25">
      <c r="A48" s="44"/>
      <c r="B48" s="56" t="s">
        <v>31</v>
      </c>
      <c r="C48" s="257">
        <v>60</v>
      </c>
      <c r="D48" s="614">
        <f>25</f>
        <v>25</v>
      </c>
      <c r="E48" s="1567"/>
      <c r="F48"/>
      <c r="G48"/>
      <c r="H48"/>
      <c r="I48" s="3"/>
      <c r="J48" s="3"/>
      <c r="K48" s="3"/>
      <c r="L48" s="3"/>
      <c r="M48" s="3"/>
      <c r="N48" s="17"/>
    </row>
    <row r="49" spans="1:26" x14ac:dyDescent="0.25">
      <c r="A49" s="44"/>
      <c r="B49" s="208"/>
      <c r="C49" s="258"/>
      <c r="D49" s="36"/>
      <c r="E49" s="36"/>
      <c r="F49"/>
      <c r="G49"/>
      <c r="H49"/>
      <c r="I49" s="3"/>
      <c r="J49" s="3"/>
      <c r="K49" s="3"/>
      <c r="L49" s="3"/>
      <c r="M49" s="3"/>
      <c r="N49" s="17"/>
    </row>
    <row r="50" spans="1:26" x14ac:dyDescent="0.25">
      <c r="A50" s="44"/>
      <c r="B50" s="47" t="s">
        <v>634</v>
      </c>
      <c r="C50"/>
      <c r="D50"/>
      <c r="E50"/>
      <c r="F50"/>
      <c r="G50"/>
      <c r="H50"/>
      <c r="I50" s="3"/>
      <c r="J50" s="3"/>
      <c r="K50" s="3"/>
      <c r="L50" s="3"/>
      <c r="M50" s="3"/>
      <c r="N50" s="17"/>
    </row>
    <row r="51" spans="1:26" x14ac:dyDescent="0.25">
      <c r="A51" s="44"/>
      <c r="B51"/>
      <c r="C51"/>
      <c r="D51"/>
      <c r="E51"/>
      <c r="F51"/>
      <c r="G51"/>
      <c r="H51"/>
      <c r="I51" s="3"/>
      <c r="J51" s="3"/>
      <c r="K51" s="3"/>
      <c r="L51" s="3"/>
      <c r="M51" s="3"/>
      <c r="N51" s="17"/>
    </row>
    <row r="52" spans="1:26" x14ac:dyDescent="0.25">
      <c r="A52" s="44"/>
      <c r="B52"/>
      <c r="C52"/>
      <c r="D52"/>
      <c r="E52"/>
      <c r="F52"/>
      <c r="G52"/>
      <c r="H52"/>
      <c r="I52" s="3"/>
      <c r="J52" s="3"/>
      <c r="K52" s="3"/>
      <c r="L52" s="3"/>
      <c r="M52" s="3"/>
      <c r="N52" s="17"/>
    </row>
    <row r="53" spans="1:26" x14ac:dyDescent="0.25">
      <c r="A53" s="44"/>
      <c r="B53" s="49" t="s">
        <v>18</v>
      </c>
      <c r="C53" s="49" t="s">
        <v>27</v>
      </c>
      <c r="D53" s="55" t="s">
        <v>28</v>
      </c>
      <c r="E53" s="55" t="s">
        <v>29</v>
      </c>
      <c r="F53"/>
      <c r="G53"/>
      <c r="H53"/>
      <c r="I53" s="3"/>
      <c r="J53" s="3"/>
      <c r="K53" s="3"/>
      <c r="L53" s="3"/>
      <c r="M53" s="3"/>
      <c r="N53" s="17"/>
    </row>
    <row r="54" spans="1:26" ht="28.5" x14ac:dyDescent="0.25">
      <c r="A54" s="44"/>
      <c r="B54" s="56" t="s">
        <v>30</v>
      </c>
      <c r="C54" s="257">
        <v>40</v>
      </c>
      <c r="D54" s="614">
        <v>0</v>
      </c>
      <c r="E54" s="1566">
        <f>+D54+D55</f>
        <v>60</v>
      </c>
      <c r="F54"/>
      <c r="G54"/>
      <c r="H54"/>
      <c r="I54" s="3"/>
      <c r="J54" s="3"/>
      <c r="K54" s="3"/>
      <c r="L54" s="3"/>
      <c r="M54" s="3"/>
      <c r="N54" s="17"/>
    </row>
    <row r="55" spans="1:26" ht="42.75" x14ac:dyDescent="0.25">
      <c r="A55" s="44"/>
      <c r="B55" s="56" t="s">
        <v>31</v>
      </c>
      <c r="C55" s="257">
        <v>60</v>
      </c>
      <c r="D55" s="614">
        <v>60</v>
      </c>
      <c r="E55" s="1567"/>
      <c r="F55" s="41"/>
      <c r="G55" s="328" t="s">
        <v>635</v>
      </c>
      <c r="H55" s="41"/>
      <c r="I55" s="42"/>
      <c r="J55" s="42"/>
      <c r="K55" s="42"/>
      <c r="L55" s="42"/>
      <c r="M55" s="42"/>
    </row>
    <row r="56" spans="1:26" x14ac:dyDescent="0.25">
      <c r="A56" s="44"/>
      <c r="C56" s="255"/>
      <c r="D56" s="25"/>
      <c r="E56" s="46"/>
      <c r="F56" s="41"/>
      <c r="G56" s="41"/>
      <c r="H56" s="41"/>
      <c r="I56" s="42"/>
      <c r="J56" s="42"/>
      <c r="K56" s="42"/>
      <c r="L56" s="42"/>
      <c r="M56" s="42"/>
    </row>
    <row r="57" spans="1:26" x14ac:dyDescent="0.25">
      <c r="A57" s="44"/>
      <c r="C57" s="255"/>
      <c r="D57" s="25"/>
      <c r="E57" s="46"/>
      <c r="F57" s="41"/>
      <c r="G57" s="41"/>
      <c r="H57" s="41"/>
      <c r="I57" s="42"/>
      <c r="J57" s="39"/>
      <c r="K57" s="39"/>
      <c r="L57" s="42"/>
      <c r="M57" s="42"/>
    </row>
    <row r="58" spans="1:26" ht="15.75" thickBot="1" x14ac:dyDescent="0.3">
      <c r="M58" s="1568" t="s">
        <v>32</v>
      </c>
      <c r="N58" s="1568"/>
    </row>
    <row r="59" spans="1:26" x14ac:dyDescent="0.25">
      <c r="B59" s="47" t="s">
        <v>33</v>
      </c>
      <c r="M59" s="58"/>
      <c r="N59" s="58"/>
    </row>
    <row r="60" spans="1:26" ht="15.75" thickBot="1" x14ac:dyDescent="0.3">
      <c r="M60" s="58"/>
      <c r="N60" s="58"/>
    </row>
    <row r="61" spans="1:26" s="3" customFormat="1" ht="60" x14ac:dyDescent="0.25">
      <c r="B61" s="156" t="s">
        <v>34</v>
      </c>
      <c r="C61" s="156" t="s">
        <v>35</v>
      </c>
      <c r="D61" s="156" t="s">
        <v>36</v>
      </c>
      <c r="E61" s="156" t="s">
        <v>37</v>
      </c>
      <c r="F61" s="156" t="s">
        <v>38</v>
      </c>
      <c r="G61" s="156" t="s">
        <v>39</v>
      </c>
      <c r="H61" s="156" t="s">
        <v>40</v>
      </c>
      <c r="I61" s="156" t="s">
        <v>41</v>
      </c>
      <c r="J61" s="156" t="s">
        <v>42</v>
      </c>
      <c r="K61" s="156" t="s">
        <v>43</v>
      </c>
      <c r="L61" s="156" t="s">
        <v>44</v>
      </c>
      <c r="M61" s="158" t="s">
        <v>45</v>
      </c>
      <c r="N61" s="156" t="s">
        <v>46</v>
      </c>
      <c r="O61" s="156" t="s">
        <v>47</v>
      </c>
      <c r="P61" s="159" t="s">
        <v>48</v>
      </c>
      <c r="Q61" s="159" t="s">
        <v>49</v>
      </c>
    </row>
    <row r="62" spans="1:26" s="76" customFormat="1" ht="180" x14ac:dyDescent="0.25">
      <c r="A62" s="62">
        <v>1</v>
      </c>
      <c r="B62" s="77" t="s">
        <v>629</v>
      </c>
      <c r="C62" s="79" t="s">
        <v>629</v>
      </c>
      <c r="D62" s="77" t="s">
        <v>50</v>
      </c>
      <c r="E62" s="164" t="s">
        <v>636</v>
      </c>
      <c r="F62" s="165" t="s">
        <v>19</v>
      </c>
      <c r="G62" s="311">
        <v>1</v>
      </c>
      <c r="H62" s="312">
        <v>41261</v>
      </c>
      <c r="I62" s="312">
        <v>41988</v>
      </c>
      <c r="J62" s="167" t="s">
        <v>20</v>
      </c>
      <c r="K62" s="329">
        <v>21.4</v>
      </c>
      <c r="L62" s="329">
        <v>0</v>
      </c>
      <c r="M62" s="313">
        <v>469</v>
      </c>
      <c r="N62" s="313">
        <f>+M62*G62</f>
        <v>469</v>
      </c>
      <c r="O62" s="171" t="s">
        <v>637</v>
      </c>
      <c r="P62" s="171" t="s">
        <v>638</v>
      </c>
      <c r="Q62" s="74" t="s">
        <v>639</v>
      </c>
      <c r="R62" s="75"/>
      <c r="S62" s="75"/>
      <c r="T62" s="75"/>
      <c r="U62" s="75"/>
      <c r="V62" s="75"/>
      <c r="W62" s="75"/>
      <c r="X62" s="75"/>
      <c r="Y62" s="75"/>
      <c r="Z62" s="75"/>
    </row>
    <row r="63" spans="1:26" s="76" customFormat="1" ht="270" x14ac:dyDescent="0.25">
      <c r="A63" s="62">
        <f>+A62+1</f>
        <v>2</v>
      </c>
      <c r="B63" s="77" t="s">
        <v>640</v>
      </c>
      <c r="C63" s="79" t="s">
        <v>629</v>
      </c>
      <c r="D63" s="77" t="s">
        <v>50</v>
      </c>
      <c r="E63" s="164" t="s">
        <v>641</v>
      </c>
      <c r="F63" s="165" t="s">
        <v>20</v>
      </c>
      <c r="G63" s="164">
        <v>0.25</v>
      </c>
      <c r="H63" s="312">
        <v>40205</v>
      </c>
      <c r="I63" s="312">
        <v>40386</v>
      </c>
      <c r="J63" s="167" t="s">
        <v>20</v>
      </c>
      <c r="K63" s="310">
        <v>0</v>
      </c>
      <c r="L63" s="330">
        <v>6</v>
      </c>
      <c r="M63" s="313">
        <v>4718</v>
      </c>
      <c r="N63" s="313">
        <v>1179</v>
      </c>
      <c r="O63" s="171" t="s">
        <v>642</v>
      </c>
      <c r="P63" s="171" t="s">
        <v>643</v>
      </c>
      <c r="Q63" s="74" t="s">
        <v>644</v>
      </c>
      <c r="R63" s="75"/>
      <c r="S63" s="75"/>
      <c r="T63" s="75"/>
      <c r="U63" s="75"/>
      <c r="V63" s="75"/>
      <c r="W63" s="75"/>
      <c r="X63" s="75"/>
      <c r="Y63" s="75"/>
      <c r="Z63" s="75"/>
    </row>
    <row r="64" spans="1:26" s="76" customFormat="1" ht="75" x14ac:dyDescent="0.25">
      <c r="A64" s="62">
        <f t="shared" ref="A64:A69" si="0">+A63+1</f>
        <v>3</v>
      </c>
      <c r="B64" s="77" t="s">
        <v>629</v>
      </c>
      <c r="C64" s="79" t="s">
        <v>629</v>
      </c>
      <c r="D64" s="77" t="s">
        <v>50</v>
      </c>
      <c r="E64" s="164" t="s">
        <v>645</v>
      </c>
      <c r="F64" s="165" t="s">
        <v>19</v>
      </c>
      <c r="G64" s="164">
        <v>1</v>
      </c>
      <c r="H64" s="312">
        <v>41540</v>
      </c>
      <c r="I64" s="312">
        <v>41988</v>
      </c>
      <c r="J64" s="167" t="s">
        <v>20</v>
      </c>
      <c r="K64" s="331">
        <v>0</v>
      </c>
      <c r="L64" s="330">
        <v>12.2</v>
      </c>
      <c r="M64" s="313">
        <v>1100</v>
      </c>
      <c r="N64" s="313">
        <v>880</v>
      </c>
      <c r="O64" s="171" t="s">
        <v>646</v>
      </c>
      <c r="P64" s="171" t="s">
        <v>647</v>
      </c>
      <c r="Q64" s="74" t="s">
        <v>648</v>
      </c>
      <c r="R64" s="75"/>
      <c r="S64" s="75"/>
      <c r="T64" s="75"/>
      <c r="U64" s="75"/>
      <c r="V64" s="75"/>
      <c r="W64" s="75"/>
      <c r="X64" s="75"/>
      <c r="Y64" s="75"/>
      <c r="Z64" s="75"/>
    </row>
    <row r="65" spans="1:26" s="76" customFormat="1" x14ac:dyDescent="0.25">
      <c r="A65" s="62">
        <f t="shared" si="0"/>
        <v>4</v>
      </c>
      <c r="B65" s="77"/>
      <c r="C65" s="79"/>
      <c r="D65" s="77"/>
      <c r="E65" s="164"/>
      <c r="F65" s="165"/>
      <c r="G65" s="165"/>
      <c r="H65" s="165"/>
      <c r="I65" s="167"/>
      <c r="J65" s="167"/>
      <c r="K65" s="310"/>
      <c r="L65" s="167"/>
      <c r="M65" s="313"/>
      <c r="N65" s="313"/>
      <c r="O65" s="171"/>
      <c r="P65" s="171"/>
      <c r="Q65" s="74"/>
      <c r="R65" s="75"/>
      <c r="S65" s="75"/>
      <c r="T65" s="75"/>
      <c r="U65" s="75"/>
      <c r="V65" s="75"/>
      <c r="W65" s="75"/>
      <c r="X65" s="75"/>
      <c r="Y65" s="75"/>
      <c r="Z65" s="75"/>
    </row>
    <row r="66" spans="1:26" s="76" customFormat="1" x14ac:dyDescent="0.25">
      <c r="A66" s="62">
        <f t="shared" si="0"/>
        <v>5</v>
      </c>
      <c r="B66" s="77"/>
      <c r="C66" s="79"/>
      <c r="D66" s="77"/>
      <c r="E66" s="164"/>
      <c r="F66" s="165"/>
      <c r="G66" s="165"/>
      <c r="H66" s="165"/>
      <c r="I66" s="167"/>
      <c r="J66" s="167"/>
      <c r="K66" s="310"/>
      <c r="L66" s="167"/>
      <c r="M66" s="313"/>
      <c r="N66" s="313"/>
      <c r="O66" s="171"/>
      <c r="P66" s="171"/>
      <c r="Q66" s="74"/>
      <c r="R66" s="75"/>
      <c r="S66" s="75"/>
      <c r="T66" s="75"/>
      <c r="U66" s="75"/>
      <c r="V66" s="75"/>
      <c r="W66" s="75"/>
      <c r="X66" s="75"/>
      <c r="Y66" s="75"/>
      <c r="Z66" s="75"/>
    </row>
    <row r="67" spans="1:26" s="76" customFormat="1" x14ac:dyDescent="0.25">
      <c r="A67" s="62">
        <f t="shared" si="0"/>
        <v>6</v>
      </c>
      <c r="B67" s="77"/>
      <c r="C67" s="79"/>
      <c r="D67" s="77"/>
      <c r="E67" s="164"/>
      <c r="F67" s="165"/>
      <c r="G67" s="165"/>
      <c r="H67" s="165"/>
      <c r="I67" s="167"/>
      <c r="J67" s="167"/>
      <c r="K67" s="310"/>
      <c r="L67" s="167"/>
      <c r="M67" s="313"/>
      <c r="N67" s="313"/>
      <c r="O67" s="171"/>
      <c r="P67" s="171"/>
      <c r="Q67" s="74"/>
      <c r="R67" s="75"/>
      <c r="S67" s="75"/>
      <c r="T67" s="75"/>
      <c r="U67" s="75"/>
      <c r="V67" s="75"/>
      <c r="W67" s="75"/>
      <c r="X67" s="75"/>
      <c r="Y67" s="75"/>
      <c r="Z67" s="75"/>
    </row>
    <row r="68" spans="1:26" s="76" customFormat="1" x14ac:dyDescent="0.25">
      <c r="A68" s="62">
        <f t="shared" si="0"/>
        <v>7</v>
      </c>
      <c r="B68" s="77"/>
      <c r="C68" s="79"/>
      <c r="D68" s="77"/>
      <c r="E68" s="164"/>
      <c r="F68" s="165"/>
      <c r="G68" s="165"/>
      <c r="H68" s="165"/>
      <c r="I68" s="167"/>
      <c r="J68" s="167"/>
      <c r="K68" s="310"/>
      <c r="L68" s="167"/>
      <c r="M68" s="313"/>
      <c r="N68" s="313"/>
      <c r="O68" s="171"/>
      <c r="P68" s="171"/>
      <c r="Q68" s="74"/>
      <c r="R68" s="75"/>
      <c r="S68" s="75"/>
      <c r="T68" s="75"/>
      <c r="U68" s="75"/>
      <c r="V68" s="75"/>
      <c r="W68" s="75"/>
      <c r="X68" s="75"/>
      <c r="Y68" s="75"/>
      <c r="Z68" s="75"/>
    </row>
    <row r="69" spans="1:26" s="76" customFormat="1" x14ac:dyDescent="0.25">
      <c r="A69" s="62">
        <f t="shared" si="0"/>
        <v>8</v>
      </c>
      <c r="B69" s="77"/>
      <c r="C69" s="79"/>
      <c r="D69" s="77"/>
      <c r="E69" s="164"/>
      <c r="F69" s="165"/>
      <c r="G69" s="165"/>
      <c r="H69" s="165"/>
      <c r="I69" s="167"/>
      <c r="J69" s="167"/>
      <c r="K69" s="310"/>
      <c r="L69" s="167"/>
      <c r="M69" s="313"/>
      <c r="N69" s="313"/>
      <c r="O69" s="171"/>
      <c r="P69" s="171"/>
      <c r="Q69" s="74"/>
      <c r="R69" s="75"/>
      <c r="S69" s="75"/>
      <c r="T69" s="75"/>
      <c r="U69" s="75"/>
      <c r="V69" s="75"/>
      <c r="W69" s="75"/>
      <c r="X69" s="75"/>
      <c r="Y69" s="75"/>
      <c r="Z69" s="75"/>
    </row>
    <row r="70" spans="1:26" s="76" customFormat="1" x14ac:dyDescent="0.25">
      <c r="A70" s="62"/>
      <c r="B70" s="163" t="s">
        <v>29</v>
      </c>
      <c r="C70" s="79"/>
      <c r="D70" s="77"/>
      <c r="E70" s="164"/>
      <c r="F70" s="165"/>
      <c r="G70" s="165"/>
      <c r="H70" s="165"/>
      <c r="I70" s="167"/>
      <c r="J70" s="167"/>
      <c r="K70" s="169">
        <f>SUM(K62:K69)</f>
        <v>21.4</v>
      </c>
      <c r="L70" s="169">
        <f>SUM(L62:L69)</f>
        <v>18.2</v>
      </c>
      <c r="M70" s="168"/>
      <c r="N70" s="169">
        <f>SUM(N62:N69)</f>
        <v>2528</v>
      </c>
      <c r="O70" s="171"/>
      <c r="P70" s="171"/>
      <c r="Q70" s="88"/>
    </row>
    <row r="71" spans="1:26" s="100" customFormat="1" x14ac:dyDescent="0.25">
      <c r="E71" s="102"/>
    </row>
    <row r="72" spans="1:26" s="100" customFormat="1" x14ac:dyDescent="0.25">
      <c r="B72" s="1569" t="s">
        <v>60</v>
      </c>
      <c r="C72" s="1569" t="s">
        <v>61</v>
      </c>
      <c r="D72" s="1571" t="s">
        <v>62</v>
      </c>
      <c r="E72" s="1571"/>
    </row>
    <row r="73" spans="1:26" s="100" customFormat="1" x14ac:dyDescent="0.25">
      <c r="B73" s="1570"/>
      <c r="C73" s="1570"/>
      <c r="D73" s="104" t="s">
        <v>63</v>
      </c>
      <c r="E73" s="105" t="s">
        <v>64</v>
      </c>
    </row>
    <row r="74" spans="1:26" s="100" customFormat="1" ht="18.75" x14ac:dyDescent="0.25">
      <c r="B74" s="106" t="s">
        <v>65</v>
      </c>
      <c r="C74" s="107">
        <f>+K70</f>
        <v>21.4</v>
      </c>
      <c r="D74" s="569"/>
      <c r="E74" s="569" t="s">
        <v>1507</v>
      </c>
      <c r="F74" s="1799"/>
      <c r="G74" s="110"/>
      <c r="H74" s="110"/>
      <c r="I74" s="110"/>
      <c r="J74" s="110"/>
      <c r="K74" s="110"/>
      <c r="L74" s="110"/>
      <c r="M74" s="110"/>
    </row>
    <row r="75" spans="1:26" s="100" customFormat="1" x14ac:dyDescent="0.25">
      <c r="B75" s="106" t="s">
        <v>66</v>
      </c>
      <c r="C75" s="107" t="s">
        <v>649</v>
      </c>
      <c r="D75" s="569" t="s">
        <v>22</v>
      </c>
      <c r="E75" s="569"/>
      <c r="F75" s="1799"/>
    </row>
    <row r="76" spans="1:26" s="100" customFormat="1" x14ac:dyDescent="0.25">
      <c r="B76" s="112"/>
      <c r="C76" s="1582"/>
      <c r="D76" s="1582"/>
      <c r="E76" s="1582"/>
      <c r="F76" s="1582"/>
      <c r="G76" s="1582"/>
      <c r="H76" s="1582"/>
      <c r="I76" s="1582"/>
      <c r="J76" s="1582"/>
      <c r="K76" s="1582"/>
      <c r="L76" s="1582"/>
      <c r="M76" s="1582"/>
      <c r="N76" s="1582"/>
    </row>
    <row r="77" spans="1:26" ht="15.75" thickBot="1" x14ac:dyDescent="0.3"/>
    <row r="78" spans="1:26" ht="27" thickBot="1" x14ac:dyDescent="0.3">
      <c r="B78" s="1583" t="s">
        <v>67</v>
      </c>
      <c r="C78" s="1583"/>
      <c r="D78" s="1583"/>
      <c r="E78" s="1583"/>
      <c r="F78" s="1583"/>
      <c r="G78" s="1583"/>
      <c r="H78" s="1583"/>
      <c r="I78" s="1583"/>
      <c r="J78" s="1583"/>
      <c r="K78" s="1583"/>
      <c r="L78" s="1583"/>
      <c r="M78" s="1583"/>
      <c r="N78" s="1583"/>
    </row>
    <row r="81" spans="2:17" ht="90" x14ac:dyDescent="0.25">
      <c r="B81" s="59" t="s">
        <v>68</v>
      </c>
      <c r="C81" s="114" t="s">
        <v>69</v>
      </c>
      <c r="D81" s="114" t="s">
        <v>70</v>
      </c>
      <c r="E81" s="114" t="s">
        <v>71</v>
      </c>
      <c r="F81" s="114" t="s">
        <v>72</v>
      </c>
      <c r="G81" s="114" t="s">
        <v>73</v>
      </c>
      <c r="H81" s="114" t="s">
        <v>74</v>
      </c>
      <c r="I81" s="114" t="s">
        <v>75</v>
      </c>
      <c r="J81" s="114" t="s">
        <v>76</v>
      </c>
      <c r="K81" s="114" t="s">
        <v>77</v>
      </c>
      <c r="L81" s="114" t="s">
        <v>78</v>
      </c>
      <c r="M81" s="115" t="s">
        <v>79</v>
      </c>
      <c r="N81" s="115" t="s">
        <v>80</v>
      </c>
      <c r="O81" s="1579" t="s">
        <v>81</v>
      </c>
      <c r="P81" s="1581"/>
      <c r="Q81" s="114" t="s">
        <v>82</v>
      </c>
    </row>
    <row r="82" spans="2:17" ht="130.5" customHeight="1" x14ac:dyDescent="0.25">
      <c r="B82" s="281" t="s">
        <v>650</v>
      </c>
      <c r="C82" s="281" t="s">
        <v>651</v>
      </c>
      <c r="D82" s="282" t="s">
        <v>652</v>
      </c>
      <c r="E82" s="282">
        <v>104</v>
      </c>
      <c r="F82" s="189" t="s">
        <v>86</v>
      </c>
      <c r="G82" s="189" t="s">
        <v>19</v>
      </c>
      <c r="H82" s="189" t="s">
        <v>86</v>
      </c>
      <c r="I82" s="283" t="s">
        <v>86</v>
      </c>
      <c r="J82" s="283" t="s">
        <v>19</v>
      </c>
      <c r="K82" s="51" t="s">
        <v>19</v>
      </c>
      <c r="L82" s="51" t="s">
        <v>19</v>
      </c>
      <c r="M82" s="51" t="s">
        <v>19</v>
      </c>
      <c r="N82" s="51" t="s">
        <v>19</v>
      </c>
      <c r="O82" s="1616" t="s">
        <v>2938</v>
      </c>
      <c r="P82" s="1617"/>
      <c r="Q82" s="51" t="s">
        <v>20</v>
      </c>
    </row>
    <row r="83" spans="2:17" ht="130.5" customHeight="1" x14ac:dyDescent="0.25">
      <c r="B83" s="281" t="s">
        <v>653</v>
      </c>
      <c r="C83" s="281" t="s">
        <v>83</v>
      </c>
      <c r="D83" s="282" t="s">
        <v>654</v>
      </c>
      <c r="E83" s="282">
        <v>172</v>
      </c>
      <c r="F83" s="189"/>
      <c r="G83" s="189"/>
      <c r="H83" s="189"/>
      <c r="I83" s="283"/>
      <c r="J83" s="283"/>
      <c r="K83" s="51"/>
      <c r="L83" s="51"/>
      <c r="M83" s="51"/>
      <c r="N83" s="51"/>
      <c r="O83" s="1616" t="s">
        <v>655</v>
      </c>
      <c r="P83" s="1617"/>
      <c r="Q83" s="51" t="s">
        <v>20</v>
      </c>
    </row>
    <row r="84" spans="2:17" ht="130.5" customHeight="1" x14ac:dyDescent="0.25">
      <c r="B84" s="281" t="s">
        <v>653</v>
      </c>
      <c r="C84" s="281" t="s">
        <v>83</v>
      </c>
      <c r="D84" s="282" t="s">
        <v>656</v>
      </c>
      <c r="E84" s="282">
        <v>67</v>
      </c>
      <c r="F84" s="189"/>
      <c r="G84" s="189"/>
      <c r="H84" s="189"/>
      <c r="I84" s="283"/>
      <c r="J84" s="283"/>
      <c r="K84" s="51"/>
      <c r="L84" s="51"/>
      <c r="M84" s="51"/>
      <c r="N84" s="51"/>
      <c r="O84" s="1616" t="s">
        <v>657</v>
      </c>
      <c r="P84" s="1617"/>
      <c r="Q84" s="51" t="s">
        <v>20</v>
      </c>
    </row>
    <row r="85" spans="2:17" ht="130.5" customHeight="1" x14ac:dyDescent="0.25">
      <c r="B85" s="281" t="s">
        <v>658</v>
      </c>
      <c r="C85" s="281" t="s">
        <v>92</v>
      </c>
      <c r="D85" s="282" t="s">
        <v>659</v>
      </c>
      <c r="E85" s="282">
        <v>50</v>
      </c>
      <c r="F85" s="189"/>
      <c r="G85" s="189"/>
      <c r="H85" s="189"/>
      <c r="I85" s="283"/>
      <c r="J85" s="283"/>
      <c r="K85" s="51"/>
      <c r="L85" s="51"/>
      <c r="M85" s="51"/>
      <c r="N85" s="51"/>
      <c r="O85" s="1616" t="s">
        <v>660</v>
      </c>
      <c r="P85" s="1617"/>
      <c r="Q85" s="51" t="s">
        <v>20</v>
      </c>
    </row>
    <row r="86" spans="2:17" ht="130.5" customHeight="1" x14ac:dyDescent="0.25">
      <c r="B86" s="281" t="s">
        <v>658</v>
      </c>
      <c r="C86" s="281" t="s">
        <v>92</v>
      </c>
      <c r="D86" s="282" t="s">
        <v>661</v>
      </c>
      <c r="E86" s="282">
        <v>50</v>
      </c>
      <c r="F86" s="189"/>
      <c r="G86" s="189"/>
      <c r="H86" s="189"/>
      <c r="I86" s="283"/>
      <c r="J86" s="283"/>
      <c r="K86" s="51"/>
      <c r="L86" s="51"/>
      <c r="M86" s="51"/>
      <c r="N86" s="51"/>
      <c r="O86" s="1616" t="s">
        <v>660</v>
      </c>
      <c r="P86" s="1617"/>
      <c r="Q86" s="51" t="s">
        <v>20</v>
      </c>
    </row>
    <row r="87" spans="2:17" ht="130.5" customHeight="1" x14ac:dyDescent="0.25">
      <c r="B87" s="281" t="s">
        <v>658</v>
      </c>
      <c r="C87" s="281" t="s">
        <v>92</v>
      </c>
      <c r="D87" s="282" t="s">
        <v>662</v>
      </c>
      <c r="E87" s="282">
        <v>50</v>
      </c>
      <c r="F87" s="189"/>
      <c r="G87" s="189"/>
      <c r="H87" s="189"/>
      <c r="I87" s="283"/>
      <c r="J87" s="283"/>
      <c r="K87" s="51"/>
      <c r="L87" s="51"/>
      <c r="M87" s="51"/>
      <c r="N87" s="51"/>
      <c r="O87" s="1616" t="s">
        <v>660</v>
      </c>
      <c r="P87" s="1617"/>
      <c r="Q87" s="51" t="s">
        <v>20</v>
      </c>
    </row>
    <row r="88" spans="2:17" ht="130.5" customHeight="1" x14ac:dyDescent="0.25">
      <c r="B88" s="281" t="s">
        <v>663</v>
      </c>
      <c r="C88" s="281" t="s">
        <v>92</v>
      </c>
      <c r="D88" s="282" t="s">
        <v>664</v>
      </c>
      <c r="E88" s="282">
        <v>50</v>
      </c>
      <c r="F88" s="189"/>
      <c r="G88" s="189"/>
      <c r="H88" s="189"/>
      <c r="I88" s="283"/>
      <c r="J88" s="283"/>
      <c r="K88" s="51"/>
      <c r="L88" s="51"/>
      <c r="M88" s="51"/>
      <c r="N88" s="51"/>
      <c r="O88" s="1616" t="s">
        <v>660</v>
      </c>
      <c r="P88" s="1617"/>
      <c r="Q88" s="51" t="s">
        <v>20</v>
      </c>
    </row>
    <row r="89" spans="2:17" ht="130.5" customHeight="1" x14ac:dyDescent="0.25">
      <c r="B89" s="281" t="s">
        <v>663</v>
      </c>
      <c r="C89" s="281" t="s">
        <v>92</v>
      </c>
      <c r="D89" s="282" t="s">
        <v>659</v>
      </c>
      <c r="E89" s="282">
        <v>50</v>
      </c>
      <c r="F89" s="189"/>
      <c r="G89" s="189"/>
      <c r="H89" s="189"/>
      <c r="I89" s="283"/>
      <c r="J89" s="283"/>
      <c r="K89" s="51"/>
      <c r="L89" s="51"/>
      <c r="M89" s="51"/>
      <c r="N89" s="51"/>
      <c r="O89" s="1616" t="s">
        <v>660</v>
      </c>
      <c r="P89" s="1617"/>
      <c r="Q89" s="51" t="s">
        <v>20</v>
      </c>
    </row>
    <row r="90" spans="2:17" ht="130.5" customHeight="1" x14ac:dyDescent="0.25">
      <c r="B90" s="281" t="s">
        <v>665</v>
      </c>
      <c r="C90" s="281" t="s">
        <v>666</v>
      </c>
      <c r="D90" s="282" t="s">
        <v>667</v>
      </c>
      <c r="E90" s="282">
        <v>100</v>
      </c>
      <c r="F90" s="189"/>
      <c r="G90" s="189"/>
      <c r="H90" s="189"/>
      <c r="I90" s="283"/>
      <c r="J90" s="283"/>
      <c r="K90" s="51"/>
      <c r="L90" s="51"/>
      <c r="M90" s="51"/>
      <c r="N90" s="51"/>
      <c r="O90" s="1616" t="s">
        <v>668</v>
      </c>
      <c r="P90" s="1617"/>
      <c r="Q90" s="51" t="s">
        <v>20</v>
      </c>
    </row>
    <row r="91" spans="2:17" ht="130.5" customHeight="1" x14ac:dyDescent="0.25">
      <c r="B91" s="281" t="s">
        <v>669</v>
      </c>
      <c r="C91" s="281" t="s">
        <v>670</v>
      </c>
      <c r="D91" s="282" t="s">
        <v>671</v>
      </c>
      <c r="E91" s="282">
        <v>50</v>
      </c>
      <c r="F91" s="189"/>
      <c r="G91" s="189"/>
      <c r="H91" s="189"/>
      <c r="I91" s="283"/>
      <c r="J91" s="283"/>
      <c r="K91" s="51"/>
      <c r="L91" s="51"/>
      <c r="M91" s="51"/>
      <c r="N91" s="51"/>
      <c r="O91" s="1616" t="s">
        <v>668</v>
      </c>
      <c r="P91" s="1617"/>
      <c r="Q91" s="51" t="s">
        <v>20</v>
      </c>
    </row>
    <row r="92" spans="2:17" ht="130.5" customHeight="1" x14ac:dyDescent="0.25">
      <c r="B92" s="281" t="s">
        <v>669</v>
      </c>
      <c r="C92" s="281" t="s">
        <v>672</v>
      </c>
      <c r="D92" s="282" t="s">
        <v>673</v>
      </c>
      <c r="E92" s="282">
        <v>50</v>
      </c>
      <c r="F92" s="189"/>
      <c r="G92" s="189"/>
      <c r="H92" s="189"/>
      <c r="I92" s="283"/>
      <c r="J92" s="283"/>
      <c r="K92" s="51"/>
      <c r="L92" s="51"/>
      <c r="M92" s="51"/>
      <c r="N92" s="51"/>
      <c r="O92" s="1616" t="s">
        <v>668</v>
      </c>
      <c r="P92" s="1617"/>
      <c r="Q92" s="51" t="s">
        <v>20</v>
      </c>
    </row>
    <row r="93" spans="2:17" ht="130.5" customHeight="1" x14ac:dyDescent="0.25">
      <c r="B93" s="281" t="s">
        <v>669</v>
      </c>
      <c r="C93" s="281" t="s">
        <v>674</v>
      </c>
      <c r="D93" s="282" t="s">
        <v>675</v>
      </c>
      <c r="E93" s="282">
        <v>50</v>
      </c>
      <c r="F93" s="189"/>
      <c r="G93" s="189"/>
      <c r="H93" s="189"/>
      <c r="I93" s="283"/>
      <c r="J93" s="283"/>
      <c r="K93" s="51"/>
      <c r="L93" s="51"/>
      <c r="M93" s="51"/>
      <c r="N93" s="51"/>
      <c r="O93" s="1616" t="s">
        <v>668</v>
      </c>
      <c r="P93" s="1617"/>
      <c r="Q93" s="51" t="s">
        <v>20</v>
      </c>
    </row>
    <row r="94" spans="2:17" ht="130.5" customHeight="1" x14ac:dyDescent="0.25">
      <c r="B94" s="281" t="s">
        <v>669</v>
      </c>
      <c r="C94" s="281" t="s">
        <v>676</v>
      </c>
      <c r="D94" s="282" t="s">
        <v>677</v>
      </c>
      <c r="E94" s="282">
        <v>100</v>
      </c>
      <c r="F94" s="189"/>
      <c r="G94" s="189"/>
      <c r="H94" s="189"/>
      <c r="I94" s="283"/>
      <c r="J94" s="283"/>
      <c r="K94" s="51"/>
      <c r="L94" s="51"/>
      <c r="M94" s="51"/>
      <c r="N94" s="51"/>
      <c r="O94" s="1616" t="s">
        <v>668</v>
      </c>
      <c r="P94" s="1617"/>
      <c r="Q94" s="51" t="s">
        <v>20</v>
      </c>
    </row>
    <row r="95" spans="2:17" ht="130.5" customHeight="1" x14ac:dyDescent="0.25">
      <c r="B95" s="281" t="s">
        <v>669</v>
      </c>
      <c r="C95" s="281" t="s">
        <v>678</v>
      </c>
      <c r="D95" s="282" t="s">
        <v>679</v>
      </c>
      <c r="E95" s="282">
        <v>50</v>
      </c>
      <c r="F95" s="189"/>
      <c r="G95" s="189"/>
      <c r="H95" s="189"/>
      <c r="I95" s="283"/>
      <c r="J95" s="283"/>
      <c r="K95" s="51"/>
      <c r="L95" s="51"/>
      <c r="M95" s="51"/>
      <c r="N95" s="51"/>
      <c r="O95" s="1616" t="s">
        <v>668</v>
      </c>
      <c r="P95" s="1617"/>
      <c r="Q95" s="51" t="s">
        <v>20</v>
      </c>
    </row>
    <row r="96" spans="2:17" ht="130.5" customHeight="1" x14ac:dyDescent="0.25">
      <c r="B96" s="281" t="s">
        <v>669</v>
      </c>
      <c r="C96" s="281" t="s">
        <v>680</v>
      </c>
      <c r="D96" s="282" t="s">
        <v>681</v>
      </c>
      <c r="E96" s="282">
        <v>100</v>
      </c>
      <c r="F96" s="189"/>
      <c r="G96" s="189"/>
      <c r="H96" s="189"/>
      <c r="I96" s="283"/>
      <c r="J96" s="283"/>
      <c r="K96" s="51"/>
      <c r="L96" s="51"/>
      <c r="M96" s="51"/>
      <c r="N96" s="51"/>
      <c r="O96" s="1616" t="s">
        <v>682</v>
      </c>
      <c r="P96" s="1617"/>
      <c r="Q96" s="51" t="s">
        <v>20</v>
      </c>
    </row>
    <row r="97" spans="2:17" ht="130.5" customHeight="1" x14ac:dyDescent="0.25">
      <c r="B97" s="281" t="s">
        <v>669</v>
      </c>
      <c r="C97" s="281" t="s">
        <v>683</v>
      </c>
      <c r="D97" s="282" t="s">
        <v>684</v>
      </c>
      <c r="E97" s="282">
        <v>50</v>
      </c>
      <c r="F97" s="189"/>
      <c r="G97" s="189"/>
      <c r="H97" s="189"/>
      <c r="I97" s="283"/>
      <c r="J97" s="283"/>
      <c r="K97" s="51"/>
      <c r="L97" s="51"/>
      <c r="M97" s="51"/>
      <c r="N97" s="51"/>
      <c r="O97" s="1616" t="s">
        <v>682</v>
      </c>
      <c r="P97" s="1617"/>
      <c r="Q97" s="51" t="s">
        <v>20</v>
      </c>
    </row>
    <row r="98" spans="2:17" ht="130.5" customHeight="1" x14ac:dyDescent="0.25">
      <c r="B98" s="281" t="s">
        <v>92</v>
      </c>
      <c r="C98" s="281" t="s">
        <v>685</v>
      </c>
      <c r="D98" s="282" t="s">
        <v>686</v>
      </c>
      <c r="E98" s="282">
        <v>50</v>
      </c>
      <c r="F98" s="189"/>
      <c r="G98" s="189"/>
      <c r="H98" s="189"/>
      <c r="I98" s="283"/>
      <c r="J98" s="283"/>
      <c r="K98" s="51"/>
      <c r="L98" s="51"/>
      <c r="M98" s="51"/>
      <c r="N98" s="51"/>
      <c r="O98" s="1616" t="s">
        <v>682</v>
      </c>
      <c r="P98" s="1617"/>
      <c r="Q98" s="51" t="s">
        <v>20</v>
      </c>
    </row>
    <row r="99" spans="2:17" ht="130.5" customHeight="1" x14ac:dyDescent="0.25">
      <c r="B99" s="281" t="s">
        <v>92</v>
      </c>
      <c r="C99" s="281" t="s">
        <v>687</v>
      </c>
      <c r="D99" s="282" t="s">
        <v>688</v>
      </c>
      <c r="E99" s="282">
        <v>50</v>
      </c>
      <c r="F99" s="189"/>
      <c r="G99" s="189"/>
      <c r="H99" s="189"/>
      <c r="I99" s="283"/>
      <c r="J99" s="283"/>
      <c r="K99" s="51"/>
      <c r="L99" s="51"/>
      <c r="M99" s="51"/>
      <c r="N99" s="51"/>
      <c r="O99" s="1616" t="s">
        <v>682</v>
      </c>
      <c r="P99" s="1617"/>
      <c r="Q99" s="51" t="s">
        <v>20</v>
      </c>
    </row>
    <row r="100" spans="2:17" ht="130.5" customHeight="1" x14ac:dyDescent="0.25">
      <c r="B100" s="281" t="s">
        <v>92</v>
      </c>
      <c r="C100" s="281" t="s">
        <v>689</v>
      </c>
      <c r="D100" s="282" t="s">
        <v>690</v>
      </c>
      <c r="E100" s="282">
        <v>50</v>
      </c>
      <c r="F100" s="189"/>
      <c r="G100" s="189"/>
      <c r="H100" s="189"/>
      <c r="I100" s="283"/>
      <c r="J100" s="283"/>
      <c r="K100" s="51"/>
      <c r="L100" s="51"/>
      <c r="M100" s="51"/>
      <c r="N100" s="51"/>
      <c r="O100" s="1616" t="s">
        <v>682</v>
      </c>
      <c r="P100" s="1617"/>
      <c r="Q100" s="51" t="s">
        <v>20</v>
      </c>
    </row>
    <row r="101" spans="2:17" ht="130.5" customHeight="1" x14ac:dyDescent="0.25">
      <c r="B101" s="281" t="s">
        <v>92</v>
      </c>
      <c r="C101" s="281" t="s">
        <v>691</v>
      </c>
      <c r="D101" s="282" t="s">
        <v>692</v>
      </c>
      <c r="E101" s="282">
        <v>100</v>
      </c>
      <c r="F101" s="189"/>
      <c r="G101" s="189"/>
      <c r="H101" s="189"/>
      <c r="I101" s="283"/>
      <c r="J101" s="283"/>
      <c r="K101" s="51"/>
      <c r="L101" s="51"/>
      <c r="M101" s="51"/>
      <c r="N101" s="51"/>
      <c r="O101" s="1616" t="s">
        <v>682</v>
      </c>
      <c r="P101" s="1617"/>
      <c r="Q101" s="51" t="s">
        <v>20</v>
      </c>
    </row>
    <row r="102" spans="2:17" ht="130.5" customHeight="1" x14ac:dyDescent="0.25">
      <c r="B102" s="281" t="s">
        <v>92</v>
      </c>
      <c r="C102" s="281" t="s">
        <v>693</v>
      </c>
      <c r="D102" s="282" t="s">
        <v>694</v>
      </c>
      <c r="E102" s="282">
        <v>100</v>
      </c>
      <c r="F102" s="189"/>
      <c r="G102" s="189"/>
      <c r="H102" s="189"/>
      <c r="I102" s="283"/>
      <c r="J102" s="283"/>
      <c r="K102" s="51"/>
      <c r="L102" s="51"/>
      <c r="M102" s="51"/>
      <c r="N102" s="51"/>
      <c r="O102" s="1616" t="s">
        <v>682</v>
      </c>
      <c r="P102" s="1617"/>
      <c r="Q102" s="51" t="s">
        <v>20</v>
      </c>
    </row>
    <row r="103" spans="2:17" ht="130.5" customHeight="1" x14ac:dyDescent="0.25">
      <c r="B103" s="281" t="s">
        <v>92</v>
      </c>
      <c r="C103" s="281" t="s">
        <v>695</v>
      </c>
      <c r="D103" s="282" t="s">
        <v>696</v>
      </c>
      <c r="E103" s="282">
        <v>50</v>
      </c>
      <c r="F103" s="189"/>
      <c r="G103" s="189"/>
      <c r="H103" s="189"/>
      <c r="I103" s="283"/>
      <c r="J103" s="283"/>
      <c r="K103" s="51"/>
      <c r="L103" s="51"/>
      <c r="M103" s="51"/>
      <c r="N103" s="51"/>
      <c r="O103" s="1616" t="s">
        <v>682</v>
      </c>
      <c r="P103" s="1617"/>
      <c r="Q103" s="51" t="s">
        <v>20</v>
      </c>
    </row>
    <row r="104" spans="2:17" ht="130.5" customHeight="1" x14ac:dyDescent="0.25">
      <c r="B104" s="281" t="s">
        <v>92</v>
      </c>
      <c r="C104" s="281" t="s">
        <v>697</v>
      </c>
      <c r="D104" s="282" t="s">
        <v>698</v>
      </c>
      <c r="E104" s="282">
        <v>50</v>
      </c>
      <c r="F104" s="189"/>
      <c r="G104" s="189"/>
      <c r="H104" s="189"/>
      <c r="I104" s="283"/>
      <c r="J104" s="283"/>
      <c r="K104" s="51"/>
      <c r="L104" s="51"/>
      <c r="M104" s="51"/>
      <c r="N104" s="51"/>
      <c r="O104" s="1616" t="s">
        <v>682</v>
      </c>
      <c r="P104" s="1617"/>
      <c r="Q104" s="51" t="s">
        <v>20</v>
      </c>
    </row>
    <row r="105" spans="2:17" ht="130.5" customHeight="1" x14ac:dyDescent="0.25">
      <c r="B105" s="1" t="s">
        <v>536</v>
      </c>
      <c r="Q105" s="51"/>
    </row>
    <row r="106" spans="2:17" x14ac:dyDescent="0.25">
      <c r="B106" s="1" t="s">
        <v>94</v>
      </c>
    </row>
    <row r="107" spans="2:17" x14ac:dyDescent="0.25">
      <c r="B107" s="1" t="s">
        <v>95</v>
      </c>
    </row>
    <row r="109" spans="2:17" ht="15.75" thickBot="1" x14ac:dyDescent="0.3"/>
    <row r="110" spans="2:17" ht="27" thickBot="1" x14ac:dyDescent="0.3">
      <c r="B110" s="1584" t="s">
        <v>96</v>
      </c>
      <c r="C110" s="1585"/>
      <c r="D110" s="1585"/>
      <c r="E110" s="1585"/>
      <c r="F110" s="1585"/>
      <c r="G110" s="1585"/>
      <c r="H110" s="1585"/>
      <c r="I110" s="1585"/>
      <c r="J110" s="1585"/>
      <c r="K110" s="1585"/>
      <c r="L110" s="1585"/>
      <c r="M110" s="1585"/>
      <c r="N110" s="1586"/>
    </row>
    <row r="115" spans="2:17" ht="75" x14ac:dyDescent="0.25">
      <c r="B115" s="59" t="s">
        <v>97</v>
      </c>
      <c r="C115" s="59" t="s">
        <v>98</v>
      </c>
      <c r="D115" s="59" t="s">
        <v>99</v>
      </c>
      <c r="E115" s="59" t="s">
        <v>100</v>
      </c>
      <c r="F115" s="59" t="s">
        <v>101</v>
      </c>
      <c r="G115" s="59" t="s">
        <v>102</v>
      </c>
      <c r="H115" s="59" t="s">
        <v>103</v>
      </c>
      <c r="I115" s="59" t="s">
        <v>104</v>
      </c>
      <c r="J115" s="1579" t="s">
        <v>699</v>
      </c>
      <c r="K115" s="1580"/>
      <c r="L115" s="1581"/>
      <c r="M115" s="59" t="s">
        <v>106</v>
      </c>
      <c r="N115" s="59" t="s">
        <v>107</v>
      </c>
      <c r="O115" s="59" t="s">
        <v>108</v>
      </c>
      <c r="P115" s="1579" t="s">
        <v>81</v>
      </c>
      <c r="Q115" s="1581"/>
    </row>
    <row r="116" spans="2:17" ht="408.75" customHeight="1" x14ac:dyDescent="0.25">
      <c r="B116" s="182" t="s">
        <v>700</v>
      </c>
      <c r="C116" s="182" t="s">
        <v>133</v>
      </c>
      <c r="D116" s="281" t="s">
        <v>701</v>
      </c>
      <c r="E116" s="281">
        <v>6883499</v>
      </c>
      <c r="F116" s="281" t="s">
        <v>702</v>
      </c>
      <c r="G116" s="281" t="s">
        <v>703</v>
      </c>
      <c r="H116" s="315">
        <v>32290</v>
      </c>
      <c r="I116" s="282" t="s">
        <v>86</v>
      </c>
      <c r="J116" s="182" t="s">
        <v>704</v>
      </c>
      <c r="K116" s="284" t="s">
        <v>705</v>
      </c>
      <c r="L116" s="284" t="s">
        <v>706</v>
      </c>
      <c r="M116" s="51" t="s">
        <v>19</v>
      </c>
      <c r="N116" s="51" t="s">
        <v>20</v>
      </c>
      <c r="O116" s="51" t="s">
        <v>20</v>
      </c>
      <c r="P116" s="1639" t="s">
        <v>707</v>
      </c>
      <c r="Q116" s="1640"/>
    </row>
    <row r="117" spans="2:17" ht="360" x14ac:dyDescent="0.25">
      <c r="B117" s="182" t="s">
        <v>708</v>
      </c>
      <c r="C117" s="182" t="s">
        <v>133</v>
      </c>
      <c r="D117" s="281" t="s">
        <v>709</v>
      </c>
      <c r="E117" s="281">
        <v>50933950</v>
      </c>
      <c r="F117" s="281" t="s">
        <v>710</v>
      </c>
      <c r="G117" s="281" t="s">
        <v>130</v>
      </c>
      <c r="H117" s="315">
        <v>41626</v>
      </c>
      <c r="I117" s="282" t="s">
        <v>86</v>
      </c>
      <c r="J117" s="182" t="s">
        <v>704</v>
      </c>
      <c r="K117" s="284" t="s">
        <v>705</v>
      </c>
      <c r="L117" s="284" t="s">
        <v>711</v>
      </c>
      <c r="M117" s="51" t="s">
        <v>19</v>
      </c>
      <c r="N117" s="51" t="s">
        <v>19</v>
      </c>
      <c r="O117" s="51" t="s">
        <v>19</v>
      </c>
      <c r="P117" s="1639"/>
      <c r="Q117" s="1640"/>
    </row>
    <row r="118" spans="2:17" ht="360" x14ac:dyDescent="0.25">
      <c r="B118" s="182" t="s">
        <v>700</v>
      </c>
      <c r="C118" s="182" t="s">
        <v>133</v>
      </c>
      <c r="D118" s="281" t="s">
        <v>712</v>
      </c>
      <c r="E118" s="281">
        <v>50927017</v>
      </c>
      <c r="F118" s="281" t="s">
        <v>710</v>
      </c>
      <c r="G118" s="182" t="s">
        <v>275</v>
      </c>
      <c r="H118" s="315">
        <v>37967</v>
      </c>
      <c r="I118" s="282" t="s">
        <v>86</v>
      </c>
      <c r="J118" s="182" t="s">
        <v>704</v>
      </c>
      <c r="K118" s="284" t="s">
        <v>713</v>
      </c>
      <c r="L118" s="284" t="s">
        <v>711</v>
      </c>
      <c r="M118" s="51" t="s">
        <v>19</v>
      </c>
      <c r="N118" s="51" t="s">
        <v>19</v>
      </c>
      <c r="O118" s="51" t="s">
        <v>19</v>
      </c>
      <c r="P118" s="1639" t="s">
        <v>714</v>
      </c>
      <c r="Q118" s="1640"/>
    </row>
    <row r="119" spans="2:17" ht="360" x14ac:dyDescent="0.25">
      <c r="B119" s="182" t="s">
        <v>700</v>
      </c>
      <c r="C119" s="182" t="s">
        <v>715</v>
      </c>
      <c r="D119" s="281" t="s">
        <v>716</v>
      </c>
      <c r="E119" s="281">
        <v>35143606</v>
      </c>
      <c r="F119" s="182" t="s">
        <v>717</v>
      </c>
      <c r="G119" s="182" t="s">
        <v>718</v>
      </c>
      <c r="H119" s="315" t="s">
        <v>719</v>
      </c>
      <c r="I119" s="282" t="s">
        <v>86</v>
      </c>
      <c r="J119" s="182" t="s">
        <v>704</v>
      </c>
      <c r="K119" s="284" t="s">
        <v>720</v>
      </c>
      <c r="L119" s="284" t="s">
        <v>711</v>
      </c>
      <c r="M119" s="51" t="s">
        <v>19</v>
      </c>
      <c r="N119" s="51" t="s">
        <v>19</v>
      </c>
      <c r="O119" s="51" t="s">
        <v>19</v>
      </c>
      <c r="P119" s="1639"/>
      <c r="Q119" s="1640"/>
    </row>
    <row r="120" spans="2:17" ht="30" x14ac:dyDescent="0.25">
      <c r="B120" s="1599" t="s">
        <v>721</v>
      </c>
      <c r="C120" s="1599" t="s">
        <v>141</v>
      </c>
      <c r="D120" s="1599" t="s">
        <v>722</v>
      </c>
      <c r="E120" s="1599">
        <v>50879588</v>
      </c>
      <c r="F120" s="1599" t="s">
        <v>723</v>
      </c>
      <c r="G120" s="1599" t="s">
        <v>724</v>
      </c>
      <c r="H120" s="1566" t="s">
        <v>725</v>
      </c>
      <c r="I120" s="1606" t="s">
        <v>726</v>
      </c>
      <c r="J120" s="182" t="s">
        <v>727</v>
      </c>
      <c r="K120" s="284"/>
      <c r="L120" s="283"/>
      <c r="M120" s="1566" t="s">
        <v>19</v>
      </c>
      <c r="N120" s="1566" t="s">
        <v>19</v>
      </c>
      <c r="O120" s="1566" t="s">
        <v>19</v>
      </c>
      <c r="P120" s="1671" t="s">
        <v>728</v>
      </c>
      <c r="Q120" s="1672"/>
    </row>
    <row r="121" spans="2:17" ht="60" x14ac:dyDescent="0.25">
      <c r="B121" s="1600"/>
      <c r="C121" s="1600"/>
      <c r="D121" s="1600"/>
      <c r="E121" s="1600"/>
      <c r="F121" s="1600"/>
      <c r="G121" s="1600"/>
      <c r="H121" s="1602"/>
      <c r="I121" s="1608"/>
      <c r="J121" s="182" t="s">
        <v>729</v>
      </c>
      <c r="K121" s="284" t="s">
        <v>730</v>
      </c>
      <c r="L121" s="283"/>
      <c r="M121" s="1602"/>
      <c r="N121" s="1602"/>
      <c r="O121" s="1602"/>
      <c r="P121" s="1671"/>
      <c r="Q121" s="1672"/>
    </row>
    <row r="122" spans="2:17" ht="360" x14ac:dyDescent="0.25">
      <c r="B122" s="1600"/>
      <c r="C122" s="1600"/>
      <c r="D122" s="1600"/>
      <c r="E122" s="1600"/>
      <c r="F122" s="1600"/>
      <c r="G122" s="1600"/>
      <c r="H122" s="1602"/>
      <c r="I122" s="1608"/>
      <c r="J122" s="182" t="s">
        <v>731</v>
      </c>
      <c r="K122" s="284" t="s">
        <v>732</v>
      </c>
      <c r="L122" s="284" t="s">
        <v>733</v>
      </c>
      <c r="M122" s="1602"/>
      <c r="N122" s="1602"/>
      <c r="O122" s="1602"/>
      <c r="P122" s="1671"/>
      <c r="Q122" s="1672"/>
    </row>
    <row r="123" spans="2:17" x14ac:dyDescent="0.25">
      <c r="B123" s="1600"/>
      <c r="C123" s="1600"/>
      <c r="D123" s="1600"/>
      <c r="E123" s="1600"/>
      <c r="F123" s="1600"/>
      <c r="G123" s="1600"/>
      <c r="H123" s="1602"/>
      <c r="I123" s="1608"/>
      <c r="J123" s="332" t="s">
        <v>734</v>
      </c>
      <c r="K123" s="283"/>
      <c r="L123" s="283"/>
      <c r="M123" s="1602"/>
      <c r="N123" s="1602"/>
      <c r="O123" s="1602"/>
      <c r="P123" s="1671" t="s">
        <v>735</v>
      </c>
      <c r="Q123" s="1672"/>
    </row>
    <row r="124" spans="2:17" ht="409.5" x14ac:dyDescent="0.25">
      <c r="B124" s="1600"/>
      <c r="C124" s="1600"/>
      <c r="D124" s="1600"/>
      <c r="E124" s="1600"/>
      <c r="F124" s="1600"/>
      <c r="G124" s="1600"/>
      <c r="H124" s="1602"/>
      <c r="I124" s="1608"/>
      <c r="J124" s="182" t="s">
        <v>731</v>
      </c>
      <c r="K124" s="284" t="s">
        <v>736</v>
      </c>
      <c r="L124" s="333" t="s">
        <v>737</v>
      </c>
      <c r="M124" s="1602"/>
      <c r="N124" s="1602"/>
      <c r="O124" s="1602"/>
      <c r="P124" s="1671"/>
      <c r="Q124" s="1672"/>
    </row>
    <row r="125" spans="2:17" ht="60" x14ac:dyDescent="0.25">
      <c r="B125" s="1601"/>
      <c r="C125" s="1601"/>
      <c r="D125" s="1601"/>
      <c r="E125" s="1601"/>
      <c r="F125" s="1601"/>
      <c r="G125" s="1601"/>
      <c r="H125" s="1567"/>
      <c r="I125" s="1607"/>
      <c r="J125" s="182" t="s">
        <v>738</v>
      </c>
      <c r="K125" s="284" t="s">
        <v>739</v>
      </c>
      <c r="L125" s="283"/>
      <c r="M125" s="1567"/>
      <c r="N125" s="1567"/>
      <c r="O125" s="1567"/>
      <c r="P125" s="1671" t="s">
        <v>740</v>
      </c>
      <c r="Q125" s="1672"/>
    </row>
    <row r="126" spans="2:17" ht="15.75" x14ac:dyDescent="0.25">
      <c r="B126" s="1676" t="s">
        <v>721</v>
      </c>
      <c r="C126" s="1691" t="s">
        <v>141</v>
      </c>
      <c r="D126" s="1653" t="s">
        <v>741</v>
      </c>
      <c r="E126" s="1653">
        <v>50896999</v>
      </c>
      <c r="F126" s="1653" t="s">
        <v>129</v>
      </c>
      <c r="G126" s="1653" t="s">
        <v>130</v>
      </c>
      <c r="H126" s="1656">
        <v>39689</v>
      </c>
      <c r="I126" s="1673">
        <v>108918</v>
      </c>
      <c r="J126" s="334" t="s">
        <v>742</v>
      </c>
      <c r="K126" s="335">
        <v>39264</v>
      </c>
      <c r="L126" s="1682"/>
      <c r="M126" s="1653" t="s">
        <v>19</v>
      </c>
      <c r="N126" s="1653" t="s">
        <v>19</v>
      </c>
      <c r="O126" s="1653" t="s">
        <v>19</v>
      </c>
      <c r="P126" s="1671" t="s">
        <v>743</v>
      </c>
      <c r="Q126" s="1672"/>
    </row>
    <row r="127" spans="2:17" ht="56.25" x14ac:dyDescent="0.3">
      <c r="B127" s="1677"/>
      <c r="C127" s="1692"/>
      <c r="D127" s="1654"/>
      <c r="E127" s="1654"/>
      <c r="F127" s="1654"/>
      <c r="G127" s="1654"/>
      <c r="H127" s="1657"/>
      <c r="I127" s="1674"/>
      <c r="J127" s="336" t="s">
        <v>744</v>
      </c>
      <c r="K127" s="337" t="s">
        <v>745</v>
      </c>
      <c r="L127" s="1683"/>
      <c r="M127" s="1654"/>
      <c r="N127" s="1654"/>
      <c r="O127" s="1654"/>
      <c r="P127" s="1671" t="s">
        <v>746</v>
      </c>
      <c r="Q127" s="1672"/>
    </row>
    <row r="128" spans="2:17" ht="131.25" x14ac:dyDescent="0.3">
      <c r="B128" s="1677"/>
      <c r="C128" s="1692"/>
      <c r="D128" s="1654"/>
      <c r="E128" s="1654"/>
      <c r="F128" s="1654"/>
      <c r="G128" s="1654"/>
      <c r="H128" s="1657"/>
      <c r="I128" s="1674"/>
      <c r="J128" s="336" t="s">
        <v>747</v>
      </c>
      <c r="K128" s="337" t="s">
        <v>748</v>
      </c>
      <c r="L128" s="1683"/>
      <c r="M128" s="1654"/>
      <c r="N128" s="1654"/>
      <c r="O128" s="1654"/>
      <c r="P128" s="1671" t="s">
        <v>749</v>
      </c>
      <c r="Q128" s="1672"/>
    </row>
    <row r="129" spans="2:17" ht="37.5" x14ac:dyDescent="0.3">
      <c r="B129" s="1677"/>
      <c r="C129" s="1692"/>
      <c r="D129" s="1654"/>
      <c r="E129" s="1654"/>
      <c r="F129" s="1654"/>
      <c r="G129" s="1654"/>
      <c r="H129" s="1657"/>
      <c r="I129" s="1674"/>
      <c r="J129" s="336" t="s">
        <v>750</v>
      </c>
      <c r="K129" s="337" t="s">
        <v>751</v>
      </c>
      <c r="L129" s="1683"/>
      <c r="M129" s="1654"/>
      <c r="N129" s="1654"/>
      <c r="O129" s="1654"/>
      <c r="P129" s="1671"/>
      <c r="Q129" s="1672"/>
    </row>
    <row r="130" spans="2:17" ht="37.5" x14ac:dyDescent="0.3">
      <c r="B130" s="1677"/>
      <c r="C130" s="1692"/>
      <c r="D130" s="1654"/>
      <c r="E130" s="1654"/>
      <c r="F130" s="1654"/>
      <c r="G130" s="1654"/>
      <c r="H130" s="1657"/>
      <c r="I130" s="1674"/>
      <c r="J130" s="336" t="s">
        <v>750</v>
      </c>
      <c r="K130" s="337" t="s">
        <v>752</v>
      </c>
      <c r="L130" s="1683"/>
      <c r="M130" s="1654"/>
      <c r="N130" s="1654"/>
      <c r="O130" s="1654"/>
      <c r="P130" s="1671"/>
      <c r="Q130" s="1672"/>
    </row>
    <row r="131" spans="2:17" ht="37.5" x14ac:dyDescent="0.3">
      <c r="B131" s="1677"/>
      <c r="C131" s="1692"/>
      <c r="D131" s="1654"/>
      <c r="E131" s="1654"/>
      <c r="F131" s="1654"/>
      <c r="G131" s="1654"/>
      <c r="H131" s="1657"/>
      <c r="I131" s="1674"/>
      <c r="J131" s="336" t="s">
        <v>750</v>
      </c>
      <c r="K131" s="337" t="s">
        <v>753</v>
      </c>
      <c r="L131" s="1683"/>
      <c r="M131" s="1654"/>
      <c r="N131" s="1654"/>
      <c r="O131" s="1654"/>
      <c r="P131" s="1671"/>
      <c r="Q131" s="1672"/>
    </row>
    <row r="132" spans="2:17" ht="37.5" x14ac:dyDescent="0.3">
      <c r="B132" s="1677"/>
      <c r="C132" s="1692"/>
      <c r="D132" s="1654"/>
      <c r="E132" s="1654"/>
      <c r="F132" s="1654"/>
      <c r="G132" s="1654"/>
      <c r="H132" s="1657"/>
      <c r="I132" s="1674"/>
      <c r="J132" s="338" t="s">
        <v>50</v>
      </c>
      <c r="K132" s="337" t="s">
        <v>754</v>
      </c>
      <c r="L132" s="1683"/>
      <c r="M132" s="1654"/>
      <c r="N132" s="1654"/>
      <c r="O132" s="1654"/>
      <c r="P132" s="1671"/>
      <c r="Q132" s="1672"/>
    </row>
    <row r="133" spans="2:17" ht="37.5" x14ac:dyDescent="0.3">
      <c r="B133" s="1677"/>
      <c r="C133" s="1692"/>
      <c r="D133" s="1654"/>
      <c r="E133" s="1654"/>
      <c r="F133" s="1654"/>
      <c r="G133" s="1654"/>
      <c r="H133" s="1657"/>
      <c r="I133" s="1674"/>
      <c r="J133" s="339" t="s">
        <v>50</v>
      </c>
      <c r="K133" s="340" t="s">
        <v>755</v>
      </c>
      <c r="L133" s="1683"/>
      <c r="M133" s="1654"/>
      <c r="N133" s="1654"/>
      <c r="O133" s="1654"/>
      <c r="P133" s="1671"/>
      <c r="Q133" s="1672"/>
    </row>
    <row r="134" spans="2:17" ht="93.75" x14ac:dyDescent="0.3">
      <c r="B134" s="1678"/>
      <c r="C134" s="1693"/>
      <c r="D134" s="1655"/>
      <c r="E134" s="1655"/>
      <c r="F134" s="1655"/>
      <c r="G134" s="1655"/>
      <c r="H134" s="1658"/>
      <c r="I134" s="1675"/>
      <c r="J134" s="336" t="s">
        <v>756</v>
      </c>
      <c r="K134" s="341" t="s">
        <v>757</v>
      </c>
      <c r="L134" s="1684"/>
      <c r="M134" s="1655"/>
      <c r="N134" s="1655"/>
      <c r="O134" s="1655"/>
      <c r="P134" s="1671" t="s">
        <v>758</v>
      </c>
      <c r="Q134" s="1672"/>
    </row>
    <row r="135" spans="2:17" x14ac:dyDescent="0.25">
      <c r="B135" s="1691" t="s">
        <v>721</v>
      </c>
      <c r="C135" s="1691" t="s">
        <v>141</v>
      </c>
      <c r="D135" s="1685" t="s">
        <v>759</v>
      </c>
      <c r="E135" s="1685">
        <v>1102822857</v>
      </c>
      <c r="F135" s="1685" t="s">
        <v>129</v>
      </c>
      <c r="G135" s="1653" t="s">
        <v>130</v>
      </c>
      <c r="H135" s="1800"/>
      <c r="I135" s="1699"/>
      <c r="J135" s="1701" t="s">
        <v>760</v>
      </c>
      <c r="K135" s="1703" t="s">
        <v>761</v>
      </c>
      <c r="L135" s="1705" t="s">
        <v>762</v>
      </c>
      <c r="M135" s="1685" t="s">
        <v>19</v>
      </c>
      <c r="N135" s="1685" t="s">
        <v>20</v>
      </c>
      <c r="O135" s="1685" t="s">
        <v>20</v>
      </c>
      <c r="P135" s="1641" t="s">
        <v>2939</v>
      </c>
      <c r="Q135" s="1642"/>
    </row>
    <row r="136" spans="2:17" x14ac:dyDescent="0.25">
      <c r="B136" s="1693"/>
      <c r="C136" s="1693"/>
      <c r="D136" s="1686"/>
      <c r="E136" s="1686"/>
      <c r="F136" s="1686"/>
      <c r="G136" s="1655"/>
      <c r="H136" s="1698"/>
      <c r="I136" s="1700"/>
      <c r="J136" s="1702"/>
      <c r="K136" s="1704"/>
      <c r="L136" s="1706"/>
      <c r="M136" s="1686"/>
      <c r="N136" s="1686"/>
      <c r="O136" s="1686"/>
      <c r="P136" s="1645"/>
      <c r="Q136" s="1646"/>
    </row>
    <row r="137" spans="2:17" ht="56.25" x14ac:dyDescent="0.3">
      <c r="B137" s="1691" t="s">
        <v>721</v>
      </c>
      <c r="C137" s="1691" t="s">
        <v>141</v>
      </c>
      <c r="D137" s="1685" t="s">
        <v>763</v>
      </c>
      <c r="E137" s="1685">
        <v>32144714</v>
      </c>
      <c r="F137" s="1685" t="s">
        <v>129</v>
      </c>
      <c r="G137" s="1653" t="s">
        <v>764</v>
      </c>
      <c r="H137" s="1694">
        <v>37750</v>
      </c>
      <c r="I137" s="1699"/>
      <c r="J137" s="336" t="s">
        <v>765</v>
      </c>
      <c r="K137" s="342" t="s">
        <v>766</v>
      </c>
      <c r="L137" s="343"/>
      <c r="M137" s="344"/>
      <c r="N137" s="344"/>
      <c r="O137" s="344"/>
      <c r="P137" s="1671" t="s">
        <v>767</v>
      </c>
      <c r="Q137" s="1672" t="s">
        <v>631</v>
      </c>
    </row>
    <row r="138" spans="2:17" ht="56.25" x14ac:dyDescent="0.3">
      <c r="B138" s="1692"/>
      <c r="C138" s="1692"/>
      <c r="D138" s="1690"/>
      <c r="E138" s="1690"/>
      <c r="F138" s="1690"/>
      <c r="G138" s="1654"/>
      <c r="H138" s="1695"/>
      <c r="I138" s="1707"/>
      <c r="J138" s="336" t="s">
        <v>768</v>
      </c>
      <c r="K138" s="342" t="s">
        <v>769</v>
      </c>
      <c r="L138" s="343"/>
      <c r="M138" s="344"/>
      <c r="N138" s="344"/>
      <c r="O138" s="344"/>
      <c r="P138" s="1671" t="s">
        <v>767</v>
      </c>
      <c r="Q138" s="1672"/>
    </row>
    <row r="139" spans="2:17" ht="112.5" x14ac:dyDescent="0.3">
      <c r="B139" s="1692"/>
      <c r="C139" s="1692"/>
      <c r="D139" s="1690"/>
      <c r="E139" s="1690"/>
      <c r="F139" s="1690"/>
      <c r="G139" s="1654"/>
      <c r="H139" s="1695"/>
      <c r="I139" s="1707"/>
      <c r="J139" s="336" t="s">
        <v>770</v>
      </c>
      <c r="K139" s="337"/>
      <c r="L139" s="343"/>
      <c r="M139" s="344"/>
      <c r="N139" s="344"/>
      <c r="O139" s="344"/>
      <c r="P139" s="1671" t="s">
        <v>767</v>
      </c>
      <c r="Q139" s="1672"/>
    </row>
    <row r="140" spans="2:17" ht="409.5" x14ac:dyDescent="0.3">
      <c r="B140" s="1692"/>
      <c r="C140" s="1692"/>
      <c r="D140" s="1690"/>
      <c r="E140" s="1690"/>
      <c r="F140" s="1690"/>
      <c r="G140" s="1654"/>
      <c r="H140" s="1695"/>
      <c r="I140" s="1707"/>
      <c r="J140" s="338" t="s">
        <v>771</v>
      </c>
      <c r="K140" s="342">
        <v>41944</v>
      </c>
      <c r="L140" s="345" t="s">
        <v>772</v>
      </c>
      <c r="M140" s="1685" t="s">
        <v>19</v>
      </c>
      <c r="N140" s="1685" t="s">
        <v>19</v>
      </c>
      <c r="O140" s="1685" t="s">
        <v>19</v>
      </c>
      <c r="P140" s="1641"/>
      <c r="Q140" s="1642"/>
    </row>
    <row r="141" spans="2:17" ht="409.5" x14ac:dyDescent="0.3">
      <c r="B141" s="1693"/>
      <c r="C141" s="1693"/>
      <c r="D141" s="1686"/>
      <c r="E141" s="1686"/>
      <c r="F141" s="1686"/>
      <c r="G141" s="1655"/>
      <c r="H141" s="1696"/>
      <c r="I141" s="1700"/>
      <c r="J141" s="338" t="s">
        <v>771</v>
      </c>
      <c r="K141" s="342" t="s">
        <v>773</v>
      </c>
      <c r="L141" s="345" t="s">
        <v>772</v>
      </c>
      <c r="M141" s="1686"/>
      <c r="N141" s="1686"/>
      <c r="O141" s="1686"/>
      <c r="P141" s="1645"/>
      <c r="Q141" s="1646"/>
    </row>
    <row r="142" spans="2:17" ht="409.5" x14ac:dyDescent="0.3">
      <c r="B142" s="1691" t="s">
        <v>721</v>
      </c>
      <c r="C142" s="1676" t="s">
        <v>141</v>
      </c>
      <c r="D142" s="1800" t="s">
        <v>774</v>
      </c>
      <c r="E142" s="1800">
        <v>25786445</v>
      </c>
      <c r="F142" s="1800" t="s">
        <v>129</v>
      </c>
      <c r="G142" s="1676" t="s">
        <v>775</v>
      </c>
      <c r="H142" s="1800"/>
      <c r="I142" s="1699"/>
      <c r="J142" s="338" t="s">
        <v>629</v>
      </c>
      <c r="K142" s="342">
        <v>41944</v>
      </c>
      <c r="L142" s="345" t="s">
        <v>772</v>
      </c>
      <c r="M142" s="344" t="s">
        <v>63</v>
      </c>
      <c r="N142" s="344" t="s">
        <v>64</v>
      </c>
      <c r="O142" s="344" t="s">
        <v>64</v>
      </c>
      <c r="P142" s="1671" t="s">
        <v>776</v>
      </c>
      <c r="Q142" s="1672"/>
    </row>
    <row r="143" spans="2:17" ht="409.5" x14ac:dyDescent="0.3">
      <c r="B143" s="1692"/>
      <c r="C143" s="1677"/>
      <c r="D143" s="1801"/>
      <c r="E143" s="1801"/>
      <c r="F143" s="1801"/>
      <c r="G143" s="1677"/>
      <c r="H143" s="1801"/>
      <c r="I143" s="1707"/>
      <c r="J143" s="338" t="s">
        <v>629</v>
      </c>
      <c r="K143" s="342" t="s">
        <v>777</v>
      </c>
      <c r="L143" s="345" t="s">
        <v>772</v>
      </c>
      <c r="M143" s="344"/>
      <c r="N143" s="344"/>
      <c r="O143" s="344"/>
      <c r="P143" s="1671"/>
      <c r="Q143" s="1672"/>
    </row>
    <row r="144" spans="2:17" ht="150" x14ac:dyDescent="0.3">
      <c r="B144" s="1693"/>
      <c r="C144" s="1678"/>
      <c r="D144" s="1698"/>
      <c r="E144" s="1698"/>
      <c r="F144" s="1698"/>
      <c r="G144" s="1678"/>
      <c r="H144" s="1698"/>
      <c r="I144" s="1700"/>
      <c r="J144" s="338" t="s">
        <v>778</v>
      </c>
      <c r="K144" s="337" t="s">
        <v>779</v>
      </c>
      <c r="L144" s="343"/>
      <c r="M144" s="344"/>
      <c r="N144" s="344"/>
      <c r="O144" s="344"/>
      <c r="P144" s="1671"/>
      <c r="Q144" s="1672"/>
    </row>
    <row r="145" spans="2:17" ht="75" x14ac:dyDescent="0.3">
      <c r="B145" s="1691" t="s">
        <v>780</v>
      </c>
      <c r="C145" s="1691" t="s">
        <v>141</v>
      </c>
      <c r="D145" s="1685" t="s">
        <v>781</v>
      </c>
      <c r="E145" s="1685">
        <v>25970649</v>
      </c>
      <c r="F145" s="1685" t="s">
        <v>782</v>
      </c>
      <c r="G145" s="1691" t="s">
        <v>783</v>
      </c>
      <c r="H145" s="1694">
        <v>39066</v>
      </c>
      <c r="I145" s="1699"/>
      <c r="J145" s="336" t="s">
        <v>784</v>
      </c>
      <c r="K145" s="342" t="s">
        <v>785</v>
      </c>
      <c r="L145" s="346" t="s">
        <v>786</v>
      </c>
      <c r="M145" s="344" t="s">
        <v>19</v>
      </c>
      <c r="N145" s="344" t="s">
        <v>19</v>
      </c>
      <c r="O145" s="344" t="s">
        <v>19</v>
      </c>
      <c r="P145" s="1671"/>
      <c r="Q145" s="1672"/>
    </row>
    <row r="146" spans="2:17" ht="409.5" x14ac:dyDescent="0.3">
      <c r="B146" s="1692"/>
      <c r="C146" s="1692"/>
      <c r="D146" s="1690"/>
      <c r="E146" s="1690"/>
      <c r="F146" s="1690"/>
      <c r="G146" s="1692"/>
      <c r="H146" s="1695"/>
      <c r="I146" s="1707"/>
      <c r="J146" s="338" t="s">
        <v>704</v>
      </c>
      <c r="K146" s="342" t="s">
        <v>787</v>
      </c>
      <c r="L146" s="345" t="s">
        <v>772</v>
      </c>
      <c r="M146" s="344"/>
      <c r="N146" s="344"/>
      <c r="O146" s="344"/>
      <c r="P146" s="1671"/>
      <c r="Q146" s="1672"/>
    </row>
    <row r="147" spans="2:17" ht="37.5" x14ac:dyDescent="0.3">
      <c r="B147" s="1692"/>
      <c r="C147" s="1692"/>
      <c r="D147" s="1690"/>
      <c r="E147" s="1690"/>
      <c r="F147" s="1690"/>
      <c r="G147" s="1692"/>
      <c r="H147" s="1695"/>
      <c r="I147" s="1707"/>
      <c r="J147" s="338" t="s">
        <v>788</v>
      </c>
      <c r="K147" s="342" t="s">
        <v>789</v>
      </c>
      <c r="L147" s="343"/>
      <c r="M147" s="344"/>
      <c r="N147" s="344"/>
      <c r="O147" s="344"/>
      <c r="P147" s="1671" t="s">
        <v>790</v>
      </c>
      <c r="Q147" s="1672"/>
    </row>
    <row r="148" spans="2:17" ht="409.5" x14ac:dyDescent="0.3">
      <c r="B148" s="1692"/>
      <c r="C148" s="1692"/>
      <c r="D148" s="1690"/>
      <c r="E148" s="1690"/>
      <c r="F148" s="1690"/>
      <c r="G148" s="1692"/>
      <c r="H148" s="1695"/>
      <c r="I148" s="1707"/>
      <c r="J148" s="338" t="s">
        <v>318</v>
      </c>
      <c r="K148" s="342" t="s">
        <v>791</v>
      </c>
      <c r="L148" s="345" t="s">
        <v>792</v>
      </c>
      <c r="M148" s="344"/>
      <c r="N148" s="344"/>
      <c r="O148" s="344"/>
      <c r="P148" s="1671"/>
      <c r="Q148" s="1672"/>
    </row>
    <row r="149" spans="2:17" ht="56.25" x14ac:dyDescent="0.3">
      <c r="B149" s="1693"/>
      <c r="C149" s="1693"/>
      <c r="D149" s="1686"/>
      <c r="E149" s="1686"/>
      <c r="F149" s="1686"/>
      <c r="G149" s="1693"/>
      <c r="H149" s="1696"/>
      <c r="I149" s="1700"/>
      <c r="J149" s="336" t="s">
        <v>793</v>
      </c>
      <c r="K149" s="337" t="s">
        <v>794</v>
      </c>
      <c r="L149" s="343"/>
      <c r="M149" s="344"/>
      <c r="N149" s="344"/>
      <c r="O149" s="344"/>
      <c r="P149" s="1671" t="s">
        <v>795</v>
      </c>
      <c r="Q149" s="1672"/>
    </row>
    <row r="150" spans="2:17" ht="56.25" x14ac:dyDescent="0.3">
      <c r="B150" s="1691" t="s">
        <v>721</v>
      </c>
      <c r="C150" s="1676" t="s">
        <v>141</v>
      </c>
      <c r="D150" s="1800" t="s">
        <v>796</v>
      </c>
      <c r="E150" s="1800">
        <v>50710698</v>
      </c>
      <c r="F150" s="1800" t="s">
        <v>129</v>
      </c>
      <c r="G150" s="1676" t="s">
        <v>797</v>
      </c>
      <c r="H150" s="1697">
        <v>39436</v>
      </c>
      <c r="I150" s="1699">
        <v>104125</v>
      </c>
      <c r="J150" s="336" t="s">
        <v>798</v>
      </c>
      <c r="K150" s="337" t="s">
        <v>799</v>
      </c>
      <c r="L150" s="343"/>
      <c r="M150" s="1685" t="s">
        <v>63</v>
      </c>
      <c r="N150" s="1685" t="s">
        <v>63</v>
      </c>
      <c r="O150" s="1685" t="s">
        <v>63</v>
      </c>
      <c r="P150" s="1671"/>
      <c r="Q150" s="1672"/>
    </row>
    <row r="151" spans="2:17" ht="56.25" x14ac:dyDescent="0.3">
      <c r="B151" s="1692"/>
      <c r="C151" s="1677"/>
      <c r="D151" s="1801"/>
      <c r="E151" s="1801"/>
      <c r="F151" s="1801"/>
      <c r="G151" s="1677"/>
      <c r="H151" s="1804"/>
      <c r="I151" s="1707"/>
      <c r="J151" s="336" t="s">
        <v>798</v>
      </c>
      <c r="K151" s="337" t="s">
        <v>800</v>
      </c>
      <c r="L151" s="343"/>
      <c r="M151" s="1690"/>
      <c r="N151" s="1690"/>
      <c r="O151" s="1690"/>
      <c r="P151" s="1671"/>
      <c r="Q151" s="1672"/>
    </row>
    <row r="152" spans="2:17" ht="56.25" x14ac:dyDescent="0.3">
      <c r="B152" s="1692"/>
      <c r="C152" s="1677"/>
      <c r="D152" s="1801"/>
      <c r="E152" s="1801"/>
      <c r="F152" s="1801"/>
      <c r="G152" s="1677"/>
      <c r="H152" s="1804"/>
      <c r="I152" s="1707"/>
      <c r="J152" s="336" t="s">
        <v>798</v>
      </c>
      <c r="K152" s="337" t="s">
        <v>801</v>
      </c>
      <c r="L152" s="343"/>
      <c r="M152" s="1690"/>
      <c r="N152" s="1690"/>
      <c r="O152" s="1690"/>
      <c r="P152" s="1671"/>
      <c r="Q152" s="1672"/>
    </row>
    <row r="153" spans="2:17" ht="56.25" x14ac:dyDescent="0.3">
      <c r="B153" s="1692"/>
      <c r="C153" s="1677"/>
      <c r="D153" s="1801"/>
      <c r="E153" s="1801"/>
      <c r="F153" s="1801"/>
      <c r="G153" s="1677"/>
      <c r="H153" s="1804"/>
      <c r="I153" s="1707"/>
      <c r="J153" s="336" t="s">
        <v>798</v>
      </c>
      <c r="K153" s="337" t="s">
        <v>802</v>
      </c>
      <c r="L153" s="343"/>
      <c r="M153" s="1690"/>
      <c r="N153" s="1690"/>
      <c r="O153" s="1690"/>
      <c r="P153" s="1671"/>
      <c r="Q153" s="1672"/>
    </row>
    <row r="154" spans="2:17" ht="56.25" x14ac:dyDescent="0.3">
      <c r="B154" s="1692"/>
      <c r="C154" s="1677"/>
      <c r="D154" s="1801"/>
      <c r="E154" s="1801"/>
      <c r="F154" s="1801"/>
      <c r="G154" s="1677"/>
      <c r="H154" s="1804"/>
      <c r="I154" s="1707"/>
      <c r="J154" s="336" t="s">
        <v>798</v>
      </c>
      <c r="K154" s="337" t="s">
        <v>803</v>
      </c>
      <c r="L154" s="343"/>
      <c r="M154" s="1690"/>
      <c r="N154" s="1690"/>
      <c r="O154" s="1690"/>
      <c r="P154" s="1671"/>
      <c r="Q154" s="1672"/>
    </row>
    <row r="155" spans="2:17" ht="37.5" x14ac:dyDescent="0.3">
      <c r="B155" s="1692"/>
      <c r="C155" s="1677"/>
      <c r="D155" s="1801"/>
      <c r="E155" s="1801"/>
      <c r="F155" s="1801"/>
      <c r="G155" s="1677"/>
      <c r="H155" s="1804"/>
      <c r="I155" s="1707"/>
      <c r="J155" s="336" t="s">
        <v>804</v>
      </c>
      <c r="K155" s="337" t="s">
        <v>805</v>
      </c>
      <c r="L155" s="343"/>
      <c r="M155" s="1690"/>
      <c r="N155" s="1690"/>
      <c r="O155" s="1690"/>
      <c r="P155" s="1671"/>
      <c r="Q155" s="1672"/>
    </row>
    <row r="156" spans="2:17" ht="37.5" x14ac:dyDescent="0.3">
      <c r="B156" s="1692"/>
      <c r="C156" s="1677"/>
      <c r="D156" s="1801"/>
      <c r="E156" s="1801"/>
      <c r="F156" s="1801"/>
      <c r="G156" s="1677"/>
      <c r="H156" s="1804"/>
      <c r="I156" s="1707"/>
      <c r="J156" s="336" t="s">
        <v>804</v>
      </c>
      <c r="K156" s="337" t="s">
        <v>806</v>
      </c>
      <c r="L156" s="343"/>
      <c r="M156" s="1690"/>
      <c r="N156" s="1690"/>
      <c r="O156" s="1690"/>
      <c r="P156" s="1671"/>
      <c r="Q156" s="1672"/>
    </row>
    <row r="157" spans="2:17" ht="37.5" x14ac:dyDescent="0.3">
      <c r="B157" s="1692"/>
      <c r="C157" s="1677"/>
      <c r="D157" s="1801"/>
      <c r="E157" s="1801"/>
      <c r="F157" s="1801"/>
      <c r="G157" s="1677"/>
      <c r="H157" s="1804"/>
      <c r="I157" s="1707"/>
      <c r="J157" s="336" t="s">
        <v>804</v>
      </c>
      <c r="K157" s="337" t="s">
        <v>807</v>
      </c>
      <c r="L157" s="343"/>
      <c r="M157" s="1690"/>
      <c r="N157" s="1690"/>
      <c r="O157" s="1690"/>
      <c r="P157" s="1671"/>
      <c r="Q157" s="1672"/>
    </row>
    <row r="158" spans="2:17" ht="37.5" x14ac:dyDescent="0.3">
      <c r="B158" s="1692"/>
      <c r="C158" s="1677"/>
      <c r="D158" s="1801"/>
      <c r="E158" s="1801"/>
      <c r="F158" s="1801"/>
      <c r="G158" s="1677"/>
      <c r="H158" s="1804"/>
      <c r="I158" s="1707"/>
      <c r="J158" s="336" t="s">
        <v>804</v>
      </c>
      <c r="K158" s="337" t="s">
        <v>808</v>
      </c>
      <c r="L158" s="343"/>
      <c r="M158" s="1690"/>
      <c r="N158" s="1690"/>
      <c r="O158" s="1690"/>
      <c r="P158" s="1671"/>
      <c r="Q158" s="1672"/>
    </row>
    <row r="159" spans="2:17" ht="75" x14ac:dyDescent="0.3">
      <c r="B159" s="1692"/>
      <c r="C159" s="1677"/>
      <c r="D159" s="1801"/>
      <c r="E159" s="1801"/>
      <c r="F159" s="1801"/>
      <c r="G159" s="1677"/>
      <c r="H159" s="1804"/>
      <c r="I159" s="1707"/>
      <c r="J159" s="336" t="s">
        <v>809</v>
      </c>
      <c r="K159" s="337" t="s">
        <v>810</v>
      </c>
      <c r="L159" s="343"/>
      <c r="M159" s="1690"/>
      <c r="N159" s="1690"/>
      <c r="O159" s="1690"/>
      <c r="P159" s="1671"/>
      <c r="Q159" s="1672"/>
    </row>
    <row r="160" spans="2:17" ht="37.5" x14ac:dyDescent="0.3">
      <c r="B160" s="1692"/>
      <c r="C160" s="1677"/>
      <c r="D160" s="1801"/>
      <c r="E160" s="1801"/>
      <c r="F160" s="1801"/>
      <c r="G160" s="1677"/>
      <c r="H160" s="1804"/>
      <c r="I160" s="1707"/>
      <c r="J160" s="336" t="s">
        <v>130</v>
      </c>
      <c r="K160" s="337" t="s">
        <v>811</v>
      </c>
      <c r="L160" s="343"/>
      <c r="M160" s="1690"/>
      <c r="N160" s="1690"/>
      <c r="O160" s="1690"/>
      <c r="P160" s="1671"/>
      <c r="Q160" s="1672"/>
    </row>
    <row r="161" spans="1:17" ht="56.25" x14ac:dyDescent="0.3">
      <c r="B161" s="1692"/>
      <c r="C161" s="1677"/>
      <c r="D161" s="1801"/>
      <c r="E161" s="1801"/>
      <c r="F161" s="1801"/>
      <c r="G161" s="1677"/>
      <c r="H161" s="1804"/>
      <c r="I161" s="1707"/>
      <c r="J161" s="336" t="s">
        <v>318</v>
      </c>
      <c r="K161" s="337" t="s">
        <v>812</v>
      </c>
      <c r="L161" s="343"/>
      <c r="M161" s="1690"/>
      <c r="N161" s="1690"/>
      <c r="O161" s="1690"/>
      <c r="P161" s="1671"/>
      <c r="Q161" s="1672"/>
    </row>
    <row r="162" spans="1:17" ht="75" x14ac:dyDescent="0.3">
      <c r="B162" s="1693"/>
      <c r="C162" s="1678"/>
      <c r="D162" s="1698"/>
      <c r="E162" s="1698"/>
      <c r="F162" s="1698"/>
      <c r="G162" s="1678"/>
      <c r="H162" s="1805"/>
      <c r="I162" s="1700"/>
      <c r="J162" s="336" t="s">
        <v>813</v>
      </c>
      <c r="K162" s="337"/>
      <c r="L162" s="343"/>
      <c r="M162" s="1686"/>
      <c r="N162" s="1686"/>
      <c r="O162" s="1686"/>
      <c r="P162" s="1671"/>
      <c r="Q162" s="1672"/>
    </row>
    <row r="163" spans="1:17" ht="56.25" x14ac:dyDescent="0.3">
      <c r="B163" s="1691" t="s">
        <v>814</v>
      </c>
      <c r="C163" s="1566" t="s">
        <v>113</v>
      </c>
      <c r="D163" s="1676" t="s">
        <v>350</v>
      </c>
      <c r="E163" s="1800">
        <v>50917406</v>
      </c>
      <c r="F163" s="1800" t="s">
        <v>173</v>
      </c>
      <c r="G163" s="1802" t="s">
        <v>815</v>
      </c>
      <c r="H163" s="1705" t="s">
        <v>352</v>
      </c>
      <c r="I163" s="1566"/>
      <c r="J163" s="336" t="s">
        <v>290</v>
      </c>
      <c r="K163" s="337" t="s">
        <v>816</v>
      </c>
      <c r="L163" s="343"/>
      <c r="M163" s="344" t="s">
        <v>19</v>
      </c>
      <c r="N163" s="344" t="s">
        <v>19</v>
      </c>
      <c r="O163" s="344" t="s">
        <v>19</v>
      </c>
      <c r="P163" s="1671"/>
      <c r="Q163" s="1672"/>
    </row>
    <row r="164" spans="1:17" ht="150" x14ac:dyDescent="0.3">
      <c r="B164" s="1693"/>
      <c r="C164" s="1567"/>
      <c r="D164" s="1678"/>
      <c r="E164" s="1698"/>
      <c r="F164" s="1698"/>
      <c r="G164" s="1803"/>
      <c r="H164" s="1706"/>
      <c r="I164" s="1567"/>
      <c r="J164" s="336" t="s">
        <v>451</v>
      </c>
      <c r="K164" s="337" t="s">
        <v>817</v>
      </c>
      <c r="L164" s="343"/>
      <c r="M164" s="344"/>
      <c r="N164" s="344"/>
      <c r="O164" s="344"/>
      <c r="P164" s="1671"/>
      <c r="Q164" s="1672"/>
    </row>
    <row r="165" spans="1:17" ht="56.25" x14ac:dyDescent="0.3">
      <c r="B165" s="347" t="s">
        <v>818</v>
      </c>
      <c r="C165" s="334" t="s">
        <v>819</v>
      </c>
      <c r="D165" s="348" t="s">
        <v>820</v>
      </c>
      <c r="E165" s="348">
        <v>29875812</v>
      </c>
      <c r="F165" s="336" t="s">
        <v>821</v>
      </c>
      <c r="G165" s="349">
        <v>38424</v>
      </c>
      <c r="H165" s="336" t="s">
        <v>822</v>
      </c>
      <c r="I165" s="350"/>
      <c r="J165" s="336" t="s">
        <v>823</v>
      </c>
      <c r="K165" s="337" t="s">
        <v>824</v>
      </c>
      <c r="L165" s="343"/>
      <c r="M165" s="344" t="s">
        <v>19</v>
      </c>
      <c r="N165" s="344" t="s">
        <v>19</v>
      </c>
      <c r="O165" s="344" t="s">
        <v>19</v>
      </c>
      <c r="P165" s="1671"/>
      <c r="Q165" s="1672"/>
    </row>
    <row r="166" spans="1:17" ht="56.25" x14ac:dyDescent="0.3">
      <c r="B166" s="347" t="s">
        <v>825</v>
      </c>
      <c r="C166" s="334" t="s">
        <v>113</v>
      </c>
      <c r="D166" s="348" t="s">
        <v>826</v>
      </c>
      <c r="E166" s="348">
        <v>50916267</v>
      </c>
      <c r="F166" s="348" t="s">
        <v>288</v>
      </c>
      <c r="G166" s="349">
        <v>37070</v>
      </c>
      <c r="H166" s="336" t="s">
        <v>289</v>
      </c>
      <c r="I166" s="350"/>
      <c r="J166" s="336" t="s">
        <v>771</v>
      </c>
      <c r="K166" s="337" t="s">
        <v>827</v>
      </c>
      <c r="L166" s="343"/>
      <c r="M166" s="344" t="s">
        <v>19</v>
      </c>
      <c r="N166" s="344" t="s">
        <v>19</v>
      </c>
      <c r="O166" s="344" t="s">
        <v>19</v>
      </c>
      <c r="P166" s="1671"/>
      <c r="Q166" s="1672"/>
    </row>
    <row r="167" spans="1:17" ht="75" x14ac:dyDescent="0.3">
      <c r="B167" s="347" t="s">
        <v>825</v>
      </c>
      <c r="C167" s="334" t="s">
        <v>819</v>
      </c>
      <c r="D167" s="348" t="s">
        <v>828</v>
      </c>
      <c r="E167" s="348">
        <v>50945898</v>
      </c>
      <c r="F167" s="348" t="s">
        <v>129</v>
      </c>
      <c r="G167" s="349">
        <v>38701</v>
      </c>
      <c r="H167" s="336" t="s">
        <v>829</v>
      </c>
      <c r="I167" s="350"/>
      <c r="J167" s="336" t="s">
        <v>830</v>
      </c>
      <c r="K167" s="337" t="s">
        <v>831</v>
      </c>
      <c r="L167" s="343"/>
      <c r="M167" s="344" t="s">
        <v>19</v>
      </c>
      <c r="N167" s="344" t="s">
        <v>19</v>
      </c>
      <c r="O167" s="344" t="s">
        <v>19</v>
      </c>
      <c r="P167" s="1671"/>
      <c r="Q167" s="1672"/>
    </row>
    <row r="168" spans="1:17" ht="75" x14ac:dyDescent="0.3">
      <c r="B168" s="1691" t="s">
        <v>832</v>
      </c>
      <c r="C168" s="1676" t="s">
        <v>833</v>
      </c>
      <c r="D168" s="1800" t="s">
        <v>834</v>
      </c>
      <c r="E168" s="1800">
        <v>51961081</v>
      </c>
      <c r="F168" s="1708" t="s">
        <v>835</v>
      </c>
      <c r="G168" s="1806">
        <v>41117</v>
      </c>
      <c r="H168" s="1708" t="s">
        <v>836</v>
      </c>
      <c r="I168" s="1699"/>
      <c r="J168" s="336" t="s">
        <v>837</v>
      </c>
      <c r="K168" s="337">
        <v>41944</v>
      </c>
      <c r="L168" s="343"/>
      <c r="M168" s="344" t="s">
        <v>19</v>
      </c>
      <c r="N168" s="344" t="s">
        <v>20</v>
      </c>
      <c r="O168" s="344" t="s">
        <v>20</v>
      </c>
      <c r="P168" s="1671"/>
      <c r="Q168" s="1672"/>
    </row>
    <row r="169" spans="1:17" ht="56.25" x14ac:dyDescent="0.3">
      <c r="B169" s="1692"/>
      <c r="C169" s="1677"/>
      <c r="D169" s="1801"/>
      <c r="E169" s="1801"/>
      <c r="F169" s="1709"/>
      <c r="G169" s="1808"/>
      <c r="H169" s="1709"/>
      <c r="I169" s="1707"/>
      <c r="J169" s="336" t="s">
        <v>838</v>
      </c>
      <c r="K169" s="337" t="s">
        <v>839</v>
      </c>
      <c r="L169" s="343"/>
      <c r="M169" s="344"/>
      <c r="N169" s="344"/>
      <c r="O169" s="344"/>
      <c r="P169" s="1671" t="s">
        <v>840</v>
      </c>
      <c r="Q169" s="1672"/>
    </row>
    <row r="170" spans="1:17" ht="56.25" x14ac:dyDescent="0.3">
      <c r="B170" s="1693"/>
      <c r="C170" s="1678"/>
      <c r="D170" s="1698"/>
      <c r="E170" s="1698"/>
      <c r="F170" s="1710"/>
      <c r="G170" s="1807"/>
      <c r="H170" s="1710"/>
      <c r="I170" s="1700"/>
      <c r="J170" s="336" t="s">
        <v>841</v>
      </c>
      <c r="K170" s="337" t="s">
        <v>842</v>
      </c>
      <c r="L170" s="343"/>
      <c r="M170" s="344"/>
      <c r="N170" s="344"/>
      <c r="O170" s="344"/>
      <c r="P170" s="1671"/>
      <c r="Q170" s="1672"/>
    </row>
    <row r="171" spans="1:17" ht="75" x14ac:dyDescent="0.3">
      <c r="B171" s="1691" t="s">
        <v>825</v>
      </c>
      <c r="C171" s="1676" t="s">
        <v>141</v>
      </c>
      <c r="D171" s="1800" t="s">
        <v>843</v>
      </c>
      <c r="E171" s="1800">
        <v>1102818356</v>
      </c>
      <c r="F171" s="1800"/>
      <c r="G171" s="1806"/>
      <c r="H171" s="1708"/>
      <c r="I171" s="1699"/>
      <c r="J171" s="336" t="s">
        <v>771</v>
      </c>
      <c r="K171" s="337" t="s">
        <v>844</v>
      </c>
      <c r="L171" s="343"/>
      <c r="M171" s="344" t="s">
        <v>63</v>
      </c>
      <c r="N171" s="344" t="s">
        <v>20</v>
      </c>
      <c r="O171" s="344" t="s">
        <v>20</v>
      </c>
      <c r="P171" s="1671" t="s">
        <v>845</v>
      </c>
      <c r="Q171" s="1672"/>
    </row>
    <row r="172" spans="1:17" ht="75" x14ac:dyDescent="0.3">
      <c r="B172" s="1693"/>
      <c r="C172" s="1678"/>
      <c r="D172" s="1698"/>
      <c r="E172" s="1698"/>
      <c r="F172" s="1698"/>
      <c r="G172" s="1807"/>
      <c r="H172" s="1710"/>
      <c r="I172" s="1700"/>
      <c r="J172" s="154" t="s">
        <v>846</v>
      </c>
      <c r="K172" s="154" t="s">
        <v>847</v>
      </c>
      <c r="L172" s="343"/>
      <c r="M172" s="344"/>
      <c r="N172" s="344"/>
      <c r="O172" s="344"/>
      <c r="P172" s="1671" t="s">
        <v>848</v>
      </c>
      <c r="Q172" s="1672"/>
    </row>
    <row r="173" spans="1:17" ht="18.75" x14ac:dyDescent="0.3">
      <c r="B173" s="1691" t="s">
        <v>825</v>
      </c>
      <c r="C173" s="1676" t="s">
        <v>715</v>
      </c>
      <c r="D173" s="1800" t="s">
        <v>849</v>
      </c>
      <c r="E173" s="1800">
        <v>25801301</v>
      </c>
      <c r="F173" s="1800" t="s">
        <v>258</v>
      </c>
      <c r="G173" s="1697">
        <v>39064</v>
      </c>
      <c r="H173" s="1708" t="s">
        <v>850</v>
      </c>
      <c r="I173" s="1699"/>
      <c r="J173" s="1599" t="s">
        <v>851</v>
      </c>
      <c r="K173" s="1599" t="s">
        <v>852</v>
      </c>
      <c r="L173" s="343"/>
      <c r="M173" s="344" t="s">
        <v>19</v>
      </c>
      <c r="N173" s="344" t="s">
        <v>19</v>
      </c>
      <c r="O173" s="344" t="s">
        <v>19</v>
      </c>
      <c r="P173" s="1671"/>
      <c r="Q173" s="1672"/>
    </row>
    <row r="174" spans="1:17" ht="18.75" x14ac:dyDescent="0.3">
      <c r="A174" s="51"/>
      <c r="B174" s="1693"/>
      <c r="C174" s="1678"/>
      <c r="D174" s="1698"/>
      <c r="E174" s="1698"/>
      <c r="F174" s="1698"/>
      <c r="G174" s="1805"/>
      <c r="H174" s="1710"/>
      <c r="I174" s="1700"/>
      <c r="J174" s="1601"/>
      <c r="K174" s="1601"/>
      <c r="L174" s="343"/>
      <c r="M174" s="344"/>
      <c r="N174" s="344"/>
      <c r="O174" s="344"/>
      <c r="P174" s="1671"/>
      <c r="Q174" s="1672"/>
    </row>
    <row r="176" spans="1:17" ht="15.75" thickBot="1" x14ac:dyDescent="0.3"/>
    <row r="177" spans="1:26" ht="27" thickBot="1" x14ac:dyDescent="0.3">
      <c r="B177" s="1584" t="s">
        <v>158</v>
      </c>
      <c r="C177" s="1585"/>
      <c r="D177" s="1585"/>
      <c r="E177" s="1585"/>
      <c r="F177" s="1585"/>
      <c r="G177" s="1585"/>
      <c r="H177" s="1585"/>
      <c r="I177" s="1585"/>
      <c r="J177" s="1585"/>
      <c r="K177" s="1585"/>
      <c r="L177" s="1585"/>
      <c r="M177" s="1585"/>
      <c r="N177" s="1586"/>
    </row>
    <row r="180" spans="1:26" ht="30" x14ac:dyDescent="0.25">
      <c r="B180" s="114" t="s">
        <v>18</v>
      </c>
      <c r="C180" s="114" t="s">
        <v>159</v>
      </c>
      <c r="D180" s="1579" t="s">
        <v>81</v>
      </c>
      <c r="E180" s="1581"/>
    </row>
    <row r="181" spans="1:26" ht="117" customHeight="1" x14ac:dyDescent="0.25">
      <c r="B181" s="154" t="s">
        <v>160</v>
      </c>
      <c r="C181" s="51" t="s">
        <v>19</v>
      </c>
      <c r="D181" s="1613" t="s">
        <v>853</v>
      </c>
      <c r="E181" s="1613"/>
    </row>
    <row r="184" spans="1:26" ht="26.25" x14ac:dyDescent="0.25">
      <c r="B184" s="1562" t="s">
        <v>161</v>
      </c>
      <c r="C184" s="1563"/>
      <c r="D184" s="1563"/>
      <c r="E184" s="1563"/>
      <c r="F184" s="1563"/>
      <c r="G184" s="1563"/>
      <c r="H184" s="1563"/>
      <c r="I184" s="1563"/>
      <c r="J184" s="1563"/>
      <c r="K184" s="1563"/>
      <c r="L184" s="1563"/>
      <c r="M184" s="1563"/>
      <c r="N184" s="1563"/>
      <c r="O184" s="1563"/>
      <c r="P184" s="1563"/>
    </row>
    <row r="186" spans="1:26" ht="15.75" thickBot="1" x14ac:dyDescent="0.3"/>
    <row r="187" spans="1:26" ht="27" thickBot="1" x14ac:dyDescent="0.3">
      <c r="B187" s="1584" t="s">
        <v>162</v>
      </c>
      <c r="C187" s="1585"/>
      <c r="D187" s="1585"/>
      <c r="E187" s="1585"/>
      <c r="F187" s="1585"/>
      <c r="G187" s="1585"/>
      <c r="H187" s="1585"/>
      <c r="I187" s="1585"/>
      <c r="J187" s="1585"/>
      <c r="K187" s="1585"/>
      <c r="L187" s="1585"/>
      <c r="M187" s="1585"/>
      <c r="N187" s="1586"/>
    </row>
    <row r="189" spans="1:26" ht="15.75" thickBot="1" x14ac:dyDescent="0.3">
      <c r="M189" s="58"/>
      <c r="N189" s="58"/>
    </row>
    <row r="190" spans="1:26" s="3" customFormat="1" ht="60" x14ac:dyDescent="0.25">
      <c r="B190" s="156" t="s">
        <v>34</v>
      </c>
      <c r="C190" s="156" t="s">
        <v>35</v>
      </c>
      <c r="D190" s="156" t="s">
        <v>36</v>
      </c>
      <c r="E190" s="156" t="s">
        <v>37</v>
      </c>
      <c r="F190" s="156" t="s">
        <v>38</v>
      </c>
      <c r="G190" s="156" t="s">
        <v>39</v>
      </c>
      <c r="H190" s="156" t="s">
        <v>40</v>
      </c>
      <c r="I190" s="156" t="s">
        <v>41</v>
      </c>
      <c r="J190" s="156" t="s">
        <v>42</v>
      </c>
      <c r="K190" s="156" t="s">
        <v>43</v>
      </c>
      <c r="L190" s="156" t="s">
        <v>44</v>
      </c>
      <c r="M190" s="158" t="s">
        <v>45</v>
      </c>
      <c r="N190" s="156" t="s">
        <v>46</v>
      </c>
      <c r="O190" s="156" t="s">
        <v>47</v>
      </c>
      <c r="P190" s="159" t="s">
        <v>48</v>
      </c>
      <c r="Q190" s="159" t="s">
        <v>49</v>
      </c>
    </row>
    <row r="191" spans="1:26" s="76" customFormat="1" ht="116.25" customHeight="1" x14ac:dyDescent="0.25">
      <c r="A191" s="62">
        <v>1</v>
      </c>
      <c r="B191" s="77" t="s">
        <v>854</v>
      </c>
      <c r="C191" s="79" t="s">
        <v>855</v>
      </c>
      <c r="D191" s="77" t="s">
        <v>856</v>
      </c>
      <c r="E191" s="164" t="s">
        <v>857</v>
      </c>
      <c r="F191" s="165" t="s">
        <v>20</v>
      </c>
      <c r="G191" s="311">
        <v>0.25</v>
      </c>
      <c r="H191" s="312">
        <v>40266</v>
      </c>
      <c r="I191" s="312">
        <v>40450</v>
      </c>
      <c r="J191" s="167" t="s">
        <v>20</v>
      </c>
      <c r="K191" s="330">
        <v>0</v>
      </c>
      <c r="L191" s="62">
        <v>6</v>
      </c>
      <c r="M191" s="88">
        <v>5809</v>
      </c>
      <c r="N191" s="310">
        <f>M191*G191</f>
        <v>1452.25</v>
      </c>
      <c r="O191" s="351">
        <v>2197612350</v>
      </c>
      <c r="P191" s="171">
        <v>431</v>
      </c>
      <c r="Q191" s="1809" t="s">
        <v>858</v>
      </c>
      <c r="R191" s="75"/>
      <c r="S191" s="75"/>
      <c r="T191" s="75"/>
      <c r="U191" s="75"/>
      <c r="V191" s="75"/>
      <c r="W191" s="75"/>
      <c r="X191" s="75"/>
      <c r="Y191" s="75"/>
      <c r="Z191" s="75"/>
    </row>
    <row r="192" spans="1:26" s="76" customFormat="1" ht="186.75" customHeight="1" x14ac:dyDescent="0.25">
      <c r="A192" s="62">
        <f>+A191+1</f>
        <v>2</v>
      </c>
      <c r="B192" s="77" t="s">
        <v>854</v>
      </c>
      <c r="C192" s="79" t="s">
        <v>859</v>
      </c>
      <c r="D192" s="77" t="s">
        <v>860</v>
      </c>
      <c r="E192" s="164" t="s">
        <v>861</v>
      </c>
      <c r="F192" s="165" t="s">
        <v>20</v>
      </c>
      <c r="G192" s="311">
        <v>0.25</v>
      </c>
      <c r="H192" s="312">
        <v>40009</v>
      </c>
      <c r="I192" s="312">
        <v>40172</v>
      </c>
      <c r="J192" s="167" t="s">
        <v>20</v>
      </c>
      <c r="K192" s="330">
        <v>0</v>
      </c>
      <c r="L192" s="62">
        <v>5.3</v>
      </c>
      <c r="M192" s="76">
        <v>4718</v>
      </c>
      <c r="N192" s="310">
        <f>M192*G192</f>
        <v>1179.5</v>
      </c>
      <c r="O192" s="351">
        <v>1999954872</v>
      </c>
      <c r="P192" s="171" t="s">
        <v>862</v>
      </c>
      <c r="Q192" s="1810"/>
      <c r="R192" s="75"/>
      <c r="S192" s="75"/>
      <c r="T192" s="75"/>
      <c r="U192" s="75"/>
      <c r="V192" s="75"/>
      <c r="W192" s="75"/>
      <c r="X192" s="75"/>
      <c r="Y192" s="75"/>
      <c r="Z192" s="75"/>
    </row>
    <row r="193" spans="1:26" s="76" customFormat="1" ht="226.5" customHeight="1" x14ac:dyDescent="0.25">
      <c r="A193" s="62">
        <f t="shared" ref="A193:A198" si="1">+A192+1</f>
        <v>3</v>
      </c>
      <c r="B193" s="77" t="s">
        <v>863</v>
      </c>
      <c r="C193" s="79"/>
      <c r="D193" s="77"/>
      <c r="E193" s="164"/>
      <c r="F193" s="165"/>
      <c r="G193" s="165"/>
      <c r="H193" s="165"/>
      <c r="I193" s="167"/>
      <c r="J193" s="167"/>
      <c r="K193" s="167"/>
      <c r="L193" s="167"/>
      <c r="M193" s="313"/>
      <c r="N193" s="313"/>
      <c r="O193" s="171"/>
      <c r="P193" s="171"/>
      <c r="Q193" s="74" t="s">
        <v>864</v>
      </c>
      <c r="R193" s="75"/>
      <c r="S193" s="75"/>
      <c r="T193" s="75"/>
      <c r="U193" s="75"/>
      <c r="V193" s="75"/>
      <c r="W193" s="75"/>
      <c r="X193" s="75"/>
      <c r="Y193" s="75"/>
      <c r="Z193" s="75"/>
    </row>
    <row r="194" spans="1:26" s="76" customFormat="1" x14ac:dyDescent="0.25">
      <c r="A194" s="62">
        <f t="shared" si="1"/>
        <v>4</v>
      </c>
      <c r="B194" s="77"/>
      <c r="C194" s="79"/>
      <c r="D194" s="77"/>
      <c r="E194" s="164"/>
      <c r="F194" s="165"/>
      <c r="G194" s="165"/>
      <c r="H194" s="165"/>
      <c r="I194" s="167"/>
      <c r="J194" s="167"/>
      <c r="K194" s="167"/>
      <c r="L194" s="167"/>
      <c r="M194" s="313"/>
      <c r="N194" s="313"/>
      <c r="O194" s="171"/>
      <c r="P194" s="171"/>
      <c r="Q194" s="74"/>
      <c r="R194" s="75"/>
      <c r="S194" s="75"/>
      <c r="T194" s="75"/>
      <c r="U194" s="75"/>
      <c r="V194" s="75"/>
      <c r="W194" s="75"/>
      <c r="X194" s="75"/>
      <c r="Y194" s="75"/>
      <c r="Z194" s="75"/>
    </row>
    <row r="195" spans="1:26" s="76" customFormat="1" x14ac:dyDescent="0.25">
      <c r="A195" s="62">
        <f t="shared" si="1"/>
        <v>5</v>
      </c>
      <c r="B195" s="77"/>
      <c r="C195" s="79"/>
      <c r="D195" s="77"/>
      <c r="E195" s="164"/>
      <c r="F195" s="165"/>
      <c r="G195" s="165"/>
      <c r="H195" s="165"/>
      <c r="I195" s="167"/>
      <c r="J195" s="167"/>
      <c r="K195" s="167"/>
      <c r="L195" s="167"/>
      <c r="M195" s="313"/>
      <c r="N195" s="313"/>
      <c r="O195" s="171"/>
      <c r="P195" s="171"/>
      <c r="Q195" s="74"/>
      <c r="R195" s="75"/>
      <c r="S195" s="75"/>
      <c r="T195" s="75"/>
      <c r="U195" s="75"/>
      <c r="V195" s="75"/>
      <c r="W195" s="75"/>
      <c r="X195" s="75"/>
      <c r="Y195" s="75"/>
      <c r="Z195" s="75"/>
    </row>
    <row r="196" spans="1:26" s="76" customFormat="1" x14ac:dyDescent="0.25">
      <c r="A196" s="62">
        <f t="shared" si="1"/>
        <v>6</v>
      </c>
      <c r="B196" s="77"/>
      <c r="C196" s="79"/>
      <c r="D196" s="77"/>
      <c r="E196" s="164"/>
      <c r="F196" s="165"/>
      <c r="G196" s="165"/>
      <c r="H196" s="165"/>
      <c r="I196" s="167"/>
      <c r="J196" s="167"/>
      <c r="K196" s="167"/>
      <c r="L196" s="167"/>
      <c r="M196" s="313"/>
      <c r="N196" s="313"/>
      <c r="O196" s="171"/>
      <c r="P196" s="171"/>
      <c r="Q196" s="74"/>
      <c r="R196" s="75"/>
      <c r="S196" s="75"/>
      <c r="T196" s="75"/>
      <c r="U196" s="75"/>
      <c r="V196" s="75"/>
      <c r="W196" s="75"/>
      <c r="X196" s="75"/>
      <c r="Y196" s="75"/>
      <c r="Z196" s="75"/>
    </row>
    <row r="197" spans="1:26" s="76" customFormat="1" x14ac:dyDescent="0.25">
      <c r="A197" s="62">
        <f t="shared" si="1"/>
        <v>7</v>
      </c>
      <c r="B197" s="77"/>
      <c r="C197" s="79"/>
      <c r="D197" s="77"/>
      <c r="E197" s="164"/>
      <c r="F197" s="165"/>
      <c r="G197" s="165"/>
      <c r="H197" s="165"/>
      <c r="I197" s="167"/>
      <c r="J197" s="167"/>
      <c r="K197" s="167"/>
      <c r="L197" s="167"/>
      <c r="M197" s="313"/>
      <c r="N197" s="313"/>
      <c r="O197" s="171"/>
      <c r="P197" s="171"/>
      <c r="Q197" s="74"/>
      <c r="R197" s="75"/>
      <c r="S197" s="75"/>
      <c r="T197" s="75"/>
      <c r="U197" s="75"/>
      <c r="V197" s="75"/>
      <c r="W197" s="75"/>
      <c r="X197" s="75"/>
      <c r="Y197" s="75"/>
      <c r="Z197" s="75"/>
    </row>
    <row r="198" spans="1:26" s="76" customFormat="1" x14ac:dyDescent="0.25">
      <c r="A198" s="62">
        <f t="shared" si="1"/>
        <v>8</v>
      </c>
      <c r="B198" s="77"/>
      <c r="C198" s="79"/>
      <c r="D198" s="77"/>
      <c r="E198" s="164"/>
      <c r="F198" s="165"/>
      <c r="G198" s="165"/>
      <c r="H198" s="165"/>
      <c r="I198" s="167"/>
      <c r="J198" s="167"/>
      <c r="K198" s="167"/>
      <c r="L198" s="167"/>
      <c r="M198" s="313"/>
      <c r="N198" s="313"/>
      <c r="O198" s="171"/>
      <c r="P198" s="171"/>
      <c r="Q198" s="74"/>
      <c r="R198" s="75"/>
      <c r="S198" s="75"/>
      <c r="T198" s="75"/>
      <c r="U198" s="75"/>
      <c r="V198" s="75"/>
      <c r="W198" s="75"/>
      <c r="X198" s="75"/>
      <c r="Y198" s="75"/>
      <c r="Z198" s="75"/>
    </row>
    <row r="199" spans="1:26" s="76" customFormat="1" x14ac:dyDescent="0.25">
      <c r="A199" s="62"/>
      <c r="B199" s="163" t="s">
        <v>29</v>
      </c>
      <c r="C199" s="79"/>
      <c r="D199" s="77"/>
      <c r="E199" s="164"/>
      <c r="F199" s="165"/>
      <c r="G199" s="165"/>
      <c r="H199" s="165"/>
      <c r="I199" s="167"/>
      <c r="J199" s="167"/>
      <c r="K199" s="169">
        <f>SUM(K191:K198)</f>
        <v>0</v>
      </c>
      <c r="L199" s="169" t="s">
        <v>865</v>
      </c>
      <c r="M199" s="168">
        <f>SUM(M191:M198)</f>
        <v>10527</v>
      </c>
      <c r="N199" s="169">
        <f>SUM(N191:N198)</f>
        <v>2631.75</v>
      </c>
      <c r="O199" s="351">
        <f>SUM(O191:O198)</f>
        <v>4197567222</v>
      </c>
      <c r="P199" s="171"/>
      <c r="Q199" s="88"/>
    </row>
    <row r="200" spans="1:26" x14ac:dyDescent="0.25">
      <c r="B200" s="100"/>
      <c r="C200" s="100"/>
      <c r="D200" s="100"/>
      <c r="E200" s="102"/>
      <c r="F200" s="100"/>
      <c r="G200" s="100"/>
      <c r="H200" s="100"/>
      <c r="I200" s="100"/>
      <c r="J200" s="100"/>
      <c r="K200" s="100"/>
      <c r="L200" s="100"/>
      <c r="M200" s="100"/>
      <c r="N200" s="100"/>
      <c r="O200" s="100"/>
      <c r="P200" s="100"/>
    </row>
    <row r="201" spans="1:26" ht="18.75" x14ac:dyDescent="0.25">
      <c r="B201" s="106" t="s">
        <v>163</v>
      </c>
      <c r="C201" s="172">
        <f>+K199</f>
        <v>0</v>
      </c>
      <c r="H201" s="110"/>
      <c r="I201" s="110"/>
      <c r="J201" s="110"/>
      <c r="K201" s="110"/>
      <c r="L201" s="110"/>
      <c r="M201" s="110"/>
      <c r="N201" s="100"/>
      <c r="O201" s="100"/>
      <c r="P201" s="100"/>
    </row>
    <row r="203" spans="1:26" ht="15.75" thickBot="1" x14ac:dyDescent="0.3">
      <c r="B203" s="352"/>
    </row>
    <row r="204" spans="1:26" ht="30.75" thickBot="1" x14ac:dyDescent="0.3">
      <c r="B204" s="237" t="s">
        <v>175</v>
      </c>
      <c r="C204" s="200" t="s">
        <v>176</v>
      </c>
      <c r="D204" s="237" t="s">
        <v>28</v>
      </c>
      <c r="E204" s="200" t="s">
        <v>402</v>
      </c>
    </row>
    <row r="205" spans="1:26" x14ac:dyDescent="0.25">
      <c r="B205" s="239" t="s">
        <v>403</v>
      </c>
      <c r="C205" s="241">
        <v>20</v>
      </c>
      <c r="D205" s="241">
        <v>0</v>
      </c>
      <c r="E205" s="1610">
        <f>+D205+D206+D207</f>
        <v>0</v>
      </c>
    </row>
    <row r="206" spans="1:26" x14ac:dyDescent="0.25">
      <c r="B206" s="239" t="s">
        <v>404</v>
      </c>
      <c r="C206" s="108">
        <v>30</v>
      </c>
      <c r="D206" s="53">
        <v>0</v>
      </c>
      <c r="E206" s="1602"/>
    </row>
    <row r="207" spans="1:26" ht="15.75" thickBot="1" x14ac:dyDescent="0.3">
      <c r="B207" s="239" t="s">
        <v>405</v>
      </c>
      <c r="C207" s="243">
        <v>40</v>
      </c>
      <c r="D207" s="243">
        <v>0</v>
      </c>
      <c r="E207" s="1611"/>
    </row>
    <row r="209" spans="2:17" ht="15.75" thickBot="1" x14ac:dyDescent="0.3"/>
    <row r="210" spans="2:17" ht="27" thickBot="1" x14ac:dyDescent="0.3">
      <c r="B210" s="1584" t="s">
        <v>164</v>
      </c>
      <c r="C210" s="1585"/>
      <c r="D210" s="1585"/>
      <c r="E210" s="1585"/>
      <c r="F210" s="1585"/>
      <c r="G210" s="1585"/>
      <c r="H210" s="1585"/>
      <c r="I210" s="1585"/>
      <c r="J210" s="1585"/>
      <c r="K210" s="1585"/>
      <c r="L210" s="1585"/>
      <c r="M210" s="1585"/>
      <c r="N210" s="1586"/>
    </row>
    <row r="212" spans="2:17" ht="75" x14ac:dyDescent="0.25">
      <c r="B212" s="59" t="s">
        <v>97</v>
      </c>
      <c r="C212" s="59" t="s">
        <v>98</v>
      </c>
      <c r="D212" s="59" t="s">
        <v>99</v>
      </c>
      <c r="E212" s="59" t="s">
        <v>100</v>
      </c>
      <c r="F212" s="59" t="s">
        <v>101</v>
      </c>
      <c r="G212" s="59" t="s">
        <v>102</v>
      </c>
      <c r="H212" s="59" t="s">
        <v>103</v>
      </c>
      <c r="I212" s="59" t="s">
        <v>104</v>
      </c>
      <c r="J212" s="1579" t="s">
        <v>105</v>
      </c>
      <c r="K212" s="1580"/>
      <c r="L212" s="1581"/>
      <c r="M212" s="59" t="s">
        <v>106</v>
      </c>
      <c r="N212" s="59" t="s">
        <v>107</v>
      </c>
      <c r="O212" s="59" t="s">
        <v>108</v>
      </c>
      <c r="P212" s="1579" t="s">
        <v>81</v>
      </c>
      <c r="Q212" s="1581"/>
    </row>
    <row r="213" spans="2:17" ht="30" x14ac:dyDescent="0.25">
      <c r="B213" s="554"/>
      <c r="C213" s="554"/>
      <c r="D213" s="554"/>
      <c r="E213" s="554"/>
      <c r="F213" s="554"/>
      <c r="G213" s="554"/>
      <c r="H213" s="554"/>
      <c r="I213" s="554"/>
      <c r="J213" s="332" t="s">
        <v>109</v>
      </c>
      <c r="K213" s="284" t="s">
        <v>110</v>
      </c>
      <c r="L213" s="283" t="s">
        <v>111</v>
      </c>
      <c r="M213" s="568"/>
      <c r="N213" s="568"/>
      <c r="O213" s="568"/>
      <c r="P213" s="548"/>
      <c r="Q213" s="549"/>
    </row>
    <row r="214" spans="2:17" x14ac:dyDescent="0.25">
      <c r="B214" s="1814" t="s">
        <v>866</v>
      </c>
      <c r="C214" s="1659" t="s">
        <v>867</v>
      </c>
      <c r="D214" s="1719" t="s">
        <v>868</v>
      </c>
      <c r="E214" s="1719">
        <v>50902272</v>
      </c>
      <c r="F214" s="1659" t="s">
        <v>869</v>
      </c>
      <c r="G214" s="1719" t="s">
        <v>136</v>
      </c>
      <c r="H214" s="1712">
        <v>36890</v>
      </c>
      <c r="I214" s="1665"/>
      <c r="M214" s="51"/>
      <c r="N214" s="51"/>
      <c r="O214" s="51"/>
      <c r="P214" s="1609"/>
      <c r="Q214" s="1609"/>
    </row>
    <row r="215" spans="2:17" ht="165" customHeight="1" x14ac:dyDescent="0.25">
      <c r="B215" s="1815"/>
      <c r="C215" s="1661"/>
      <c r="D215" s="1721"/>
      <c r="E215" s="1721"/>
      <c r="F215" s="1661"/>
      <c r="G215" s="1721"/>
      <c r="H215" s="1713"/>
      <c r="I215" s="1667"/>
      <c r="J215" s="182" t="s">
        <v>290</v>
      </c>
      <c r="K215" s="284" t="s">
        <v>870</v>
      </c>
      <c r="L215" s="283"/>
      <c r="M215" s="51" t="s">
        <v>19</v>
      </c>
      <c r="N215" s="51" t="s">
        <v>20</v>
      </c>
      <c r="O215" s="51" t="s">
        <v>19</v>
      </c>
      <c r="P215" s="1714" t="s">
        <v>871</v>
      </c>
      <c r="Q215" s="1715"/>
    </row>
    <row r="216" spans="2:17" ht="192" customHeight="1" x14ac:dyDescent="0.25">
      <c r="B216" s="689" t="s">
        <v>872</v>
      </c>
      <c r="C216" s="184" t="s">
        <v>867</v>
      </c>
      <c r="D216" s="281" t="s">
        <v>873</v>
      </c>
      <c r="E216" s="281">
        <v>50850450</v>
      </c>
      <c r="F216" s="182" t="s">
        <v>874</v>
      </c>
      <c r="G216" s="281" t="s">
        <v>136</v>
      </c>
      <c r="H216" s="281" t="s">
        <v>875</v>
      </c>
      <c r="I216" s="282"/>
      <c r="J216" s="182" t="s">
        <v>629</v>
      </c>
      <c r="K216" s="284" t="s">
        <v>876</v>
      </c>
      <c r="L216" s="283"/>
      <c r="M216" s="51" t="s">
        <v>19</v>
      </c>
      <c r="N216" s="51" t="s">
        <v>19</v>
      </c>
      <c r="O216" s="51" t="s">
        <v>19</v>
      </c>
      <c r="P216" s="285"/>
      <c r="Q216" s="286"/>
    </row>
    <row r="217" spans="2:17" ht="45" x14ac:dyDescent="0.25">
      <c r="B217" s="690" t="s">
        <v>877</v>
      </c>
      <c r="C217" s="184" t="s">
        <v>867</v>
      </c>
      <c r="D217" s="281" t="s">
        <v>878</v>
      </c>
      <c r="E217" s="281">
        <v>1003308157</v>
      </c>
      <c r="F217" s="182" t="s">
        <v>879</v>
      </c>
      <c r="G217" s="281" t="s">
        <v>880</v>
      </c>
      <c r="H217" s="315">
        <v>40532</v>
      </c>
      <c r="I217" s="282"/>
      <c r="J217" s="182"/>
      <c r="K217" s="284"/>
      <c r="L217" s="283"/>
      <c r="M217" s="51" t="s">
        <v>19</v>
      </c>
      <c r="N217" s="51" t="s">
        <v>20</v>
      </c>
      <c r="O217" s="51" t="s">
        <v>20</v>
      </c>
      <c r="P217" s="1714" t="s">
        <v>881</v>
      </c>
      <c r="Q217" s="1715"/>
    </row>
    <row r="218" spans="2:17" ht="60" x14ac:dyDescent="0.25">
      <c r="B218" s="689" t="s">
        <v>882</v>
      </c>
      <c r="C218" s="353" t="s">
        <v>883</v>
      </c>
      <c r="D218" s="281" t="s">
        <v>884</v>
      </c>
      <c r="E218" s="281">
        <v>50927984</v>
      </c>
      <c r="F218" s="182" t="s">
        <v>885</v>
      </c>
      <c r="G218" s="281" t="s">
        <v>116</v>
      </c>
      <c r="H218" s="315">
        <v>41523</v>
      </c>
      <c r="I218" s="282"/>
      <c r="J218" s="182" t="s">
        <v>629</v>
      </c>
      <c r="K218" s="284" t="s">
        <v>886</v>
      </c>
      <c r="L218" s="283"/>
      <c r="M218" s="51" t="s">
        <v>19</v>
      </c>
      <c r="N218" s="51" t="s">
        <v>19</v>
      </c>
      <c r="O218" s="51" t="s">
        <v>19</v>
      </c>
      <c r="P218" s="317"/>
      <c r="Q218" s="318"/>
    </row>
    <row r="219" spans="2:17" ht="45" x14ac:dyDescent="0.25">
      <c r="B219" s="690" t="s">
        <v>887</v>
      </c>
      <c r="C219" s="182" t="s">
        <v>883</v>
      </c>
      <c r="D219" s="281" t="s">
        <v>888</v>
      </c>
      <c r="E219" s="281">
        <v>10772630</v>
      </c>
      <c r="F219" s="182" t="s">
        <v>889</v>
      </c>
      <c r="G219" s="281" t="s">
        <v>136</v>
      </c>
      <c r="H219" s="315">
        <v>39799</v>
      </c>
      <c r="I219" s="282"/>
      <c r="J219" s="182" t="s">
        <v>890</v>
      </c>
      <c r="K219" s="284" t="s">
        <v>891</v>
      </c>
      <c r="L219" s="283"/>
      <c r="M219" s="51" t="s">
        <v>19</v>
      </c>
      <c r="N219" s="51" t="s">
        <v>19</v>
      </c>
      <c r="O219" s="51" t="s">
        <v>19</v>
      </c>
      <c r="P219" s="317"/>
      <c r="Q219" s="318"/>
    </row>
    <row r="220" spans="2:17" ht="30" x14ac:dyDescent="0.25">
      <c r="B220" s="690" t="s">
        <v>892</v>
      </c>
      <c r="C220" s="182" t="s">
        <v>883</v>
      </c>
      <c r="D220" s="281" t="s">
        <v>893</v>
      </c>
      <c r="E220" s="281">
        <v>1067847535</v>
      </c>
      <c r="F220" s="182" t="s">
        <v>894</v>
      </c>
      <c r="G220" s="182" t="s">
        <v>797</v>
      </c>
      <c r="H220" s="315">
        <v>40529</v>
      </c>
      <c r="I220" s="282"/>
      <c r="J220" s="182" t="s">
        <v>895</v>
      </c>
      <c r="K220" s="284" t="s">
        <v>896</v>
      </c>
      <c r="L220" s="283"/>
      <c r="M220" s="51" t="s">
        <v>19</v>
      </c>
      <c r="N220" s="51" t="s">
        <v>19</v>
      </c>
      <c r="O220" s="51" t="s">
        <v>19</v>
      </c>
      <c r="P220" s="317"/>
      <c r="Q220" s="318"/>
    </row>
    <row r="222" spans="2:17" x14ac:dyDescent="0.25">
      <c r="B222" s="1" t="s">
        <v>2940</v>
      </c>
    </row>
    <row r="223" spans="2:17" ht="15.75" thickBot="1" x14ac:dyDescent="0.3"/>
    <row r="224" spans="2:17" ht="30" x14ac:dyDescent="0.25">
      <c r="B224" s="55" t="s">
        <v>18</v>
      </c>
      <c r="C224" s="55" t="s">
        <v>175</v>
      </c>
      <c r="D224" s="59" t="s">
        <v>176</v>
      </c>
      <c r="E224" s="55" t="s">
        <v>28</v>
      </c>
      <c r="F224" s="200" t="s">
        <v>177</v>
      </c>
      <c r="G224" s="201"/>
    </row>
    <row r="225" spans="2:7" ht="84" x14ac:dyDescent="0.2">
      <c r="B225" s="1734" t="s">
        <v>178</v>
      </c>
      <c r="C225" s="202" t="s">
        <v>179</v>
      </c>
      <c r="D225" s="53">
        <v>25</v>
      </c>
      <c r="E225" s="53">
        <v>0</v>
      </c>
      <c r="F225" s="1811">
        <f>E225+E226+E227</f>
        <v>0</v>
      </c>
      <c r="G225" s="203"/>
    </row>
    <row r="226" spans="2:7" ht="48" x14ac:dyDescent="0.2">
      <c r="B226" s="1734"/>
      <c r="C226" s="202" t="s">
        <v>180</v>
      </c>
      <c r="D226" s="129">
        <v>25</v>
      </c>
      <c r="E226" s="53">
        <v>0</v>
      </c>
      <c r="F226" s="1812"/>
      <c r="G226" s="203"/>
    </row>
    <row r="227" spans="2:7" ht="48" x14ac:dyDescent="0.2">
      <c r="B227" s="1734"/>
      <c r="C227" s="202" t="s">
        <v>181</v>
      </c>
      <c r="D227" s="53">
        <v>10</v>
      </c>
      <c r="E227" s="53">
        <v>0</v>
      </c>
      <c r="F227" s="1813"/>
      <c r="G227" s="203"/>
    </row>
    <row r="228" spans="2:7" x14ac:dyDescent="0.25">
      <c r="C228"/>
    </row>
    <row r="231" spans="2:7" x14ac:dyDescent="0.25">
      <c r="B231" s="47" t="s">
        <v>182</v>
      </c>
    </row>
    <row r="234" spans="2:7" x14ac:dyDescent="0.25">
      <c r="B234" s="49" t="s">
        <v>18</v>
      </c>
      <c r="C234" s="49" t="s">
        <v>27</v>
      </c>
      <c r="D234" s="55" t="s">
        <v>28</v>
      </c>
      <c r="E234" s="55" t="s">
        <v>29</v>
      </c>
    </row>
    <row r="235" spans="2:7" ht="28.5" x14ac:dyDescent="0.25">
      <c r="B235" s="56" t="s">
        <v>183</v>
      </c>
      <c r="C235" s="257">
        <v>40</v>
      </c>
      <c r="D235" s="53">
        <f>+E205</f>
        <v>0</v>
      </c>
      <c r="E235" s="1566">
        <f>+D235+D236</f>
        <v>0</v>
      </c>
    </row>
    <row r="236" spans="2:7" ht="42.75" x14ac:dyDescent="0.25">
      <c r="B236" s="56" t="s">
        <v>184</v>
      </c>
      <c r="C236" s="257">
        <v>60</v>
      </c>
      <c r="D236" s="53">
        <f>+F225</f>
        <v>0</v>
      </c>
      <c r="E236" s="1567"/>
    </row>
  </sheetData>
  <sheetProtection sheet="1" objects="1" scenarios="1" formatCells="0" formatColumns="0" formatRows="0" insertColumns="0" insertRows="0" insertHyperlinks="0" deleteColumns="0" deleteRows="0"/>
  <autoFilter ref="B212:Q220">
    <filterColumn colId="8" showButton="0"/>
    <filterColumn colId="9" showButton="0"/>
    <filterColumn colId="14" showButton="0"/>
  </autoFilter>
  <mergeCells count="235">
    <mergeCell ref="E235:E236"/>
    <mergeCell ref="H214:H215"/>
    <mergeCell ref="I214:I215"/>
    <mergeCell ref="P214:Q214"/>
    <mergeCell ref="P215:Q215"/>
    <mergeCell ref="P217:Q217"/>
    <mergeCell ref="B225:B227"/>
    <mergeCell ref="F225:F227"/>
    <mergeCell ref="E205:E207"/>
    <mergeCell ref="B210:N210"/>
    <mergeCell ref="J212:L212"/>
    <mergeCell ref="P212:Q212"/>
    <mergeCell ref="B214:B215"/>
    <mergeCell ref="C214:C215"/>
    <mergeCell ref="D214:D215"/>
    <mergeCell ref="E214:E215"/>
    <mergeCell ref="F214:F215"/>
    <mergeCell ref="G214:G215"/>
    <mergeCell ref="B177:N177"/>
    <mergeCell ref="D180:E180"/>
    <mergeCell ref="D181:E181"/>
    <mergeCell ref="B184:P184"/>
    <mergeCell ref="B187:N187"/>
    <mergeCell ref="Q191:Q192"/>
    <mergeCell ref="H173:H174"/>
    <mergeCell ref="I173:I174"/>
    <mergeCell ref="J173:J174"/>
    <mergeCell ref="K173:K174"/>
    <mergeCell ref="P173:Q173"/>
    <mergeCell ref="P174:Q174"/>
    <mergeCell ref="B173:B174"/>
    <mergeCell ref="C173:C174"/>
    <mergeCell ref="D173:D174"/>
    <mergeCell ref="E173:E174"/>
    <mergeCell ref="F173:F174"/>
    <mergeCell ref="G173:G174"/>
    <mergeCell ref="B171:B172"/>
    <mergeCell ref="C171:C172"/>
    <mergeCell ref="D171:D172"/>
    <mergeCell ref="E171:E172"/>
    <mergeCell ref="F171:F172"/>
    <mergeCell ref="G171:G172"/>
    <mergeCell ref="P168:Q168"/>
    <mergeCell ref="P169:Q169"/>
    <mergeCell ref="P170:Q170"/>
    <mergeCell ref="B168:B170"/>
    <mergeCell ref="C168:C170"/>
    <mergeCell ref="D168:D170"/>
    <mergeCell ref="E168:E170"/>
    <mergeCell ref="F168:F170"/>
    <mergeCell ref="G168:G170"/>
    <mergeCell ref="P163:Q163"/>
    <mergeCell ref="P164:Q164"/>
    <mergeCell ref="P165:Q165"/>
    <mergeCell ref="P166:Q166"/>
    <mergeCell ref="P167:Q167"/>
    <mergeCell ref="H171:H172"/>
    <mergeCell ref="I171:I172"/>
    <mergeCell ref="P171:Q171"/>
    <mergeCell ref="P172:Q172"/>
    <mergeCell ref="H168:H170"/>
    <mergeCell ref="I168:I170"/>
    <mergeCell ref="B163:B164"/>
    <mergeCell ref="C163:C164"/>
    <mergeCell ref="D163:D164"/>
    <mergeCell ref="E163:E164"/>
    <mergeCell ref="F163:F164"/>
    <mergeCell ref="G163:G164"/>
    <mergeCell ref="H163:H164"/>
    <mergeCell ref="I163:I164"/>
    <mergeCell ref="B150:B162"/>
    <mergeCell ref="C150:C162"/>
    <mergeCell ref="D150:D162"/>
    <mergeCell ref="E150:E162"/>
    <mergeCell ref="F150:F162"/>
    <mergeCell ref="G150:G162"/>
    <mergeCell ref="H150:H162"/>
    <mergeCell ref="I150:I162"/>
    <mergeCell ref="P135:Q136"/>
    <mergeCell ref="M150:M162"/>
    <mergeCell ref="N150:N162"/>
    <mergeCell ref="O150:O162"/>
    <mergeCell ref="P150:Q150"/>
    <mergeCell ref="P151:Q151"/>
    <mergeCell ref="P152:Q152"/>
    <mergeCell ref="P153:Q153"/>
    <mergeCell ref="P154:Q154"/>
    <mergeCell ref="P145:Q145"/>
    <mergeCell ref="P146:Q146"/>
    <mergeCell ref="P147:Q147"/>
    <mergeCell ref="P148:Q148"/>
    <mergeCell ref="P149:Q149"/>
    <mergeCell ref="P161:Q161"/>
    <mergeCell ref="P162:Q162"/>
    <mergeCell ref="P155:Q155"/>
    <mergeCell ref="P156:Q156"/>
    <mergeCell ref="P157:Q157"/>
    <mergeCell ref="P158:Q158"/>
    <mergeCell ref="P159:Q159"/>
    <mergeCell ref="P160:Q160"/>
    <mergeCell ref="H142:H144"/>
    <mergeCell ref="I142:I144"/>
    <mergeCell ref="P142:Q142"/>
    <mergeCell ref="P143:Q143"/>
    <mergeCell ref="P144:Q144"/>
    <mergeCell ref="G142:G144"/>
    <mergeCell ref="B145:B149"/>
    <mergeCell ref="C145:C149"/>
    <mergeCell ref="D145:D149"/>
    <mergeCell ref="E145:E149"/>
    <mergeCell ref="F145:F149"/>
    <mergeCell ref="B142:B144"/>
    <mergeCell ref="C142:C144"/>
    <mergeCell ref="D142:D144"/>
    <mergeCell ref="E142:E144"/>
    <mergeCell ref="F142:F144"/>
    <mergeCell ref="G145:G149"/>
    <mergeCell ref="H145:H149"/>
    <mergeCell ref="I145:I149"/>
    <mergeCell ref="B137:B141"/>
    <mergeCell ref="C137:C141"/>
    <mergeCell ref="D137:D141"/>
    <mergeCell ref="E137:E141"/>
    <mergeCell ref="F137:F141"/>
    <mergeCell ref="G137:G141"/>
    <mergeCell ref="H137:H141"/>
    <mergeCell ref="I137:I141"/>
    <mergeCell ref="P137:Q137"/>
    <mergeCell ref="P138:Q138"/>
    <mergeCell ref="P139:Q139"/>
    <mergeCell ref="M140:M141"/>
    <mergeCell ref="N140:N141"/>
    <mergeCell ref="O140:O141"/>
    <mergeCell ref="P140:Q141"/>
    <mergeCell ref="J135:J136"/>
    <mergeCell ref="K135:K136"/>
    <mergeCell ref="L135:L136"/>
    <mergeCell ref="M135:M136"/>
    <mergeCell ref="N135:N136"/>
    <mergeCell ref="O135:O136"/>
    <mergeCell ref="B120:B125"/>
    <mergeCell ref="C120:C125"/>
    <mergeCell ref="D120:D125"/>
    <mergeCell ref="E120:E125"/>
    <mergeCell ref="G126:G134"/>
    <mergeCell ref="H126:H134"/>
    <mergeCell ref="I126:I134"/>
    <mergeCell ref="L126:L134"/>
    <mergeCell ref="F120:F125"/>
    <mergeCell ref="G120:G125"/>
    <mergeCell ref="B126:B134"/>
    <mergeCell ref="P133:Q133"/>
    <mergeCell ref="P134:Q134"/>
    <mergeCell ref="B135:B136"/>
    <mergeCell ref="C135:C136"/>
    <mergeCell ref="D135:D136"/>
    <mergeCell ref="E135:E136"/>
    <mergeCell ref="F135:F136"/>
    <mergeCell ref="G135:G136"/>
    <mergeCell ref="H135:H136"/>
    <mergeCell ref="I135:I136"/>
    <mergeCell ref="M126:M134"/>
    <mergeCell ref="N126:N134"/>
    <mergeCell ref="O126:O134"/>
    <mergeCell ref="P126:Q126"/>
    <mergeCell ref="P127:Q127"/>
    <mergeCell ref="P128:Q128"/>
    <mergeCell ref="P129:Q129"/>
    <mergeCell ref="P130:Q130"/>
    <mergeCell ref="P131:Q131"/>
    <mergeCell ref="P132:Q132"/>
    <mergeCell ref="C126:C134"/>
    <mergeCell ref="D126:D134"/>
    <mergeCell ref="E126:E134"/>
    <mergeCell ref="F126:F134"/>
    <mergeCell ref="J115:L115"/>
    <mergeCell ref="P115:Q115"/>
    <mergeCell ref="P116:Q116"/>
    <mergeCell ref="P117:Q117"/>
    <mergeCell ref="P118:Q118"/>
    <mergeCell ref="P119:Q119"/>
    <mergeCell ref="O100:P100"/>
    <mergeCell ref="O101:P101"/>
    <mergeCell ref="O102:P102"/>
    <mergeCell ref="O103:P103"/>
    <mergeCell ref="O104:P104"/>
    <mergeCell ref="B110:N110"/>
    <mergeCell ref="P125:Q125"/>
    <mergeCell ref="H120:H125"/>
    <mergeCell ref="I120:I125"/>
    <mergeCell ref="M120:M125"/>
    <mergeCell ref="N120:N125"/>
    <mergeCell ref="O120:O125"/>
    <mergeCell ref="P120:Q120"/>
    <mergeCell ref="P121:Q121"/>
    <mergeCell ref="P122:Q122"/>
    <mergeCell ref="P123:Q123"/>
    <mergeCell ref="P124:Q124"/>
    <mergeCell ref="O94:P94"/>
    <mergeCell ref="O95:P95"/>
    <mergeCell ref="O96:P96"/>
    <mergeCell ref="O97:P97"/>
    <mergeCell ref="O98:P98"/>
    <mergeCell ref="O99:P99"/>
    <mergeCell ref="O88:P88"/>
    <mergeCell ref="O89:P89"/>
    <mergeCell ref="O90:P90"/>
    <mergeCell ref="O91:P91"/>
    <mergeCell ref="O92:P92"/>
    <mergeCell ref="O93:P93"/>
    <mergeCell ref="O82:P82"/>
    <mergeCell ref="O83:P83"/>
    <mergeCell ref="O84:P84"/>
    <mergeCell ref="O85:P85"/>
    <mergeCell ref="O86:P86"/>
    <mergeCell ref="O87:P87"/>
    <mergeCell ref="B72:B73"/>
    <mergeCell ref="C72:C73"/>
    <mergeCell ref="D72:E72"/>
    <mergeCell ref="C76:N76"/>
    <mergeCell ref="B78:N78"/>
    <mergeCell ref="O81:P81"/>
    <mergeCell ref="F74:F75"/>
    <mergeCell ref="C10:E10"/>
    <mergeCell ref="B14:C21"/>
    <mergeCell ref="B22:C22"/>
    <mergeCell ref="E47:E48"/>
    <mergeCell ref="E54:E55"/>
    <mergeCell ref="M58:N58"/>
    <mergeCell ref="B2:P2"/>
    <mergeCell ref="B4:P4"/>
    <mergeCell ref="C6:N6"/>
    <mergeCell ref="C7:N7"/>
    <mergeCell ref="C8:N8"/>
    <mergeCell ref="C9:N9"/>
  </mergeCells>
  <dataValidations count="2">
    <dataValidation type="list" allowBlank="1" showInputMessage="1" showErrorMessage="1" sqref="WVE983152 A65648 IS65648 SO65648 ACK65648 AMG65648 AWC65648 BFY65648 BPU65648 BZQ65648 CJM65648 CTI65648 DDE65648 DNA65648 DWW65648 EGS65648 EQO65648 FAK65648 FKG65648 FUC65648 GDY65648 GNU65648 GXQ65648 HHM65648 HRI65648 IBE65648 ILA65648 IUW65648 JES65648 JOO65648 JYK65648 KIG65648 KSC65648 LBY65648 LLU65648 LVQ65648 MFM65648 MPI65648 MZE65648 NJA65648 NSW65648 OCS65648 OMO65648 OWK65648 PGG65648 PQC65648 PZY65648 QJU65648 QTQ65648 RDM65648 RNI65648 RXE65648 SHA65648 SQW65648 TAS65648 TKO65648 TUK65648 UEG65648 UOC65648 UXY65648 VHU65648 VRQ65648 WBM65648 WLI65648 WVE65648 A131184 IS131184 SO131184 ACK131184 AMG131184 AWC131184 BFY131184 BPU131184 BZQ131184 CJM131184 CTI131184 DDE131184 DNA131184 DWW131184 EGS131184 EQO131184 FAK131184 FKG131184 FUC131184 GDY131184 GNU131184 GXQ131184 HHM131184 HRI131184 IBE131184 ILA131184 IUW131184 JES131184 JOO131184 JYK131184 KIG131184 KSC131184 LBY131184 LLU131184 LVQ131184 MFM131184 MPI131184 MZE131184 NJA131184 NSW131184 OCS131184 OMO131184 OWK131184 PGG131184 PQC131184 PZY131184 QJU131184 QTQ131184 RDM131184 RNI131184 RXE131184 SHA131184 SQW131184 TAS131184 TKO131184 TUK131184 UEG131184 UOC131184 UXY131184 VHU131184 VRQ131184 WBM131184 WLI131184 WVE131184 A196720 IS196720 SO196720 ACK196720 AMG196720 AWC196720 BFY196720 BPU196720 BZQ196720 CJM196720 CTI196720 DDE196720 DNA196720 DWW196720 EGS196720 EQO196720 FAK196720 FKG196720 FUC196720 GDY196720 GNU196720 GXQ196720 HHM196720 HRI196720 IBE196720 ILA196720 IUW196720 JES196720 JOO196720 JYK196720 KIG196720 KSC196720 LBY196720 LLU196720 LVQ196720 MFM196720 MPI196720 MZE196720 NJA196720 NSW196720 OCS196720 OMO196720 OWK196720 PGG196720 PQC196720 PZY196720 QJU196720 QTQ196720 RDM196720 RNI196720 RXE196720 SHA196720 SQW196720 TAS196720 TKO196720 TUK196720 UEG196720 UOC196720 UXY196720 VHU196720 VRQ196720 WBM196720 WLI196720 WVE196720 A262256 IS262256 SO262256 ACK262256 AMG262256 AWC262256 BFY262256 BPU262256 BZQ262256 CJM262256 CTI262256 DDE262256 DNA262256 DWW262256 EGS262256 EQO262256 FAK262256 FKG262256 FUC262256 GDY262256 GNU262256 GXQ262256 HHM262256 HRI262256 IBE262256 ILA262256 IUW262256 JES262256 JOO262256 JYK262256 KIG262256 KSC262256 LBY262256 LLU262256 LVQ262256 MFM262256 MPI262256 MZE262256 NJA262256 NSW262256 OCS262256 OMO262256 OWK262256 PGG262256 PQC262256 PZY262256 QJU262256 QTQ262256 RDM262256 RNI262256 RXE262256 SHA262256 SQW262256 TAS262256 TKO262256 TUK262256 UEG262256 UOC262256 UXY262256 VHU262256 VRQ262256 WBM262256 WLI262256 WVE262256 A327792 IS327792 SO327792 ACK327792 AMG327792 AWC327792 BFY327792 BPU327792 BZQ327792 CJM327792 CTI327792 DDE327792 DNA327792 DWW327792 EGS327792 EQO327792 FAK327792 FKG327792 FUC327792 GDY327792 GNU327792 GXQ327792 HHM327792 HRI327792 IBE327792 ILA327792 IUW327792 JES327792 JOO327792 JYK327792 KIG327792 KSC327792 LBY327792 LLU327792 LVQ327792 MFM327792 MPI327792 MZE327792 NJA327792 NSW327792 OCS327792 OMO327792 OWK327792 PGG327792 PQC327792 PZY327792 QJU327792 QTQ327792 RDM327792 RNI327792 RXE327792 SHA327792 SQW327792 TAS327792 TKO327792 TUK327792 UEG327792 UOC327792 UXY327792 VHU327792 VRQ327792 WBM327792 WLI327792 WVE327792 A393328 IS393328 SO393328 ACK393328 AMG393328 AWC393328 BFY393328 BPU393328 BZQ393328 CJM393328 CTI393328 DDE393328 DNA393328 DWW393328 EGS393328 EQO393328 FAK393328 FKG393328 FUC393328 GDY393328 GNU393328 GXQ393328 HHM393328 HRI393328 IBE393328 ILA393328 IUW393328 JES393328 JOO393328 JYK393328 KIG393328 KSC393328 LBY393328 LLU393328 LVQ393328 MFM393328 MPI393328 MZE393328 NJA393328 NSW393328 OCS393328 OMO393328 OWK393328 PGG393328 PQC393328 PZY393328 QJU393328 QTQ393328 RDM393328 RNI393328 RXE393328 SHA393328 SQW393328 TAS393328 TKO393328 TUK393328 UEG393328 UOC393328 UXY393328 VHU393328 VRQ393328 WBM393328 WLI393328 WVE393328 A458864 IS458864 SO458864 ACK458864 AMG458864 AWC458864 BFY458864 BPU458864 BZQ458864 CJM458864 CTI458864 DDE458864 DNA458864 DWW458864 EGS458864 EQO458864 FAK458864 FKG458864 FUC458864 GDY458864 GNU458864 GXQ458864 HHM458864 HRI458864 IBE458864 ILA458864 IUW458864 JES458864 JOO458864 JYK458864 KIG458864 KSC458864 LBY458864 LLU458864 LVQ458864 MFM458864 MPI458864 MZE458864 NJA458864 NSW458864 OCS458864 OMO458864 OWK458864 PGG458864 PQC458864 PZY458864 QJU458864 QTQ458864 RDM458864 RNI458864 RXE458864 SHA458864 SQW458864 TAS458864 TKO458864 TUK458864 UEG458864 UOC458864 UXY458864 VHU458864 VRQ458864 WBM458864 WLI458864 WVE458864 A524400 IS524400 SO524400 ACK524400 AMG524400 AWC524400 BFY524400 BPU524400 BZQ524400 CJM524400 CTI524400 DDE524400 DNA524400 DWW524400 EGS524400 EQO524400 FAK524400 FKG524400 FUC524400 GDY524400 GNU524400 GXQ524400 HHM524400 HRI524400 IBE524400 ILA524400 IUW524400 JES524400 JOO524400 JYK524400 KIG524400 KSC524400 LBY524400 LLU524400 LVQ524400 MFM524400 MPI524400 MZE524400 NJA524400 NSW524400 OCS524400 OMO524400 OWK524400 PGG524400 PQC524400 PZY524400 QJU524400 QTQ524400 RDM524400 RNI524400 RXE524400 SHA524400 SQW524400 TAS524400 TKO524400 TUK524400 UEG524400 UOC524400 UXY524400 VHU524400 VRQ524400 WBM524400 WLI524400 WVE524400 A589936 IS589936 SO589936 ACK589936 AMG589936 AWC589936 BFY589936 BPU589936 BZQ589936 CJM589936 CTI589936 DDE589936 DNA589936 DWW589936 EGS589936 EQO589936 FAK589936 FKG589936 FUC589936 GDY589936 GNU589936 GXQ589936 HHM589936 HRI589936 IBE589936 ILA589936 IUW589936 JES589936 JOO589936 JYK589936 KIG589936 KSC589936 LBY589936 LLU589936 LVQ589936 MFM589936 MPI589936 MZE589936 NJA589936 NSW589936 OCS589936 OMO589936 OWK589936 PGG589936 PQC589936 PZY589936 QJU589936 QTQ589936 RDM589936 RNI589936 RXE589936 SHA589936 SQW589936 TAS589936 TKO589936 TUK589936 UEG589936 UOC589936 UXY589936 VHU589936 VRQ589936 WBM589936 WLI589936 WVE589936 A655472 IS655472 SO655472 ACK655472 AMG655472 AWC655472 BFY655472 BPU655472 BZQ655472 CJM655472 CTI655472 DDE655472 DNA655472 DWW655472 EGS655472 EQO655472 FAK655472 FKG655472 FUC655472 GDY655472 GNU655472 GXQ655472 HHM655472 HRI655472 IBE655472 ILA655472 IUW655472 JES655472 JOO655472 JYK655472 KIG655472 KSC655472 LBY655472 LLU655472 LVQ655472 MFM655472 MPI655472 MZE655472 NJA655472 NSW655472 OCS655472 OMO655472 OWK655472 PGG655472 PQC655472 PZY655472 QJU655472 QTQ655472 RDM655472 RNI655472 RXE655472 SHA655472 SQW655472 TAS655472 TKO655472 TUK655472 UEG655472 UOC655472 UXY655472 VHU655472 VRQ655472 WBM655472 WLI655472 WVE655472 A721008 IS721008 SO721008 ACK721008 AMG721008 AWC721008 BFY721008 BPU721008 BZQ721008 CJM721008 CTI721008 DDE721008 DNA721008 DWW721008 EGS721008 EQO721008 FAK721008 FKG721008 FUC721008 GDY721008 GNU721008 GXQ721008 HHM721008 HRI721008 IBE721008 ILA721008 IUW721008 JES721008 JOO721008 JYK721008 KIG721008 KSC721008 LBY721008 LLU721008 LVQ721008 MFM721008 MPI721008 MZE721008 NJA721008 NSW721008 OCS721008 OMO721008 OWK721008 PGG721008 PQC721008 PZY721008 QJU721008 QTQ721008 RDM721008 RNI721008 RXE721008 SHA721008 SQW721008 TAS721008 TKO721008 TUK721008 UEG721008 UOC721008 UXY721008 VHU721008 VRQ721008 WBM721008 WLI721008 WVE721008 A786544 IS786544 SO786544 ACK786544 AMG786544 AWC786544 BFY786544 BPU786544 BZQ786544 CJM786544 CTI786544 DDE786544 DNA786544 DWW786544 EGS786544 EQO786544 FAK786544 FKG786544 FUC786544 GDY786544 GNU786544 GXQ786544 HHM786544 HRI786544 IBE786544 ILA786544 IUW786544 JES786544 JOO786544 JYK786544 KIG786544 KSC786544 LBY786544 LLU786544 LVQ786544 MFM786544 MPI786544 MZE786544 NJA786544 NSW786544 OCS786544 OMO786544 OWK786544 PGG786544 PQC786544 PZY786544 QJU786544 QTQ786544 RDM786544 RNI786544 RXE786544 SHA786544 SQW786544 TAS786544 TKO786544 TUK786544 UEG786544 UOC786544 UXY786544 VHU786544 VRQ786544 WBM786544 WLI786544 WVE786544 A852080 IS852080 SO852080 ACK852080 AMG852080 AWC852080 BFY852080 BPU852080 BZQ852080 CJM852080 CTI852080 DDE852080 DNA852080 DWW852080 EGS852080 EQO852080 FAK852080 FKG852080 FUC852080 GDY852080 GNU852080 GXQ852080 HHM852080 HRI852080 IBE852080 ILA852080 IUW852080 JES852080 JOO852080 JYK852080 KIG852080 KSC852080 LBY852080 LLU852080 LVQ852080 MFM852080 MPI852080 MZE852080 NJA852080 NSW852080 OCS852080 OMO852080 OWK852080 PGG852080 PQC852080 PZY852080 QJU852080 QTQ852080 RDM852080 RNI852080 RXE852080 SHA852080 SQW852080 TAS852080 TKO852080 TUK852080 UEG852080 UOC852080 UXY852080 VHU852080 VRQ852080 WBM852080 WLI852080 WVE852080 A917616 IS917616 SO917616 ACK917616 AMG917616 AWC917616 BFY917616 BPU917616 BZQ917616 CJM917616 CTI917616 DDE917616 DNA917616 DWW917616 EGS917616 EQO917616 FAK917616 FKG917616 FUC917616 GDY917616 GNU917616 GXQ917616 HHM917616 HRI917616 IBE917616 ILA917616 IUW917616 JES917616 JOO917616 JYK917616 KIG917616 KSC917616 LBY917616 LLU917616 LVQ917616 MFM917616 MPI917616 MZE917616 NJA917616 NSW917616 OCS917616 OMO917616 OWK917616 PGG917616 PQC917616 PZY917616 QJU917616 QTQ917616 RDM917616 RNI917616 RXE917616 SHA917616 SQW917616 TAS917616 TKO917616 TUK917616 UEG917616 UOC917616 UXY917616 VHU917616 VRQ917616 WBM917616 WLI917616 WVE917616 A983152 IS983152 SO983152 ACK983152 AMG983152 AWC983152 BFY983152 BPU983152 BZQ983152 CJM983152 CTI983152 DDE983152 DNA983152 DWW983152 EGS983152 EQO983152 FAK983152 FKG983152 FUC983152 GDY983152 GNU983152 GXQ983152 HHM983152 HRI983152 IBE983152 ILA983152 IUW983152 JES983152 JOO983152 JYK983152 KIG983152 KSC983152 LBY983152 LLU983152 LVQ983152 MFM983152 MPI983152 MZE983152 NJA983152 NSW983152 OCS983152 OMO983152 OWK983152 PGG983152 PQC983152 PZY983152 QJU983152 QTQ983152 RDM983152 RNI983152 RXE983152 SHA983152 SQW983152 TAS983152 TKO983152 TUK983152 UEG983152 UOC983152 UXY983152 VHU983152 VRQ983152 WBM983152 WLI983152 A24:A57 IS24:IS57 SO24:SO57 ACK24:ACK57 AMG24:AMG57 AWC24:AWC57 BFY24:BFY57 BPU24:BPU57 BZQ24:BZQ57 CJM24:CJM57 CTI24:CTI57 DDE24:DDE57 DNA24:DNA57 DWW24:DWW57 EGS24:EGS57 EQO24:EQO57 FAK24:FAK57 FKG24:FKG57 FUC24:FUC57 GDY24:GDY57 GNU24:GNU57 GXQ24:GXQ57 HHM24:HHM57 HRI24:HRI57 IBE24:IBE57 ILA24:ILA57 IUW24:IUW57 JES24:JES57 JOO24:JOO57 JYK24:JYK57 KIG24:KIG57 KSC24:KSC57 LBY24:LBY57 LLU24:LLU57 LVQ24:LVQ57 MFM24:MFM57 MPI24:MPI57 MZE24:MZE57 NJA24:NJA57 NSW24:NSW57 OCS24:OCS57 OMO24:OMO57 OWK24:OWK57 PGG24:PGG57 PQC24:PQC57 PZY24:PZY57 QJU24:QJU57 QTQ24:QTQ57 RDM24:RDM57 RNI24:RNI57 RXE24:RXE57 SHA24:SHA57 SQW24:SQW57 TAS24:TAS57 TKO24:TKO57 TUK24:TUK57 UEG24:UEG57 UOC24:UOC57 UXY24:UXY57 VHU24:VHU57 VRQ24:VRQ57 WBM24:WBM57 WLI24:WLI57 WVE24:WVE57">
      <formula1>"1,2,3,4,5"</formula1>
    </dataValidation>
    <dataValidation type="decimal" allowBlank="1" showInputMessage="1" showErrorMessage="1" sqref="WVH983152 WLL983152 C65648 IV65648 SR65648 ACN65648 AMJ65648 AWF65648 BGB65648 BPX65648 BZT65648 CJP65648 CTL65648 DDH65648 DND65648 DWZ65648 EGV65648 EQR65648 FAN65648 FKJ65648 FUF65648 GEB65648 GNX65648 GXT65648 HHP65648 HRL65648 IBH65648 ILD65648 IUZ65648 JEV65648 JOR65648 JYN65648 KIJ65648 KSF65648 LCB65648 LLX65648 LVT65648 MFP65648 MPL65648 MZH65648 NJD65648 NSZ65648 OCV65648 OMR65648 OWN65648 PGJ65648 PQF65648 QAB65648 QJX65648 QTT65648 RDP65648 RNL65648 RXH65648 SHD65648 SQZ65648 TAV65648 TKR65648 TUN65648 UEJ65648 UOF65648 UYB65648 VHX65648 VRT65648 WBP65648 WLL65648 WVH65648 C131184 IV131184 SR131184 ACN131184 AMJ131184 AWF131184 BGB131184 BPX131184 BZT131184 CJP131184 CTL131184 DDH131184 DND131184 DWZ131184 EGV131184 EQR131184 FAN131184 FKJ131184 FUF131184 GEB131184 GNX131184 GXT131184 HHP131184 HRL131184 IBH131184 ILD131184 IUZ131184 JEV131184 JOR131184 JYN131184 KIJ131184 KSF131184 LCB131184 LLX131184 LVT131184 MFP131184 MPL131184 MZH131184 NJD131184 NSZ131184 OCV131184 OMR131184 OWN131184 PGJ131184 PQF131184 QAB131184 QJX131184 QTT131184 RDP131184 RNL131184 RXH131184 SHD131184 SQZ131184 TAV131184 TKR131184 TUN131184 UEJ131184 UOF131184 UYB131184 VHX131184 VRT131184 WBP131184 WLL131184 WVH131184 C196720 IV196720 SR196720 ACN196720 AMJ196720 AWF196720 BGB196720 BPX196720 BZT196720 CJP196720 CTL196720 DDH196720 DND196720 DWZ196720 EGV196720 EQR196720 FAN196720 FKJ196720 FUF196720 GEB196720 GNX196720 GXT196720 HHP196720 HRL196720 IBH196720 ILD196720 IUZ196720 JEV196720 JOR196720 JYN196720 KIJ196720 KSF196720 LCB196720 LLX196720 LVT196720 MFP196720 MPL196720 MZH196720 NJD196720 NSZ196720 OCV196720 OMR196720 OWN196720 PGJ196720 PQF196720 QAB196720 QJX196720 QTT196720 RDP196720 RNL196720 RXH196720 SHD196720 SQZ196720 TAV196720 TKR196720 TUN196720 UEJ196720 UOF196720 UYB196720 VHX196720 VRT196720 WBP196720 WLL196720 WVH196720 C262256 IV262256 SR262256 ACN262256 AMJ262256 AWF262256 BGB262256 BPX262256 BZT262256 CJP262256 CTL262256 DDH262256 DND262256 DWZ262256 EGV262256 EQR262256 FAN262256 FKJ262256 FUF262256 GEB262256 GNX262256 GXT262256 HHP262256 HRL262256 IBH262256 ILD262256 IUZ262256 JEV262256 JOR262256 JYN262256 KIJ262256 KSF262256 LCB262256 LLX262256 LVT262256 MFP262256 MPL262256 MZH262256 NJD262256 NSZ262256 OCV262256 OMR262256 OWN262256 PGJ262256 PQF262256 QAB262256 QJX262256 QTT262256 RDP262256 RNL262256 RXH262256 SHD262256 SQZ262256 TAV262256 TKR262256 TUN262256 UEJ262256 UOF262256 UYB262256 VHX262256 VRT262256 WBP262256 WLL262256 WVH262256 C327792 IV327792 SR327792 ACN327792 AMJ327792 AWF327792 BGB327792 BPX327792 BZT327792 CJP327792 CTL327792 DDH327792 DND327792 DWZ327792 EGV327792 EQR327792 FAN327792 FKJ327792 FUF327792 GEB327792 GNX327792 GXT327792 HHP327792 HRL327792 IBH327792 ILD327792 IUZ327792 JEV327792 JOR327792 JYN327792 KIJ327792 KSF327792 LCB327792 LLX327792 LVT327792 MFP327792 MPL327792 MZH327792 NJD327792 NSZ327792 OCV327792 OMR327792 OWN327792 PGJ327792 PQF327792 QAB327792 QJX327792 QTT327792 RDP327792 RNL327792 RXH327792 SHD327792 SQZ327792 TAV327792 TKR327792 TUN327792 UEJ327792 UOF327792 UYB327792 VHX327792 VRT327792 WBP327792 WLL327792 WVH327792 C393328 IV393328 SR393328 ACN393328 AMJ393328 AWF393328 BGB393328 BPX393328 BZT393328 CJP393328 CTL393328 DDH393328 DND393328 DWZ393328 EGV393328 EQR393328 FAN393328 FKJ393328 FUF393328 GEB393328 GNX393328 GXT393328 HHP393328 HRL393328 IBH393328 ILD393328 IUZ393328 JEV393328 JOR393328 JYN393328 KIJ393328 KSF393328 LCB393328 LLX393328 LVT393328 MFP393328 MPL393328 MZH393328 NJD393328 NSZ393328 OCV393328 OMR393328 OWN393328 PGJ393328 PQF393328 QAB393328 QJX393328 QTT393328 RDP393328 RNL393328 RXH393328 SHD393328 SQZ393328 TAV393328 TKR393328 TUN393328 UEJ393328 UOF393328 UYB393328 VHX393328 VRT393328 WBP393328 WLL393328 WVH393328 C458864 IV458864 SR458864 ACN458864 AMJ458864 AWF458864 BGB458864 BPX458864 BZT458864 CJP458864 CTL458864 DDH458864 DND458864 DWZ458864 EGV458864 EQR458864 FAN458864 FKJ458864 FUF458864 GEB458864 GNX458864 GXT458864 HHP458864 HRL458864 IBH458864 ILD458864 IUZ458864 JEV458864 JOR458864 JYN458864 KIJ458864 KSF458864 LCB458864 LLX458864 LVT458864 MFP458864 MPL458864 MZH458864 NJD458864 NSZ458864 OCV458864 OMR458864 OWN458864 PGJ458864 PQF458864 QAB458864 QJX458864 QTT458864 RDP458864 RNL458864 RXH458864 SHD458864 SQZ458864 TAV458864 TKR458864 TUN458864 UEJ458864 UOF458864 UYB458864 VHX458864 VRT458864 WBP458864 WLL458864 WVH458864 C524400 IV524400 SR524400 ACN524400 AMJ524400 AWF524400 BGB524400 BPX524400 BZT524400 CJP524400 CTL524400 DDH524400 DND524400 DWZ524400 EGV524400 EQR524400 FAN524400 FKJ524400 FUF524400 GEB524400 GNX524400 GXT524400 HHP524400 HRL524400 IBH524400 ILD524400 IUZ524400 JEV524400 JOR524400 JYN524400 KIJ524400 KSF524400 LCB524400 LLX524400 LVT524400 MFP524400 MPL524400 MZH524400 NJD524400 NSZ524400 OCV524400 OMR524400 OWN524400 PGJ524400 PQF524400 QAB524400 QJX524400 QTT524400 RDP524400 RNL524400 RXH524400 SHD524400 SQZ524400 TAV524400 TKR524400 TUN524400 UEJ524400 UOF524400 UYB524400 VHX524400 VRT524400 WBP524400 WLL524400 WVH524400 C589936 IV589936 SR589936 ACN589936 AMJ589936 AWF589936 BGB589936 BPX589936 BZT589936 CJP589936 CTL589936 DDH589936 DND589936 DWZ589936 EGV589936 EQR589936 FAN589936 FKJ589936 FUF589936 GEB589936 GNX589936 GXT589936 HHP589936 HRL589936 IBH589936 ILD589936 IUZ589936 JEV589936 JOR589936 JYN589936 KIJ589936 KSF589936 LCB589936 LLX589936 LVT589936 MFP589936 MPL589936 MZH589936 NJD589936 NSZ589936 OCV589936 OMR589936 OWN589936 PGJ589936 PQF589936 QAB589936 QJX589936 QTT589936 RDP589936 RNL589936 RXH589936 SHD589936 SQZ589936 TAV589936 TKR589936 TUN589936 UEJ589936 UOF589936 UYB589936 VHX589936 VRT589936 WBP589936 WLL589936 WVH589936 C655472 IV655472 SR655472 ACN655472 AMJ655472 AWF655472 BGB655472 BPX655472 BZT655472 CJP655472 CTL655472 DDH655472 DND655472 DWZ655472 EGV655472 EQR655472 FAN655472 FKJ655472 FUF655472 GEB655472 GNX655472 GXT655472 HHP655472 HRL655472 IBH655472 ILD655472 IUZ655472 JEV655472 JOR655472 JYN655472 KIJ655472 KSF655472 LCB655472 LLX655472 LVT655472 MFP655472 MPL655472 MZH655472 NJD655472 NSZ655472 OCV655472 OMR655472 OWN655472 PGJ655472 PQF655472 QAB655472 QJX655472 QTT655472 RDP655472 RNL655472 RXH655472 SHD655472 SQZ655472 TAV655472 TKR655472 TUN655472 UEJ655472 UOF655472 UYB655472 VHX655472 VRT655472 WBP655472 WLL655472 WVH655472 C721008 IV721008 SR721008 ACN721008 AMJ721008 AWF721008 BGB721008 BPX721008 BZT721008 CJP721008 CTL721008 DDH721008 DND721008 DWZ721008 EGV721008 EQR721008 FAN721008 FKJ721008 FUF721008 GEB721008 GNX721008 GXT721008 HHP721008 HRL721008 IBH721008 ILD721008 IUZ721008 JEV721008 JOR721008 JYN721008 KIJ721008 KSF721008 LCB721008 LLX721008 LVT721008 MFP721008 MPL721008 MZH721008 NJD721008 NSZ721008 OCV721008 OMR721008 OWN721008 PGJ721008 PQF721008 QAB721008 QJX721008 QTT721008 RDP721008 RNL721008 RXH721008 SHD721008 SQZ721008 TAV721008 TKR721008 TUN721008 UEJ721008 UOF721008 UYB721008 VHX721008 VRT721008 WBP721008 WLL721008 WVH721008 C786544 IV786544 SR786544 ACN786544 AMJ786544 AWF786544 BGB786544 BPX786544 BZT786544 CJP786544 CTL786544 DDH786544 DND786544 DWZ786544 EGV786544 EQR786544 FAN786544 FKJ786544 FUF786544 GEB786544 GNX786544 GXT786544 HHP786544 HRL786544 IBH786544 ILD786544 IUZ786544 JEV786544 JOR786544 JYN786544 KIJ786544 KSF786544 LCB786544 LLX786544 LVT786544 MFP786544 MPL786544 MZH786544 NJD786544 NSZ786544 OCV786544 OMR786544 OWN786544 PGJ786544 PQF786544 QAB786544 QJX786544 QTT786544 RDP786544 RNL786544 RXH786544 SHD786544 SQZ786544 TAV786544 TKR786544 TUN786544 UEJ786544 UOF786544 UYB786544 VHX786544 VRT786544 WBP786544 WLL786544 WVH786544 C852080 IV852080 SR852080 ACN852080 AMJ852080 AWF852080 BGB852080 BPX852080 BZT852080 CJP852080 CTL852080 DDH852080 DND852080 DWZ852080 EGV852080 EQR852080 FAN852080 FKJ852080 FUF852080 GEB852080 GNX852080 GXT852080 HHP852080 HRL852080 IBH852080 ILD852080 IUZ852080 JEV852080 JOR852080 JYN852080 KIJ852080 KSF852080 LCB852080 LLX852080 LVT852080 MFP852080 MPL852080 MZH852080 NJD852080 NSZ852080 OCV852080 OMR852080 OWN852080 PGJ852080 PQF852080 QAB852080 QJX852080 QTT852080 RDP852080 RNL852080 RXH852080 SHD852080 SQZ852080 TAV852080 TKR852080 TUN852080 UEJ852080 UOF852080 UYB852080 VHX852080 VRT852080 WBP852080 WLL852080 WVH852080 C917616 IV917616 SR917616 ACN917616 AMJ917616 AWF917616 BGB917616 BPX917616 BZT917616 CJP917616 CTL917616 DDH917616 DND917616 DWZ917616 EGV917616 EQR917616 FAN917616 FKJ917616 FUF917616 GEB917616 GNX917616 GXT917616 HHP917616 HRL917616 IBH917616 ILD917616 IUZ917616 JEV917616 JOR917616 JYN917616 KIJ917616 KSF917616 LCB917616 LLX917616 LVT917616 MFP917616 MPL917616 MZH917616 NJD917616 NSZ917616 OCV917616 OMR917616 OWN917616 PGJ917616 PQF917616 QAB917616 QJX917616 QTT917616 RDP917616 RNL917616 RXH917616 SHD917616 SQZ917616 TAV917616 TKR917616 TUN917616 UEJ917616 UOF917616 UYB917616 VHX917616 VRT917616 WBP917616 WLL917616 WVH917616 C983152 IV983152 SR983152 ACN983152 AMJ983152 AWF983152 BGB983152 BPX983152 BZT983152 CJP983152 CTL983152 DDH983152 DND983152 DWZ983152 EGV983152 EQR983152 FAN983152 FKJ983152 FUF983152 GEB983152 GNX983152 GXT983152 HHP983152 HRL983152 IBH983152 ILD983152 IUZ983152 JEV983152 JOR983152 JYN983152 KIJ983152 KSF983152 LCB983152 LLX983152 LVT983152 MFP983152 MPL983152 MZH983152 NJD983152 NSZ983152 OCV983152 OMR983152 OWN983152 PGJ983152 PQF983152 QAB983152 QJX983152 QTT983152 RDP983152 RNL983152 RXH983152 SHD983152 SQZ983152 TAV983152 TKR983152 TUN983152 UEJ983152 UOF983152 UYB983152 VHX983152 VRT983152 WBP983152 IV24:IV57 SR24:SR57 ACN24:ACN57 AMJ24:AMJ57 AWF24:AWF57 BGB24:BGB57 BPX24:BPX57 BZT24:BZT57 CJP24:CJP57 CTL24:CTL57 DDH24:DDH57 DND24:DND57 DWZ24:DWZ57 EGV24:EGV57 EQR24:EQR57 FAN24:FAN57 FKJ24:FKJ57 FUF24:FUF57 GEB24:GEB57 GNX24:GNX57 GXT24:GXT57 HHP24:HHP57 HRL24:HRL57 IBH24:IBH57 ILD24:ILD57 IUZ24:IUZ57 JEV24:JEV57 JOR24:JOR57 JYN24:JYN57 KIJ24:KIJ57 KSF24:KSF57 LCB24:LCB57 LLX24:LLX57 LVT24:LVT57 MFP24:MFP57 MPL24:MPL57 MZH24:MZH57 NJD24:NJD57 NSZ24:NSZ57 OCV24:OCV57 OMR24:OMR57 OWN24:OWN57 PGJ24:PGJ57 PQF24:PQF57 QAB24:QAB57 QJX24:QJX57 QTT24:QTT57 RDP24:RDP57 RNL24:RNL57 RXH24:RXH57 SHD24:SHD57 SQZ24:SQZ57 TAV24:TAV57 TKR24:TKR57 TUN24:TUN57 UEJ24:UEJ57 UOF24:UOF57 UYB24:UYB57 VHX24:VHX57 VRT24:VRT57 WBP24:WBP57 WLL24:WLL57 WVH24:WVH57">
      <formula1>0</formula1>
      <formula2>1</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247"/>
  <sheetViews>
    <sheetView topLeftCell="A49" zoomScale="76" workbookViewId="0">
      <selection activeCell="D59" sqref="D59"/>
    </sheetView>
  </sheetViews>
  <sheetFormatPr baseColWidth="10" defaultRowHeight="15" x14ac:dyDescent="0.25"/>
  <cols>
    <col min="1" max="1" width="3.140625" style="1" bestFit="1" customWidth="1"/>
    <col min="2" max="2" width="102.7109375" style="1" bestFit="1" customWidth="1"/>
    <col min="3" max="3" width="47" style="1" customWidth="1"/>
    <col min="4" max="4" width="51.7109375" style="1" customWidth="1"/>
    <col min="5" max="5" width="40.42578125" style="1" customWidth="1"/>
    <col min="6" max="7" width="29.7109375" style="1" customWidth="1"/>
    <col min="8" max="8" width="24.5703125" style="1" customWidth="1"/>
    <col min="9" max="9" width="24" style="1" customWidth="1"/>
    <col min="10" max="10" width="22" style="1" customWidth="1"/>
    <col min="11" max="11" width="24" style="1" customWidth="1"/>
    <col min="12" max="12" width="25.85546875" style="1" customWidth="1"/>
    <col min="13" max="13" width="18.7109375" style="1" customWidth="1"/>
    <col min="14" max="14" width="22.140625" style="1" customWidth="1"/>
    <col min="15" max="15" width="26.140625" style="1" customWidth="1"/>
    <col min="16" max="16" width="23.7109375" style="1" customWidth="1"/>
    <col min="17" max="17" width="51.28515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562" t="s">
        <v>0</v>
      </c>
      <c r="C2" s="1563"/>
      <c r="D2" s="1563"/>
      <c r="E2" s="1563"/>
      <c r="F2" s="1563"/>
      <c r="G2" s="1563"/>
      <c r="H2" s="1563"/>
      <c r="I2" s="1563"/>
      <c r="J2" s="1563"/>
      <c r="K2" s="1563"/>
      <c r="L2" s="1563"/>
      <c r="M2" s="1563"/>
      <c r="N2" s="1563"/>
      <c r="O2" s="1563"/>
      <c r="P2" s="1563"/>
    </row>
    <row r="4" spans="2:16" ht="26.25" x14ac:dyDescent="0.25">
      <c r="B4" s="1562" t="s">
        <v>1</v>
      </c>
      <c r="C4" s="1563"/>
      <c r="D4" s="1563"/>
      <c r="E4" s="1563"/>
      <c r="F4" s="1563"/>
      <c r="G4" s="1563"/>
      <c r="H4" s="1563"/>
      <c r="I4" s="1563"/>
      <c r="J4" s="1563"/>
      <c r="K4" s="1563"/>
      <c r="L4" s="1563"/>
      <c r="M4" s="1563"/>
      <c r="N4" s="1563"/>
      <c r="O4" s="1563"/>
      <c r="P4" s="1563"/>
    </row>
    <row r="5" spans="2:16" ht="15.75" thickBot="1" x14ac:dyDescent="0.3"/>
    <row r="6" spans="2:16" ht="21.75" thickBot="1" x14ac:dyDescent="0.3">
      <c r="B6" s="4" t="s">
        <v>2</v>
      </c>
      <c r="C6" s="1564" t="s">
        <v>2941</v>
      </c>
      <c r="D6" s="1564"/>
      <c r="E6" s="1564"/>
      <c r="F6" s="1564"/>
      <c r="G6" s="1564"/>
      <c r="H6" s="1564"/>
      <c r="I6" s="1564"/>
      <c r="J6" s="1564"/>
      <c r="K6" s="1564"/>
      <c r="L6" s="1564"/>
      <c r="M6" s="1564"/>
      <c r="N6" s="1565"/>
    </row>
    <row r="7" spans="2:16" ht="16.5" thickBot="1" x14ac:dyDescent="0.3">
      <c r="B7" s="5" t="s">
        <v>4</v>
      </c>
      <c r="C7" s="1564"/>
      <c r="D7" s="1564"/>
      <c r="E7" s="1564"/>
      <c r="F7" s="1564"/>
      <c r="G7" s="1564"/>
      <c r="H7" s="1564"/>
      <c r="I7" s="1564"/>
      <c r="J7" s="1564"/>
      <c r="K7" s="1564"/>
      <c r="L7" s="1564"/>
      <c r="M7" s="1564"/>
      <c r="N7" s="1565"/>
    </row>
    <row r="8" spans="2:16" ht="16.5" thickBot="1" x14ac:dyDescent="0.3">
      <c r="B8" s="5" t="s">
        <v>5</v>
      </c>
      <c r="C8" s="1564"/>
      <c r="D8" s="1564"/>
      <c r="E8" s="1564"/>
      <c r="F8" s="1564"/>
      <c r="G8" s="1564"/>
      <c r="H8" s="1564"/>
      <c r="I8" s="1564"/>
      <c r="J8" s="1564"/>
      <c r="K8" s="1564"/>
      <c r="L8" s="1564"/>
      <c r="M8" s="1564"/>
      <c r="N8" s="1565"/>
    </row>
    <row r="9" spans="2:16" ht="16.5" thickBot="1" x14ac:dyDescent="0.3">
      <c r="B9" s="5" t="s">
        <v>6</v>
      </c>
      <c r="C9" s="1564"/>
      <c r="D9" s="1564"/>
      <c r="E9" s="1564"/>
      <c r="F9" s="1564"/>
      <c r="G9" s="1564"/>
      <c r="H9" s="1564"/>
      <c r="I9" s="1564"/>
      <c r="J9" s="1564"/>
      <c r="K9" s="1564"/>
      <c r="L9" s="1564"/>
      <c r="M9" s="1564"/>
      <c r="N9" s="1565"/>
    </row>
    <row r="10" spans="2:16" ht="16.5" thickBot="1" x14ac:dyDescent="0.3">
      <c r="B10" s="5" t="s">
        <v>7</v>
      </c>
      <c r="C10" s="1572" t="s">
        <v>2942</v>
      </c>
      <c r="D10" s="1572"/>
      <c r="E10" s="1573"/>
      <c r="F10" s="6"/>
      <c r="G10" s="6"/>
      <c r="H10" s="6"/>
      <c r="I10" s="6"/>
      <c r="J10" s="6"/>
      <c r="K10" s="6"/>
      <c r="L10" s="6"/>
      <c r="M10" s="6"/>
      <c r="N10" s="8"/>
    </row>
    <row r="11" spans="2:16" ht="16.5" thickBot="1" x14ac:dyDescent="0.3">
      <c r="B11" s="9" t="s">
        <v>8</v>
      </c>
      <c r="C11" s="324" t="s">
        <v>2943</v>
      </c>
      <c r="D11" s="11"/>
      <c r="E11" s="11"/>
      <c r="F11" s="11"/>
      <c r="G11" s="11"/>
      <c r="H11" s="11"/>
      <c r="I11" s="11"/>
      <c r="J11" s="11"/>
      <c r="K11" s="11"/>
      <c r="L11" s="11"/>
      <c r="M11" s="11"/>
      <c r="N11" s="13"/>
    </row>
    <row r="12" spans="2:16" ht="15.75" x14ac:dyDescent="0.25">
      <c r="B12" s="14"/>
      <c r="C12" s="249"/>
      <c r="D12" s="16"/>
      <c r="E12" s="16"/>
      <c r="F12" s="16"/>
      <c r="G12" s="16"/>
      <c r="H12" s="16"/>
      <c r="I12" s="3"/>
      <c r="J12" s="3"/>
      <c r="K12" s="3"/>
      <c r="L12" s="3"/>
      <c r="M12" s="3"/>
      <c r="N12" s="16"/>
    </row>
    <row r="13" spans="2:16" x14ac:dyDescent="0.25">
      <c r="I13" s="3"/>
      <c r="J13" s="3"/>
      <c r="K13" s="3"/>
      <c r="L13" s="3"/>
      <c r="M13" s="3"/>
      <c r="N13" s="17"/>
    </row>
    <row r="14" spans="2:16" x14ac:dyDescent="0.25">
      <c r="B14" s="1574" t="s">
        <v>10</v>
      </c>
      <c r="C14" s="1574"/>
      <c r="D14" s="553" t="s">
        <v>11</v>
      </c>
      <c r="E14" s="553" t="s">
        <v>12</v>
      </c>
      <c r="F14" s="553" t="s">
        <v>13</v>
      </c>
      <c r="G14" s="19"/>
      <c r="I14" s="20"/>
      <c r="J14" s="20"/>
      <c r="K14" s="20"/>
      <c r="L14" s="20"/>
      <c r="M14" s="20"/>
      <c r="N14" s="17"/>
    </row>
    <row r="15" spans="2:16" x14ac:dyDescent="0.25">
      <c r="B15" s="1574"/>
      <c r="C15" s="1574"/>
      <c r="D15" s="553" t="s">
        <v>2944</v>
      </c>
      <c r="E15" s="692">
        <v>712833356</v>
      </c>
      <c r="F15" s="325">
        <v>262</v>
      </c>
      <c r="G15" s="24"/>
      <c r="I15" s="25"/>
      <c r="J15" s="25"/>
      <c r="K15" s="25"/>
      <c r="L15" s="25"/>
      <c r="M15" s="25"/>
      <c r="N15" s="17"/>
    </row>
    <row r="16" spans="2:16" x14ac:dyDescent="0.25">
      <c r="B16" s="1574"/>
      <c r="C16" s="1574"/>
      <c r="D16" s="553" t="s">
        <v>2945</v>
      </c>
      <c r="E16" s="692">
        <v>661139334</v>
      </c>
      <c r="F16" s="325">
        <v>243</v>
      </c>
      <c r="G16" s="24"/>
      <c r="I16" s="25"/>
      <c r="J16" s="25"/>
      <c r="K16" s="25"/>
      <c r="L16" s="25"/>
      <c r="M16" s="25"/>
      <c r="N16" s="17"/>
    </row>
    <row r="17" spans="1:14" x14ac:dyDescent="0.25">
      <c r="B17" s="1574"/>
      <c r="C17" s="1574"/>
      <c r="D17" s="553" t="s">
        <v>2946</v>
      </c>
      <c r="E17" s="692">
        <v>827104352</v>
      </c>
      <c r="F17" s="325">
        <v>304</v>
      </c>
      <c r="G17" s="24"/>
      <c r="I17" s="25"/>
      <c r="J17" s="25"/>
      <c r="K17" s="25"/>
      <c r="L17" s="25"/>
      <c r="M17" s="25"/>
      <c r="N17" s="17"/>
    </row>
    <row r="18" spans="1:14" x14ac:dyDescent="0.25">
      <c r="B18" s="1574"/>
      <c r="C18" s="1574"/>
      <c r="D18" s="553" t="s">
        <v>2947</v>
      </c>
      <c r="E18" s="692">
        <v>1735830844</v>
      </c>
      <c r="F18" s="325">
        <v>638</v>
      </c>
      <c r="G18" s="24"/>
      <c r="H18" s="28"/>
      <c r="I18" s="25"/>
      <c r="J18" s="25"/>
      <c r="K18" s="25"/>
      <c r="L18" s="25"/>
      <c r="M18" s="25"/>
      <c r="N18" s="29"/>
    </row>
    <row r="19" spans="1:14" x14ac:dyDescent="0.25">
      <c r="B19" s="1574"/>
      <c r="C19" s="1574"/>
      <c r="D19" s="553"/>
      <c r="E19" s="30"/>
      <c r="F19" s="250"/>
      <c r="G19" s="24"/>
      <c r="H19" s="28"/>
      <c r="I19" s="252"/>
      <c r="J19" s="252"/>
      <c r="K19" s="252"/>
      <c r="L19" s="252"/>
      <c r="M19" s="252"/>
      <c r="N19" s="29"/>
    </row>
    <row r="20" spans="1:14" x14ac:dyDescent="0.25">
      <c r="B20" s="1574"/>
      <c r="C20" s="1574"/>
      <c r="D20" s="553"/>
      <c r="E20" s="30"/>
      <c r="F20" s="250"/>
      <c r="G20" s="24"/>
      <c r="H20" s="28"/>
      <c r="I20" s="3"/>
      <c r="J20" s="3"/>
      <c r="K20" s="3"/>
      <c r="L20" s="3"/>
      <c r="M20" s="3"/>
      <c r="N20" s="29"/>
    </row>
    <row r="21" spans="1:14" x14ac:dyDescent="0.25">
      <c r="B21" s="1574"/>
      <c r="C21" s="1574"/>
      <c r="D21" s="553"/>
      <c r="E21" s="30"/>
      <c r="F21" s="250"/>
      <c r="G21" s="24"/>
      <c r="H21" s="28"/>
      <c r="I21" s="3"/>
      <c r="J21" s="3"/>
      <c r="K21" s="3"/>
      <c r="L21" s="3"/>
      <c r="M21" s="3"/>
      <c r="N21" s="29"/>
    </row>
    <row r="22" spans="1:14" ht="15.75" thickBot="1" x14ac:dyDescent="0.3">
      <c r="B22" s="1575" t="s">
        <v>14</v>
      </c>
      <c r="C22" s="1576"/>
      <c r="D22" s="553"/>
      <c r="E22" s="31">
        <f>SUM(E15:E21)</f>
        <v>3936907886</v>
      </c>
      <c r="F22" s="325">
        <f>SUM(F15:F21)</f>
        <v>1447</v>
      </c>
      <c r="G22" s="24"/>
      <c r="H22" s="28"/>
      <c r="I22" s="3"/>
      <c r="J22" s="3"/>
      <c r="K22" s="3"/>
      <c r="L22" s="3"/>
      <c r="M22" s="3"/>
      <c r="N22" s="29"/>
    </row>
    <row r="23" spans="1:14" ht="30.75" thickBot="1" x14ac:dyDescent="0.3">
      <c r="A23" s="32"/>
      <c r="B23" s="33" t="s">
        <v>15</v>
      </c>
      <c r="C23" s="33" t="s">
        <v>16</v>
      </c>
      <c r="E23" s="20"/>
      <c r="F23" s="20"/>
      <c r="G23" s="20"/>
      <c r="H23" s="20"/>
      <c r="I23" s="35"/>
      <c r="J23" s="35"/>
      <c r="K23" s="35"/>
      <c r="L23" s="35"/>
      <c r="M23" s="35"/>
    </row>
    <row r="24" spans="1:14" ht="15.75" thickBot="1" x14ac:dyDescent="0.3">
      <c r="A24" s="37">
        <v>1</v>
      </c>
      <c r="C24" s="253">
        <f>F22*80/100</f>
        <v>1157.5999999999999</v>
      </c>
      <c r="D24" s="39"/>
      <c r="E24" s="326">
        <f>E22</f>
        <v>3936907886</v>
      </c>
      <c r="F24" s="41"/>
      <c r="G24" s="41"/>
      <c r="H24" s="41"/>
      <c r="I24" s="42"/>
      <c r="J24" s="42"/>
      <c r="K24" s="42"/>
      <c r="L24" s="42"/>
      <c r="M24" s="42"/>
    </row>
    <row r="25" spans="1:14" x14ac:dyDescent="0.25">
      <c r="A25" s="44"/>
      <c r="C25" s="255"/>
      <c r="D25" s="25"/>
      <c r="E25" s="46"/>
      <c r="F25" s="41"/>
      <c r="G25" s="41"/>
      <c r="H25" s="41"/>
      <c r="I25" s="42"/>
      <c r="J25" s="42"/>
      <c r="K25" s="42"/>
      <c r="L25" s="42"/>
      <c r="M25" s="42"/>
    </row>
    <row r="26" spans="1:14" x14ac:dyDescent="0.25">
      <c r="A26" s="44"/>
      <c r="B26" s="47" t="s">
        <v>2948</v>
      </c>
      <c r="C26"/>
      <c r="D26"/>
      <c r="E26"/>
      <c r="F26"/>
      <c r="G26"/>
      <c r="H26"/>
      <c r="I26" s="3"/>
      <c r="J26" s="3"/>
      <c r="K26" s="3"/>
      <c r="L26" s="3"/>
      <c r="M26" s="3"/>
      <c r="N26" s="17"/>
    </row>
    <row r="27" spans="1:14" x14ac:dyDescent="0.25">
      <c r="A27" s="44"/>
      <c r="B27"/>
      <c r="C27"/>
      <c r="D27"/>
      <c r="E27"/>
      <c r="F27"/>
      <c r="G27"/>
      <c r="H27"/>
      <c r="I27" s="3"/>
      <c r="J27" s="3"/>
      <c r="K27" s="3"/>
      <c r="L27" s="3"/>
      <c r="M27" s="3"/>
      <c r="N27" s="17"/>
    </row>
    <row r="28" spans="1:14" x14ac:dyDescent="0.25">
      <c r="A28" s="44"/>
      <c r="B28" s="49" t="s">
        <v>18</v>
      </c>
      <c r="C28" s="49" t="s">
        <v>19</v>
      </c>
      <c r="D28" s="49" t="s">
        <v>20</v>
      </c>
      <c r="E28" s="565"/>
      <c r="F28"/>
      <c r="G28"/>
      <c r="H28"/>
      <c r="I28" s="3"/>
      <c r="J28" s="3"/>
      <c r="K28" s="3"/>
      <c r="L28" s="3"/>
      <c r="M28" s="3"/>
      <c r="N28" s="17"/>
    </row>
    <row r="29" spans="1:14" x14ac:dyDescent="0.25">
      <c r="A29" s="44"/>
      <c r="B29" s="51" t="s">
        <v>21</v>
      </c>
      <c r="C29" s="603" t="s">
        <v>19</v>
      </c>
      <c r="D29" s="602"/>
      <c r="E29" s="411"/>
      <c r="F29"/>
      <c r="G29"/>
      <c r="H29"/>
      <c r="I29" s="3"/>
      <c r="J29" s="3"/>
      <c r="K29" s="3"/>
      <c r="L29" s="3"/>
      <c r="M29" s="3"/>
      <c r="N29" s="17"/>
    </row>
    <row r="30" spans="1:14" x14ac:dyDescent="0.25">
      <c r="A30" s="44"/>
      <c r="B30" s="51" t="s">
        <v>23</v>
      </c>
      <c r="C30" s="603" t="s">
        <v>19</v>
      </c>
      <c r="D30" s="671"/>
      <c r="E30" s="196"/>
      <c r="F30"/>
      <c r="G30"/>
      <c r="H30"/>
      <c r="I30" s="3"/>
      <c r="J30" s="3"/>
      <c r="K30" s="3"/>
      <c r="L30" s="3"/>
      <c r="M30" s="3"/>
      <c r="N30" s="17"/>
    </row>
    <row r="31" spans="1:14" x14ac:dyDescent="0.25">
      <c r="A31" s="44"/>
      <c r="B31" s="51" t="s">
        <v>24</v>
      </c>
      <c r="C31" s="603"/>
      <c r="D31" s="603" t="s">
        <v>20</v>
      </c>
      <c r="E31" s="196"/>
      <c r="F31"/>
      <c r="G31"/>
      <c r="H31"/>
      <c r="I31" s="3"/>
      <c r="J31" s="3"/>
      <c r="K31" s="3"/>
      <c r="L31" s="3"/>
      <c r="M31" s="3"/>
      <c r="N31" s="17"/>
    </row>
    <row r="32" spans="1:14" x14ac:dyDescent="0.25">
      <c r="A32" s="44"/>
      <c r="B32" s="51" t="s">
        <v>25</v>
      </c>
      <c r="C32" s="603"/>
      <c r="D32" s="603" t="s">
        <v>20</v>
      </c>
      <c r="E32" s="196"/>
      <c r="F32"/>
      <c r="G32"/>
      <c r="H32"/>
      <c r="I32" s="3"/>
      <c r="J32" s="3"/>
      <c r="K32" s="3"/>
      <c r="L32" s="3"/>
      <c r="M32" s="3"/>
      <c r="N32" s="17"/>
    </row>
    <row r="33" spans="1:13" x14ac:dyDescent="0.25">
      <c r="A33" s="44"/>
      <c r="C33" s="255"/>
      <c r="D33" s="25"/>
      <c r="E33" s="46"/>
      <c r="F33" s="41"/>
      <c r="G33" s="41"/>
      <c r="H33" s="41"/>
      <c r="I33" s="42"/>
      <c r="J33" s="42"/>
      <c r="K33" s="42"/>
      <c r="L33" s="42"/>
      <c r="M33" s="42"/>
    </row>
    <row r="34" spans="1:13" x14ac:dyDescent="0.25">
      <c r="A34" s="44"/>
      <c r="B34" s="47" t="s">
        <v>2949</v>
      </c>
      <c r="C34"/>
      <c r="D34"/>
      <c r="E34" s="46"/>
      <c r="F34" s="41"/>
      <c r="G34" s="41"/>
      <c r="H34" s="41"/>
      <c r="I34" s="42"/>
      <c r="J34" s="42"/>
      <c r="K34" s="42"/>
      <c r="L34" s="42"/>
      <c r="M34" s="42"/>
    </row>
    <row r="35" spans="1:13" x14ac:dyDescent="0.25">
      <c r="A35" s="44"/>
      <c r="B35"/>
      <c r="C35"/>
      <c r="D35"/>
      <c r="E35" s="46"/>
      <c r="F35" s="41"/>
      <c r="G35" s="41"/>
      <c r="H35" s="41"/>
      <c r="I35" s="42"/>
      <c r="J35" s="42"/>
      <c r="K35" s="42"/>
      <c r="L35" s="42"/>
      <c r="M35" s="42"/>
    </row>
    <row r="36" spans="1:13" x14ac:dyDescent="0.25">
      <c r="A36" s="44"/>
      <c r="B36" s="49" t="s">
        <v>18</v>
      </c>
      <c r="C36" s="49" t="s">
        <v>19</v>
      </c>
      <c r="D36" s="49" t="s">
        <v>20</v>
      </c>
      <c r="E36" s="46"/>
      <c r="F36" s="41"/>
      <c r="G36" s="41"/>
      <c r="H36" s="41"/>
      <c r="I36" s="42"/>
      <c r="J36" s="42"/>
      <c r="K36" s="42"/>
      <c r="L36" s="42"/>
      <c r="M36" s="42"/>
    </row>
    <row r="37" spans="1:13" x14ac:dyDescent="0.25">
      <c r="A37" s="44"/>
      <c r="B37" s="51" t="s">
        <v>21</v>
      </c>
      <c r="C37" s="603"/>
      <c r="D37" s="602" t="s">
        <v>20</v>
      </c>
      <c r="E37" s="46"/>
      <c r="F37" s="41"/>
      <c r="G37" s="41"/>
      <c r="H37" s="41"/>
      <c r="I37" s="42"/>
      <c r="J37" s="42"/>
      <c r="K37" s="42"/>
      <c r="L37" s="42"/>
      <c r="M37" s="42"/>
    </row>
    <row r="38" spans="1:13" x14ac:dyDescent="0.25">
      <c r="A38" s="44"/>
      <c r="B38" s="51" t="s">
        <v>23</v>
      </c>
      <c r="C38" s="603" t="s">
        <v>19</v>
      </c>
      <c r="D38" s="671"/>
      <c r="E38" s="46"/>
      <c r="F38" s="41"/>
      <c r="G38" s="41"/>
      <c r="H38" s="41"/>
      <c r="I38" s="42"/>
      <c r="J38" s="42"/>
      <c r="K38" s="42"/>
      <c r="L38" s="42"/>
      <c r="M38" s="42"/>
    </row>
    <row r="39" spans="1:13" x14ac:dyDescent="0.25">
      <c r="A39" s="44"/>
      <c r="B39" s="51" t="s">
        <v>24</v>
      </c>
      <c r="C39" s="603"/>
      <c r="D39" s="603" t="s">
        <v>20</v>
      </c>
      <c r="E39" s="46"/>
      <c r="F39" s="41"/>
      <c r="G39" s="41"/>
      <c r="H39" s="41"/>
      <c r="I39" s="42"/>
      <c r="J39" s="42"/>
      <c r="K39" s="42"/>
      <c r="L39" s="42"/>
      <c r="M39" s="42"/>
    </row>
    <row r="40" spans="1:13" x14ac:dyDescent="0.25">
      <c r="A40" s="44"/>
      <c r="B40" s="51" t="s">
        <v>25</v>
      </c>
      <c r="C40" s="603" t="s">
        <v>19</v>
      </c>
      <c r="D40" s="603"/>
      <c r="E40" s="46"/>
      <c r="F40" s="41"/>
      <c r="G40" s="41"/>
      <c r="H40" s="41"/>
      <c r="I40" s="42"/>
      <c r="J40" s="42"/>
      <c r="K40" s="42"/>
      <c r="L40" s="42"/>
      <c r="M40" s="42"/>
    </row>
    <row r="41" spans="1:13" x14ac:dyDescent="0.25">
      <c r="A41" s="44"/>
      <c r="C41" s="255"/>
      <c r="D41" s="25"/>
      <c r="E41" s="46"/>
      <c r="F41" s="41"/>
      <c r="G41" s="41"/>
      <c r="H41" s="41"/>
      <c r="I41" s="42"/>
      <c r="J41" s="42"/>
      <c r="K41" s="42"/>
      <c r="L41" s="42"/>
      <c r="M41" s="42"/>
    </row>
    <row r="42" spans="1:13" x14ac:dyDescent="0.25">
      <c r="A42" s="44"/>
      <c r="B42" s="47" t="s">
        <v>1095</v>
      </c>
      <c r="C42"/>
      <c r="D42"/>
      <c r="E42" s="46"/>
      <c r="F42" s="41"/>
      <c r="G42" s="41"/>
      <c r="H42" s="41"/>
      <c r="I42" s="42"/>
      <c r="J42" s="42"/>
      <c r="K42" s="42"/>
      <c r="L42" s="42"/>
      <c r="M42" s="42"/>
    </row>
    <row r="43" spans="1:13" x14ac:dyDescent="0.25">
      <c r="A43" s="44"/>
      <c r="B43"/>
      <c r="C43"/>
      <c r="D43"/>
      <c r="E43" s="46"/>
      <c r="F43" s="41"/>
      <c r="G43" s="41"/>
      <c r="H43" s="41"/>
      <c r="I43" s="42"/>
      <c r="J43" s="42"/>
      <c r="K43" s="42"/>
      <c r="L43" s="42"/>
      <c r="M43" s="42"/>
    </row>
    <row r="44" spans="1:13" x14ac:dyDescent="0.25">
      <c r="A44" s="44"/>
      <c r="B44" s="49" t="s">
        <v>18</v>
      </c>
      <c r="C44" s="49" t="s">
        <v>19</v>
      </c>
      <c r="D44" s="49" t="s">
        <v>20</v>
      </c>
      <c r="E44" s="46"/>
      <c r="F44" s="41"/>
      <c r="G44" s="41"/>
      <c r="H44" s="41"/>
      <c r="I44" s="42"/>
      <c r="J44" s="42"/>
      <c r="K44" s="42"/>
      <c r="L44" s="42"/>
      <c r="M44" s="42"/>
    </row>
    <row r="45" spans="1:13" x14ac:dyDescent="0.25">
      <c r="A45" s="44"/>
      <c r="B45" s="51" t="s">
        <v>21</v>
      </c>
      <c r="C45" s="603"/>
      <c r="D45" s="602" t="s">
        <v>20</v>
      </c>
      <c r="E45" s="46"/>
      <c r="F45" s="41"/>
      <c r="G45" s="41"/>
      <c r="H45" s="41"/>
      <c r="I45" s="42"/>
      <c r="J45" s="42"/>
      <c r="K45" s="42"/>
      <c r="L45" s="42"/>
      <c r="M45" s="42"/>
    </row>
    <row r="46" spans="1:13" x14ac:dyDescent="0.25">
      <c r="A46" s="44"/>
      <c r="B46" s="51" t="s">
        <v>23</v>
      </c>
      <c r="C46" s="603" t="s">
        <v>19</v>
      </c>
      <c r="D46" s="671"/>
      <c r="E46" s="46"/>
      <c r="F46" s="41"/>
      <c r="G46" s="41"/>
      <c r="H46" s="41"/>
      <c r="I46" s="42"/>
      <c r="J46" s="42"/>
      <c r="K46" s="42"/>
      <c r="L46" s="42"/>
      <c r="M46" s="42"/>
    </row>
    <row r="47" spans="1:13" x14ac:dyDescent="0.25">
      <c r="A47" s="44"/>
      <c r="B47" s="51" t="s">
        <v>24</v>
      </c>
      <c r="C47" s="603"/>
      <c r="D47" s="603" t="s">
        <v>20</v>
      </c>
      <c r="E47" s="46"/>
      <c r="F47" s="41"/>
      <c r="G47" s="41"/>
      <c r="H47" s="41"/>
      <c r="I47" s="42"/>
      <c r="J47" s="42"/>
      <c r="K47" s="42"/>
      <c r="L47" s="42"/>
      <c r="M47" s="42"/>
    </row>
    <row r="48" spans="1:13" x14ac:dyDescent="0.25">
      <c r="A48" s="44"/>
      <c r="B48" s="51" t="s">
        <v>25</v>
      </c>
      <c r="C48" s="109"/>
      <c r="D48" s="603" t="s">
        <v>20</v>
      </c>
      <c r="E48" s="46"/>
      <c r="F48" s="41"/>
      <c r="G48" s="41"/>
      <c r="H48" s="41"/>
      <c r="I48" s="42"/>
      <c r="J48" s="42"/>
      <c r="K48" s="42"/>
      <c r="L48" s="42"/>
      <c r="M48" s="42"/>
    </row>
    <row r="49" spans="1:14" x14ac:dyDescent="0.25">
      <c r="A49" s="44"/>
      <c r="C49" s="255"/>
      <c r="D49" s="25"/>
      <c r="E49" s="46"/>
      <c r="F49" s="41"/>
      <c r="G49" s="41"/>
      <c r="H49" s="41"/>
      <c r="I49" s="42"/>
      <c r="J49" s="42"/>
      <c r="K49" s="42"/>
      <c r="L49" s="42"/>
      <c r="M49" s="42"/>
    </row>
    <row r="50" spans="1:14" x14ac:dyDescent="0.25">
      <c r="A50" s="44"/>
      <c r="C50" s="255"/>
      <c r="D50" s="25"/>
      <c r="E50" s="46"/>
      <c r="F50" s="41"/>
      <c r="G50" s="41"/>
      <c r="H50" s="41"/>
      <c r="I50" s="42"/>
      <c r="J50" s="42"/>
      <c r="K50" s="42"/>
      <c r="L50" s="42"/>
      <c r="M50" s="42"/>
    </row>
    <row r="51" spans="1:14" x14ac:dyDescent="0.25">
      <c r="A51" s="44"/>
      <c r="B51" s="47" t="s">
        <v>901</v>
      </c>
      <c r="C51"/>
      <c r="D51"/>
      <c r="E51"/>
      <c r="F51"/>
      <c r="G51"/>
      <c r="H51"/>
      <c r="I51" s="3"/>
      <c r="J51" s="3"/>
      <c r="K51" s="3"/>
      <c r="L51" s="3"/>
      <c r="M51" s="3"/>
      <c r="N51" s="17"/>
    </row>
    <row r="52" spans="1:14" x14ac:dyDescent="0.25">
      <c r="A52" s="44"/>
      <c r="B52"/>
      <c r="C52"/>
      <c r="D52"/>
      <c r="E52"/>
      <c r="F52"/>
      <c r="G52"/>
      <c r="H52"/>
      <c r="I52" s="3"/>
      <c r="J52" s="3"/>
      <c r="K52" s="3"/>
      <c r="L52" s="3"/>
      <c r="M52" s="3"/>
      <c r="N52" s="17"/>
    </row>
    <row r="53" spans="1:14" x14ac:dyDescent="0.25">
      <c r="A53" s="44"/>
      <c r="B53" s="49" t="s">
        <v>18</v>
      </c>
      <c r="C53" s="49" t="s">
        <v>19</v>
      </c>
      <c r="D53" s="49" t="s">
        <v>20</v>
      </c>
      <c r="E53" s="565"/>
      <c r="F53"/>
      <c r="G53"/>
      <c r="H53"/>
      <c r="I53" s="3"/>
      <c r="J53" s="3"/>
      <c r="K53" s="3"/>
      <c r="L53" s="3"/>
      <c r="M53" s="3"/>
      <c r="N53" s="17"/>
    </row>
    <row r="54" spans="1:14" x14ac:dyDescent="0.25">
      <c r="A54" s="44"/>
      <c r="B54" s="51" t="s">
        <v>21</v>
      </c>
      <c r="C54" s="550"/>
      <c r="D54" s="557" t="s">
        <v>20</v>
      </c>
      <c r="E54" s="411"/>
      <c r="F54"/>
      <c r="G54"/>
      <c r="H54"/>
      <c r="I54" s="3"/>
      <c r="J54" s="3"/>
      <c r="K54" s="3"/>
      <c r="L54" s="3"/>
      <c r="M54" s="3"/>
      <c r="N54" s="17"/>
    </row>
    <row r="55" spans="1:14" x14ac:dyDescent="0.25">
      <c r="A55" s="44"/>
      <c r="B55" s="51" t="s">
        <v>23</v>
      </c>
      <c r="C55" s="550" t="s">
        <v>19</v>
      </c>
      <c r="D55" s="154"/>
      <c r="E55" s="196"/>
      <c r="F55"/>
      <c r="G55"/>
      <c r="H55"/>
      <c r="I55" s="3"/>
      <c r="J55" s="3"/>
      <c r="K55" s="3"/>
      <c r="L55" s="3"/>
      <c r="M55" s="3"/>
      <c r="N55" s="17"/>
    </row>
    <row r="56" spans="1:14" x14ac:dyDescent="0.25">
      <c r="A56" s="44"/>
      <c r="B56" s="51" t="s">
        <v>24</v>
      </c>
      <c r="C56" s="603"/>
      <c r="D56" s="603" t="s">
        <v>20</v>
      </c>
      <c r="E56" s="196"/>
      <c r="F56"/>
      <c r="G56"/>
      <c r="H56"/>
      <c r="I56" s="3"/>
      <c r="J56" s="3"/>
      <c r="K56" s="3"/>
      <c r="L56" s="3"/>
      <c r="M56" s="3"/>
      <c r="N56" s="17"/>
    </row>
    <row r="57" spans="1:14" x14ac:dyDescent="0.25">
      <c r="A57" s="44"/>
      <c r="B57" s="51" t="s">
        <v>25</v>
      </c>
      <c r="C57" s="603" t="s">
        <v>19</v>
      </c>
      <c r="D57" s="603"/>
      <c r="E57" s="196"/>
      <c r="F57"/>
      <c r="G57"/>
      <c r="H57"/>
      <c r="I57" s="3"/>
      <c r="J57" s="3"/>
      <c r="K57" s="3"/>
      <c r="L57" s="3"/>
      <c r="M57" s="3"/>
      <c r="N57" s="17"/>
    </row>
    <row r="58" spans="1:14" x14ac:dyDescent="0.25">
      <c r="A58" s="44"/>
      <c r="B58"/>
      <c r="C58" s="207"/>
      <c r="D58"/>
      <c r="E58"/>
      <c r="F58"/>
      <c r="G58"/>
      <c r="H58"/>
      <c r="I58" s="3"/>
      <c r="J58" s="3"/>
      <c r="K58" s="3"/>
      <c r="L58" s="3"/>
      <c r="M58" s="3"/>
      <c r="N58" s="17"/>
    </row>
    <row r="59" spans="1:14" x14ac:dyDescent="0.25">
      <c r="A59" s="44"/>
      <c r="B59" s="35"/>
      <c r="C59" s="35"/>
      <c r="D59" s="580"/>
      <c r="E59"/>
      <c r="F59"/>
      <c r="G59"/>
      <c r="H59"/>
      <c r="I59" s="3"/>
      <c r="J59" s="3"/>
      <c r="K59" s="3"/>
      <c r="L59" s="3"/>
      <c r="M59" s="3"/>
      <c r="N59" s="17"/>
    </row>
    <row r="60" spans="1:14" x14ac:dyDescent="0.25">
      <c r="A60" s="44"/>
      <c r="B60"/>
      <c r="C60"/>
      <c r="D60"/>
      <c r="E60"/>
      <c r="F60"/>
      <c r="G60"/>
      <c r="H60"/>
      <c r="I60" s="3"/>
      <c r="J60" s="3"/>
      <c r="K60" s="3"/>
      <c r="L60" s="3"/>
      <c r="M60" s="3"/>
      <c r="N60" s="17"/>
    </row>
    <row r="61" spans="1:14" x14ac:dyDescent="0.25">
      <c r="A61" s="44"/>
      <c r="B61" s="47" t="s">
        <v>2950</v>
      </c>
      <c r="C61"/>
      <c r="D61"/>
      <c r="E61"/>
      <c r="F61"/>
      <c r="G61"/>
      <c r="H61"/>
      <c r="I61" s="3"/>
      <c r="J61" s="3"/>
      <c r="K61" s="3"/>
      <c r="L61" s="3"/>
      <c r="M61" s="3"/>
      <c r="N61" s="17"/>
    </row>
    <row r="62" spans="1:14" x14ac:dyDescent="0.25">
      <c r="A62" s="44"/>
      <c r="B62"/>
      <c r="C62"/>
      <c r="D62"/>
      <c r="E62"/>
      <c r="F62"/>
      <c r="G62"/>
      <c r="H62"/>
      <c r="I62" s="3"/>
      <c r="J62" s="3"/>
      <c r="K62" s="3"/>
      <c r="L62" s="3"/>
      <c r="M62" s="3"/>
      <c r="N62" s="17"/>
    </row>
    <row r="63" spans="1:14" x14ac:dyDescent="0.25">
      <c r="A63" s="44"/>
      <c r="B63"/>
      <c r="C63"/>
      <c r="D63"/>
      <c r="E63"/>
      <c r="F63"/>
      <c r="G63"/>
      <c r="H63"/>
      <c r="I63" s="3"/>
      <c r="J63" s="3"/>
      <c r="K63" s="3"/>
      <c r="L63" s="3"/>
      <c r="M63" s="3"/>
      <c r="N63" s="17"/>
    </row>
    <row r="64" spans="1:14" x14ac:dyDescent="0.25">
      <c r="A64" s="44"/>
      <c r="B64" s="49" t="s">
        <v>18</v>
      </c>
      <c r="C64" s="49" t="s">
        <v>27</v>
      </c>
      <c r="D64" s="55" t="s">
        <v>28</v>
      </c>
      <c r="E64" s="55" t="s">
        <v>29</v>
      </c>
      <c r="F64"/>
      <c r="G64"/>
      <c r="H64"/>
      <c r="I64" s="3"/>
      <c r="J64" s="3"/>
      <c r="K64" s="3"/>
      <c r="L64" s="3"/>
      <c r="M64" s="3"/>
      <c r="N64" s="17"/>
    </row>
    <row r="65" spans="1:14" ht="28.5" x14ac:dyDescent="0.25">
      <c r="A65" s="44"/>
      <c r="B65" s="56" t="s">
        <v>30</v>
      </c>
      <c r="C65" s="257">
        <v>40</v>
      </c>
      <c r="D65" s="550">
        <v>0</v>
      </c>
      <c r="E65" s="1566">
        <f>D66</f>
        <v>10</v>
      </c>
      <c r="F65"/>
      <c r="G65"/>
      <c r="H65"/>
      <c r="I65" s="3"/>
      <c r="J65" s="3"/>
      <c r="K65" s="3"/>
      <c r="L65" s="3"/>
      <c r="M65" s="3"/>
      <c r="N65" s="17"/>
    </row>
    <row r="66" spans="1:14" ht="42.75" x14ac:dyDescent="0.25">
      <c r="A66" s="44"/>
      <c r="B66" s="56" t="s">
        <v>31</v>
      </c>
      <c r="C66" s="257">
        <v>60</v>
      </c>
      <c r="D66" s="550">
        <v>10</v>
      </c>
      <c r="E66" s="1567"/>
      <c r="F66"/>
      <c r="G66"/>
      <c r="H66"/>
      <c r="I66" s="3"/>
      <c r="J66" s="3"/>
      <c r="K66" s="3"/>
      <c r="L66" s="3"/>
      <c r="M66" s="3"/>
      <c r="N66" s="17"/>
    </row>
    <row r="67" spans="1:14" x14ac:dyDescent="0.25">
      <c r="A67" s="44"/>
      <c r="B67" s="208"/>
      <c r="C67" s="258"/>
      <c r="D67" s="580"/>
      <c r="E67" s="580"/>
      <c r="F67"/>
      <c r="G67"/>
      <c r="H67"/>
      <c r="I67" s="3"/>
      <c r="J67" s="3"/>
      <c r="K67" s="3"/>
      <c r="L67" s="3"/>
      <c r="M67" s="3"/>
      <c r="N67" s="17"/>
    </row>
    <row r="68" spans="1:14" x14ac:dyDescent="0.25">
      <c r="A68" s="44"/>
      <c r="B68" s="47" t="s">
        <v>2951</v>
      </c>
      <c r="C68"/>
      <c r="D68"/>
      <c r="E68"/>
      <c r="F68"/>
      <c r="G68"/>
      <c r="H68"/>
      <c r="I68" s="3"/>
      <c r="J68" s="3"/>
      <c r="K68" s="3"/>
      <c r="L68" s="3"/>
      <c r="M68" s="3"/>
      <c r="N68" s="17"/>
    </row>
    <row r="69" spans="1:14" x14ac:dyDescent="0.25">
      <c r="A69" s="44"/>
      <c r="B69" s="47"/>
      <c r="C69"/>
      <c r="D69"/>
      <c r="E69"/>
      <c r="F69"/>
      <c r="G69"/>
      <c r="H69"/>
      <c r="I69" s="3"/>
      <c r="J69" s="3"/>
      <c r="K69" s="3"/>
      <c r="L69" s="3"/>
      <c r="M69" s="3"/>
      <c r="N69" s="17"/>
    </row>
    <row r="70" spans="1:14" x14ac:dyDescent="0.25">
      <c r="A70" s="44"/>
      <c r="B70" s="49" t="s">
        <v>18</v>
      </c>
      <c r="C70" s="49" t="s">
        <v>27</v>
      </c>
      <c r="D70" s="55" t="s">
        <v>28</v>
      </c>
      <c r="E70" s="55" t="s">
        <v>29</v>
      </c>
      <c r="F70"/>
      <c r="G70"/>
      <c r="H70"/>
      <c r="I70" s="3"/>
      <c r="J70" s="3"/>
      <c r="K70" s="3"/>
      <c r="L70" s="3"/>
      <c r="M70" s="3"/>
      <c r="N70" s="17"/>
    </row>
    <row r="71" spans="1:14" ht="28.5" x14ac:dyDescent="0.25">
      <c r="A71" s="44"/>
      <c r="B71" s="56" t="s">
        <v>30</v>
      </c>
      <c r="C71" s="257">
        <v>40</v>
      </c>
      <c r="D71" s="550">
        <v>0</v>
      </c>
      <c r="E71" s="1566">
        <f>D72</f>
        <v>10</v>
      </c>
      <c r="F71"/>
      <c r="G71"/>
      <c r="H71"/>
      <c r="I71" s="3"/>
      <c r="J71" s="3"/>
      <c r="K71" s="3"/>
      <c r="L71" s="3"/>
      <c r="M71" s="3"/>
      <c r="N71" s="17"/>
    </row>
    <row r="72" spans="1:14" ht="42.75" x14ac:dyDescent="0.25">
      <c r="A72" s="44"/>
      <c r="B72" s="56" t="s">
        <v>31</v>
      </c>
      <c r="C72" s="257">
        <v>60</v>
      </c>
      <c r="D72" s="550">
        <v>10</v>
      </c>
      <c r="E72" s="1567"/>
      <c r="F72"/>
      <c r="G72"/>
      <c r="H72"/>
      <c r="I72" s="3"/>
      <c r="J72" s="3"/>
      <c r="K72" s="3"/>
      <c r="L72" s="3"/>
      <c r="M72" s="3"/>
      <c r="N72" s="17"/>
    </row>
    <row r="73" spans="1:14" x14ac:dyDescent="0.25">
      <c r="A73" s="44"/>
      <c r="B73" s="47"/>
      <c r="C73"/>
      <c r="D73"/>
      <c r="E73"/>
      <c r="F73"/>
      <c r="G73"/>
      <c r="H73"/>
      <c r="I73" s="3"/>
      <c r="J73" s="3"/>
      <c r="K73" s="3"/>
      <c r="L73" s="3"/>
      <c r="M73" s="3"/>
      <c r="N73" s="17"/>
    </row>
    <row r="74" spans="1:14" x14ac:dyDescent="0.25">
      <c r="A74" s="44"/>
      <c r="B74" s="47" t="s">
        <v>2952</v>
      </c>
      <c r="C74"/>
      <c r="D74"/>
      <c r="E74"/>
      <c r="F74"/>
      <c r="G74"/>
      <c r="H74"/>
      <c r="I74" s="3"/>
      <c r="J74" s="3"/>
      <c r="K74" s="3"/>
      <c r="L74" s="3"/>
      <c r="M74" s="3"/>
      <c r="N74" s="17"/>
    </row>
    <row r="75" spans="1:14" x14ac:dyDescent="0.25">
      <c r="A75" s="44"/>
      <c r="B75" s="49" t="s">
        <v>18</v>
      </c>
      <c r="C75" s="49" t="s">
        <v>27</v>
      </c>
      <c r="D75" s="55" t="s">
        <v>28</v>
      </c>
      <c r="E75" s="55" t="s">
        <v>29</v>
      </c>
      <c r="F75"/>
      <c r="G75"/>
      <c r="H75"/>
      <c r="I75" s="3"/>
      <c r="J75" s="3"/>
      <c r="K75" s="3"/>
      <c r="L75" s="3"/>
      <c r="M75" s="3"/>
      <c r="N75" s="17"/>
    </row>
    <row r="76" spans="1:14" ht="28.5" x14ac:dyDescent="0.25">
      <c r="A76" s="44"/>
      <c r="B76" s="56" t="s">
        <v>30</v>
      </c>
      <c r="C76" s="257">
        <v>40</v>
      </c>
      <c r="D76" s="550">
        <v>0</v>
      </c>
      <c r="E76" s="1566">
        <f>+D76+D77</f>
        <v>10</v>
      </c>
      <c r="F76"/>
      <c r="G76"/>
      <c r="H76"/>
      <c r="I76" s="3"/>
      <c r="J76" s="3"/>
      <c r="K76" s="3"/>
      <c r="L76" s="3"/>
      <c r="M76" s="3"/>
      <c r="N76" s="17"/>
    </row>
    <row r="77" spans="1:14" ht="42.75" x14ac:dyDescent="0.25">
      <c r="A77" s="44"/>
      <c r="B77" s="56" t="s">
        <v>31</v>
      </c>
      <c r="C77" s="257">
        <v>60</v>
      </c>
      <c r="D77" s="550">
        <v>10</v>
      </c>
      <c r="E77" s="1567"/>
      <c r="F77"/>
      <c r="G77"/>
      <c r="H77"/>
      <c r="I77" s="3"/>
      <c r="J77" s="3"/>
      <c r="K77" s="3"/>
      <c r="L77" s="3"/>
      <c r="M77" s="3"/>
      <c r="N77" s="17"/>
    </row>
    <row r="78" spans="1:14" x14ac:dyDescent="0.25">
      <c r="A78" s="44"/>
      <c r="B78" s="47"/>
      <c r="C78"/>
      <c r="D78"/>
      <c r="E78"/>
      <c r="F78"/>
      <c r="G78"/>
      <c r="H78"/>
      <c r="I78" s="3"/>
      <c r="J78" s="3"/>
      <c r="K78" s="3"/>
      <c r="L78" s="3"/>
      <c r="M78" s="3"/>
      <c r="N78" s="17"/>
    </row>
    <row r="79" spans="1:14" x14ac:dyDescent="0.25">
      <c r="A79" s="44"/>
      <c r="B79" s="47" t="s">
        <v>470</v>
      </c>
      <c r="C79"/>
      <c r="D79"/>
      <c r="E79"/>
      <c r="F79"/>
      <c r="G79"/>
      <c r="H79"/>
      <c r="I79" s="3"/>
      <c r="J79" s="3"/>
      <c r="K79" s="3"/>
      <c r="L79" s="3"/>
      <c r="M79" s="3"/>
      <c r="N79" s="17"/>
    </row>
    <row r="80" spans="1:14" x14ac:dyDescent="0.25">
      <c r="A80" s="44"/>
      <c r="B80" s="49" t="s">
        <v>18</v>
      </c>
      <c r="C80" s="49" t="s">
        <v>27</v>
      </c>
      <c r="D80" s="55" t="s">
        <v>28</v>
      </c>
      <c r="E80" s="55" t="s">
        <v>29</v>
      </c>
      <c r="F80"/>
      <c r="G80"/>
      <c r="H80"/>
      <c r="I80" s="3"/>
      <c r="J80" s="3"/>
      <c r="K80" s="3"/>
      <c r="L80" s="3"/>
      <c r="M80" s="3"/>
      <c r="N80" s="17"/>
    </row>
    <row r="81" spans="1:26" ht="28.5" x14ac:dyDescent="0.25">
      <c r="A81" s="44"/>
      <c r="B81" s="56" t="s">
        <v>30</v>
      </c>
      <c r="C81" s="257">
        <v>40</v>
      </c>
      <c r="D81" s="550">
        <v>0</v>
      </c>
      <c r="E81" s="1566">
        <f>+D81+D82</f>
        <v>0</v>
      </c>
      <c r="F81"/>
      <c r="G81"/>
      <c r="H81"/>
      <c r="I81" s="3"/>
      <c r="J81" s="3"/>
      <c r="K81" s="3"/>
      <c r="L81" s="3"/>
      <c r="M81" s="3"/>
      <c r="N81" s="17"/>
    </row>
    <row r="82" spans="1:26" ht="42.75" x14ac:dyDescent="0.25">
      <c r="A82" s="44"/>
      <c r="B82" s="56" t="s">
        <v>31</v>
      </c>
      <c r="C82" s="257">
        <v>60</v>
      </c>
      <c r="D82" s="550">
        <f>+F253</f>
        <v>0</v>
      </c>
      <c r="E82" s="1567"/>
      <c r="F82" s="41"/>
      <c r="G82" s="41"/>
      <c r="H82" s="41"/>
      <c r="I82" s="42"/>
      <c r="J82" s="42"/>
      <c r="K82" s="42"/>
      <c r="L82" s="42"/>
      <c r="M82" s="42"/>
    </row>
    <row r="83" spans="1:26" x14ac:dyDescent="0.25">
      <c r="A83" s="44"/>
      <c r="C83" s="255"/>
      <c r="D83" s="25"/>
      <c r="E83" s="46"/>
      <c r="F83" s="41"/>
      <c r="G83" s="41"/>
      <c r="H83" s="41"/>
      <c r="I83" s="42"/>
      <c r="J83" s="42"/>
      <c r="K83" s="42"/>
      <c r="L83" s="42"/>
      <c r="M83" s="42"/>
    </row>
    <row r="84" spans="1:26" x14ac:dyDescent="0.25">
      <c r="A84" s="44"/>
      <c r="C84" s="255"/>
      <c r="D84" s="25"/>
      <c r="E84" s="46"/>
      <c r="F84" s="41"/>
      <c r="G84" s="41"/>
      <c r="H84" s="41"/>
      <c r="I84" s="42"/>
      <c r="J84" s="42"/>
      <c r="K84" s="42"/>
      <c r="L84" s="42"/>
      <c r="M84" s="42"/>
    </row>
    <row r="85" spans="1:26" ht="15.75" thickBot="1" x14ac:dyDescent="0.3">
      <c r="M85" s="1568" t="s">
        <v>32</v>
      </c>
      <c r="N85" s="1568"/>
    </row>
    <row r="86" spans="1:26" x14ac:dyDescent="0.25">
      <c r="B86" s="47" t="s">
        <v>2953</v>
      </c>
      <c r="M86" s="58"/>
      <c r="N86" s="58"/>
    </row>
    <row r="87" spans="1:26" ht="15.75" thickBot="1" x14ac:dyDescent="0.3">
      <c r="M87" s="58"/>
      <c r="N87" s="58"/>
    </row>
    <row r="88" spans="1:26" s="3" customFormat="1" ht="60" x14ac:dyDescent="0.25">
      <c r="B88" s="156" t="s">
        <v>34</v>
      </c>
      <c r="C88" s="156" t="s">
        <v>35</v>
      </c>
      <c r="D88" s="156" t="s">
        <v>36</v>
      </c>
      <c r="E88" s="156" t="s">
        <v>37</v>
      </c>
      <c r="F88" s="156" t="s">
        <v>38</v>
      </c>
      <c r="G88" s="156" t="s">
        <v>39</v>
      </c>
      <c r="H88" s="156" t="s">
        <v>40</v>
      </c>
      <c r="I88" s="156" t="s">
        <v>41</v>
      </c>
      <c r="J88" s="156" t="s">
        <v>42</v>
      </c>
      <c r="K88" s="156" t="s">
        <v>43</v>
      </c>
      <c r="L88" s="156" t="s">
        <v>44</v>
      </c>
      <c r="M88" s="158" t="s">
        <v>45</v>
      </c>
      <c r="N88" s="156" t="s">
        <v>46</v>
      </c>
      <c r="O88" s="156" t="s">
        <v>47</v>
      </c>
      <c r="P88" s="554" t="s">
        <v>48</v>
      </c>
      <c r="Q88" s="554" t="s">
        <v>49</v>
      </c>
    </row>
    <row r="89" spans="1:26" s="76" customFormat="1" ht="30" customHeight="1" x14ac:dyDescent="0.25">
      <c r="A89" s="62">
        <v>1</v>
      </c>
      <c r="B89" s="77" t="s">
        <v>2954</v>
      </c>
      <c r="C89" s="79" t="s">
        <v>2954</v>
      </c>
      <c r="D89" s="77" t="s">
        <v>2955</v>
      </c>
      <c r="E89" s="164" t="s">
        <v>2956</v>
      </c>
      <c r="F89" s="165" t="s">
        <v>19</v>
      </c>
      <c r="G89" s="311">
        <v>1</v>
      </c>
      <c r="H89" s="312">
        <v>40210</v>
      </c>
      <c r="I89" s="167">
        <v>40527</v>
      </c>
      <c r="J89" s="167" t="s">
        <v>20</v>
      </c>
      <c r="K89" s="313">
        <v>0</v>
      </c>
      <c r="L89" s="330">
        <v>10.5</v>
      </c>
      <c r="M89" s="313">
        <v>100</v>
      </c>
      <c r="N89" s="313">
        <v>100</v>
      </c>
      <c r="O89" s="171" t="s">
        <v>2957</v>
      </c>
      <c r="P89" s="691">
        <v>70</v>
      </c>
      <c r="Q89" s="1809" t="s">
        <v>3084</v>
      </c>
      <c r="R89" s="75"/>
      <c r="S89" s="75"/>
      <c r="T89" s="75"/>
      <c r="U89" s="75"/>
      <c r="V89" s="75"/>
      <c r="W89" s="75"/>
      <c r="X89" s="75"/>
      <c r="Y89" s="75"/>
      <c r="Z89" s="75"/>
    </row>
    <row r="90" spans="1:26" s="76" customFormat="1" ht="30" customHeight="1" x14ac:dyDescent="0.25">
      <c r="A90" s="62">
        <f>+A89+1</f>
        <v>2</v>
      </c>
      <c r="B90" s="77" t="s">
        <v>2954</v>
      </c>
      <c r="C90" s="79" t="s">
        <v>2954</v>
      </c>
      <c r="D90" s="77" t="s">
        <v>2955</v>
      </c>
      <c r="E90" s="164" t="s">
        <v>2958</v>
      </c>
      <c r="F90" s="165" t="s">
        <v>19</v>
      </c>
      <c r="G90" s="164">
        <v>1</v>
      </c>
      <c r="H90" s="312">
        <v>40210</v>
      </c>
      <c r="I90" s="167">
        <v>40527</v>
      </c>
      <c r="J90" s="167" t="s">
        <v>20</v>
      </c>
      <c r="K90" s="310">
        <v>0</v>
      </c>
      <c r="L90" s="330">
        <v>10.5</v>
      </c>
      <c r="M90" s="313">
        <v>208</v>
      </c>
      <c r="N90" s="313">
        <v>208</v>
      </c>
      <c r="O90" s="171" t="s">
        <v>2959</v>
      </c>
      <c r="P90" s="171">
        <v>70</v>
      </c>
      <c r="Q90" s="1853"/>
      <c r="R90" s="75"/>
      <c r="S90" s="75"/>
      <c r="T90" s="75"/>
      <c r="U90" s="75"/>
      <c r="V90" s="75"/>
      <c r="W90" s="75"/>
      <c r="X90" s="75"/>
      <c r="Y90" s="75"/>
      <c r="Z90" s="75"/>
    </row>
    <row r="91" spans="1:26" s="76" customFormat="1" ht="30" x14ac:dyDescent="0.25">
      <c r="A91" s="62"/>
      <c r="B91" s="77" t="s">
        <v>2954</v>
      </c>
      <c r="C91" s="79" t="s">
        <v>2954</v>
      </c>
      <c r="D91" s="77" t="s">
        <v>2955</v>
      </c>
      <c r="E91" s="164" t="s">
        <v>2960</v>
      </c>
      <c r="F91" s="165" t="s">
        <v>19</v>
      </c>
      <c r="G91" s="164">
        <v>1</v>
      </c>
      <c r="H91" s="312">
        <v>40211</v>
      </c>
      <c r="I91" s="167">
        <v>40527</v>
      </c>
      <c r="J91" s="167" t="s">
        <v>20</v>
      </c>
      <c r="K91" s="310">
        <v>0</v>
      </c>
      <c r="L91" s="330">
        <v>10.4</v>
      </c>
      <c r="M91" s="313">
        <v>774</v>
      </c>
      <c r="N91" s="313">
        <v>774</v>
      </c>
      <c r="O91" s="171" t="s">
        <v>2961</v>
      </c>
      <c r="P91" s="171">
        <v>70</v>
      </c>
      <c r="Q91" s="1853"/>
      <c r="R91" s="75"/>
      <c r="S91" s="75"/>
      <c r="T91" s="75"/>
      <c r="U91" s="75"/>
      <c r="V91" s="75"/>
      <c r="W91" s="75"/>
      <c r="X91" s="75"/>
      <c r="Y91" s="75"/>
      <c r="Z91" s="75"/>
    </row>
    <row r="92" spans="1:26" s="76" customFormat="1" ht="30" x14ac:dyDescent="0.25">
      <c r="A92" s="62"/>
      <c r="B92" s="77" t="s">
        <v>2954</v>
      </c>
      <c r="C92" s="79" t="s">
        <v>2954</v>
      </c>
      <c r="D92" s="77" t="s">
        <v>2955</v>
      </c>
      <c r="E92" s="164" t="s">
        <v>2962</v>
      </c>
      <c r="F92" s="165" t="s">
        <v>19</v>
      </c>
      <c r="G92" s="164">
        <v>1</v>
      </c>
      <c r="H92" s="312">
        <v>40420</v>
      </c>
      <c r="I92" s="167">
        <v>40527</v>
      </c>
      <c r="J92" s="167" t="s">
        <v>20</v>
      </c>
      <c r="K92" s="310">
        <v>0</v>
      </c>
      <c r="L92" s="330">
        <v>3.5</v>
      </c>
      <c r="M92" s="313">
        <v>832</v>
      </c>
      <c r="N92" s="313">
        <v>832</v>
      </c>
      <c r="O92" s="171" t="s">
        <v>2963</v>
      </c>
      <c r="P92" s="171">
        <v>71</v>
      </c>
      <c r="Q92" s="1853"/>
      <c r="R92" s="75"/>
      <c r="S92" s="75"/>
      <c r="T92" s="75"/>
      <c r="U92" s="75"/>
      <c r="V92" s="75"/>
      <c r="W92" s="75"/>
      <c r="X92" s="75"/>
      <c r="Y92" s="75"/>
      <c r="Z92" s="75"/>
    </row>
    <row r="93" spans="1:26" s="76" customFormat="1" ht="30" x14ac:dyDescent="0.25">
      <c r="A93" s="62"/>
      <c r="B93" s="77" t="s">
        <v>2954</v>
      </c>
      <c r="C93" s="79" t="s">
        <v>2954</v>
      </c>
      <c r="D93" s="77" t="s">
        <v>2955</v>
      </c>
      <c r="E93" s="164" t="s">
        <v>2964</v>
      </c>
      <c r="F93" s="165" t="s">
        <v>19</v>
      </c>
      <c r="G93" s="164">
        <v>1</v>
      </c>
      <c r="H93" s="312">
        <v>40575</v>
      </c>
      <c r="I93" s="167">
        <v>40886</v>
      </c>
      <c r="J93" s="167" t="s">
        <v>20</v>
      </c>
      <c r="K93" s="313">
        <v>0</v>
      </c>
      <c r="L93" s="330">
        <v>10.34</v>
      </c>
      <c r="M93" s="313">
        <v>100</v>
      </c>
      <c r="N93" s="313">
        <v>100</v>
      </c>
      <c r="O93" s="171" t="s">
        <v>2965</v>
      </c>
      <c r="P93" s="171">
        <v>71</v>
      </c>
      <c r="Q93" s="1853"/>
      <c r="R93" s="75"/>
      <c r="S93" s="75"/>
      <c r="T93" s="75"/>
      <c r="U93" s="75"/>
      <c r="V93" s="75"/>
      <c r="W93" s="75"/>
      <c r="X93" s="75"/>
      <c r="Y93" s="75"/>
      <c r="Z93" s="75"/>
    </row>
    <row r="94" spans="1:26" s="76" customFormat="1" ht="30" x14ac:dyDescent="0.25">
      <c r="A94" s="62"/>
      <c r="B94" s="77" t="s">
        <v>2954</v>
      </c>
      <c r="C94" s="79" t="s">
        <v>2954</v>
      </c>
      <c r="D94" s="77" t="s">
        <v>2955</v>
      </c>
      <c r="E94" s="164" t="s">
        <v>2966</v>
      </c>
      <c r="F94" s="165" t="s">
        <v>19</v>
      </c>
      <c r="G94" s="164">
        <v>1</v>
      </c>
      <c r="H94" s="312">
        <v>40576</v>
      </c>
      <c r="I94" s="167">
        <v>40886</v>
      </c>
      <c r="J94" s="167" t="s">
        <v>20</v>
      </c>
      <c r="K94" s="310">
        <v>0</v>
      </c>
      <c r="L94" s="330">
        <v>10.199999999999999</v>
      </c>
      <c r="M94" s="313">
        <v>555</v>
      </c>
      <c r="N94" s="313">
        <v>555</v>
      </c>
      <c r="O94" s="171" t="s">
        <v>2967</v>
      </c>
      <c r="P94" s="171">
        <v>71</v>
      </c>
      <c r="Q94" s="1853"/>
      <c r="R94" s="75"/>
      <c r="S94" s="75"/>
      <c r="T94" s="75"/>
      <c r="U94" s="75"/>
      <c r="V94" s="75"/>
      <c r="W94" s="75"/>
      <c r="X94" s="75"/>
      <c r="Y94" s="75"/>
      <c r="Z94" s="75"/>
    </row>
    <row r="95" spans="1:26" s="76" customFormat="1" ht="60" x14ac:dyDescent="0.25">
      <c r="A95" s="62"/>
      <c r="B95" s="77" t="s">
        <v>2954</v>
      </c>
      <c r="C95" s="79" t="s">
        <v>2954</v>
      </c>
      <c r="D95" s="77" t="s">
        <v>2955</v>
      </c>
      <c r="E95" s="774" t="s">
        <v>3077</v>
      </c>
      <c r="F95" s="165" t="s">
        <v>19</v>
      </c>
      <c r="G95" s="164">
        <v>1</v>
      </c>
      <c r="H95" s="693">
        <v>40576</v>
      </c>
      <c r="I95" s="693">
        <v>40886</v>
      </c>
      <c r="J95" s="167" t="s">
        <v>20</v>
      </c>
      <c r="K95" s="313">
        <v>10.199999999999999</v>
      </c>
      <c r="L95" s="330">
        <v>0</v>
      </c>
      <c r="M95" s="778">
        <v>1456</v>
      </c>
      <c r="N95" s="313">
        <v>1456</v>
      </c>
      <c r="O95" s="171" t="s">
        <v>2968</v>
      </c>
      <c r="P95" s="171">
        <v>72</v>
      </c>
      <c r="Q95" s="446" t="s">
        <v>3085</v>
      </c>
      <c r="R95" s="75"/>
      <c r="S95" s="75"/>
      <c r="T95" s="75"/>
      <c r="U95" s="75"/>
      <c r="V95" s="75"/>
      <c r="W95" s="75"/>
      <c r="X95" s="75"/>
      <c r="Y95" s="75"/>
      <c r="Z95" s="75"/>
    </row>
    <row r="96" spans="1:26" s="76" customFormat="1" ht="60" x14ac:dyDescent="0.25">
      <c r="A96" s="62"/>
      <c r="B96" s="77" t="s">
        <v>2954</v>
      </c>
      <c r="C96" s="79" t="s">
        <v>2954</v>
      </c>
      <c r="D96" s="77" t="s">
        <v>2955</v>
      </c>
      <c r="E96" s="772" t="s">
        <v>3078</v>
      </c>
      <c r="F96" s="165" t="s">
        <v>19</v>
      </c>
      <c r="G96" s="164">
        <v>1</v>
      </c>
      <c r="H96" s="693">
        <v>40947</v>
      </c>
      <c r="I96" s="693">
        <v>41255</v>
      </c>
      <c r="J96" s="167" t="s">
        <v>20</v>
      </c>
      <c r="K96" s="313">
        <v>10.1</v>
      </c>
      <c r="L96" s="330">
        <v>10.1</v>
      </c>
      <c r="M96" s="778">
        <v>900</v>
      </c>
      <c r="N96" s="313">
        <v>900</v>
      </c>
      <c r="O96" s="171" t="s">
        <v>2969</v>
      </c>
      <c r="P96" s="171">
        <v>72</v>
      </c>
      <c r="Q96" s="446" t="s">
        <v>3085</v>
      </c>
      <c r="R96" s="75"/>
      <c r="S96" s="75"/>
      <c r="T96" s="75"/>
      <c r="U96" s="75"/>
      <c r="V96" s="75"/>
      <c r="W96" s="75"/>
      <c r="X96" s="75"/>
      <c r="Y96" s="75"/>
      <c r="Z96" s="75"/>
    </row>
    <row r="97" spans="1:26" s="76" customFormat="1" ht="60" x14ac:dyDescent="0.25">
      <c r="A97" s="62"/>
      <c r="B97" s="77" t="s">
        <v>2954</v>
      </c>
      <c r="C97" s="79" t="s">
        <v>2954</v>
      </c>
      <c r="D97" s="77" t="s">
        <v>2955</v>
      </c>
      <c r="E97" s="773" t="s">
        <v>3079</v>
      </c>
      <c r="F97" s="165" t="s">
        <v>19</v>
      </c>
      <c r="G97" s="164">
        <v>1</v>
      </c>
      <c r="H97" s="693">
        <v>40947</v>
      </c>
      <c r="I97" s="693">
        <v>41255</v>
      </c>
      <c r="J97" s="167" t="s">
        <v>20</v>
      </c>
      <c r="K97" s="310">
        <v>0</v>
      </c>
      <c r="L97" s="313">
        <v>10.1</v>
      </c>
      <c r="M97" s="778">
        <v>100</v>
      </c>
      <c r="N97" s="313">
        <v>100</v>
      </c>
      <c r="O97" s="171" t="s">
        <v>2970</v>
      </c>
      <c r="P97" s="171">
        <v>72</v>
      </c>
      <c r="Q97" s="446" t="s">
        <v>3086</v>
      </c>
      <c r="R97" s="75"/>
      <c r="S97" s="75"/>
      <c r="T97" s="75"/>
      <c r="U97" s="75"/>
      <c r="V97" s="75"/>
      <c r="W97" s="75"/>
      <c r="X97" s="75"/>
      <c r="Y97" s="75"/>
      <c r="Z97" s="75"/>
    </row>
    <row r="98" spans="1:26" s="76" customFormat="1" ht="60" x14ac:dyDescent="0.25">
      <c r="A98" s="62"/>
      <c r="B98" s="77" t="s">
        <v>2954</v>
      </c>
      <c r="C98" s="79" t="s">
        <v>2954</v>
      </c>
      <c r="D98" s="77" t="s">
        <v>2955</v>
      </c>
      <c r="E98" s="775" t="s">
        <v>3080</v>
      </c>
      <c r="F98" s="165" t="s">
        <v>19</v>
      </c>
      <c r="G98" s="164">
        <v>1</v>
      </c>
      <c r="H98" s="693">
        <v>40952</v>
      </c>
      <c r="I98" s="693">
        <v>41255</v>
      </c>
      <c r="J98" s="167" t="s">
        <v>20</v>
      </c>
      <c r="K98" s="310">
        <v>0</v>
      </c>
      <c r="L98" s="313">
        <v>10</v>
      </c>
      <c r="M98" s="778">
        <v>1664</v>
      </c>
      <c r="N98" s="313">
        <v>1664</v>
      </c>
      <c r="O98" s="171" t="s">
        <v>2971</v>
      </c>
      <c r="P98" s="171">
        <v>72</v>
      </c>
      <c r="Q98" s="446" t="s">
        <v>3086</v>
      </c>
      <c r="R98" s="75"/>
      <c r="S98" s="75"/>
      <c r="T98" s="75"/>
      <c r="U98" s="75"/>
      <c r="V98" s="75"/>
      <c r="W98" s="75"/>
      <c r="X98" s="75"/>
      <c r="Y98" s="75"/>
      <c r="Z98" s="75"/>
    </row>
    <row r="99" spans="1:26" s="76" customFormat="1" ht="60" x14ac:dyDescent="0.25">
      <c r="A99" s="62"/>
      <c r="B99" s="77" t="s">
        <v>2954</v>
      </c>
      <c r="C99" s="79" t="s">
        <v>2954</v>
      </c>
      <c r="D99" s="77" t="s">
        <v>2955</v>
      </c>
      <c r="E99" s="776" t="s">
        <v>3081</v>
      </c>
      <c r="F99" s="165" t="s">
        <v>19</v>
      </c>
      <c r="G99" s="164">
        <v>1</v>
      </c>
      <c r="H99" s="693">
        <v>41298</v>
      </c>
      <c r="I99" s="693">
        <v>41614</v>
      </c>
      <c r="J99" s="167" t="s">
        <v>20</v>
      </c>
      <c r="K99" s="313">
        <v>10.4</v>
      </c>
      <c r="L99" s="330">
        <v>0</v>
      </c>
      <c r="M99" s="778">
        <v>480</v>
      </c>
      <c r="N99" s="313">
        <v>480</v>
      </c>
      <c r="O99" s="171" t="s">
        <v>2972</v>
      </c>
      <c r="P99" s="171">
        <v>73</v>
      </c>
      <c r="Q99" s="446" t="s">
        <v>3085</v>
      </c>
      <c r="R99" s="75"/>
      <c r="S99" s="75"/>
      <c r="T99" s="75"/>
      <c r="U99" s="75"/>
      <c r="V99" s="75"/>
      <c r="W99" s="75"/>
      <c r="X99" s="75"/>
      <c r="Y99" s="75"/>
      <c r="Z99" s="75"/>
    </row>
    <row r="100" spans="1:26" s="76" customFormat="1" ht="60" x14ac:dyDescent="0.25">
      <c r="A100" s="62"/>
      <c r="B100" s="77" t="s">
        <v>2954</v>
      </c>
      <c r="C100" s="79" t="s">
        <v>2954</v>
      </c>
      <c r="D100" s="77" t="s">
        <v>2955</v>
      </c>
      <c r="E100" s="776" t="s">
        <v>3082</v>
      </c>
      <c r="F100" s="165" t="s">
        <v>19</v>
      </c>
      <c r="G100" s="164">
        <v>1</v>
      </c>
      <c r="H100" s="693">
        <v>41298</v>
      </c>
      <c r="I100" s="693">
        <v>41578</v>
      </c>
      <c r="J100" s="167" t="s">
        <v>20</v>
      </c>
      <c r="K100" s="313">
        <v>0</v>
      </c>
      <c r="L100" s="330">
        <v>9.1999999999999993</v>
      </c>
      <c r="M100" s="778">
        <v>150</v>
      </c>
      <c r="N100" s="313">
        <v>150</v>
      </c>
      <c r="O100" s="171" t="s">
        <v>2973</v>
      </c>
      <c r="P100" s="171">
        <v>73</v>
      </c>
      <c r="Q100" s="446" t="s">
        <v>3086</v>
      </c>
      <c r="R100" s="75"/>
      <c r="S100" s="75"/>
      <c r="T100" s="75"/>
      <c r="U100" s="75"/>
      <c r="V100" s="75"/>
      <c r="W100" s="75"/>
      <c r="X100" s="75"/>
      <c r="Y100" s="75"/>
      <c r="Z100" s="75"/>
    </row>
    <row r="101" spans="1:26" s="76" customFormat="1" ht="60" x14ac:dyDescent="0.25">
      <c r="A101" s="62"/>
      <c r="B101" s="77" t="s">
        <v>2954</v>
      </c>
      <c r="C101" s="79" t="s">
        <v>2954</v>
      </c>
      <c r="D101" s="77" t="s">
        <v>2955</v>
      </c>
      <c r="E101" s="776" t="s">
        <v>3083</v>
      </c>
      <c r="F101" s="165" t="s">
        <v>19</v>
      </c>
      <c r="G101" s="164">
        <v>1</v>
      </c>
      <c r="H101" s="693">
        <v>41309</v>
      </c>
      <c r="I101" s="693">
        <v>41623</v>
      </c>
      <c r="J101" s="167" t="s">
        <v>20</v>
      </c>
      <c r="K101" s="313">
        <v>0</v>
      </c>
      <c r="L101" s="313">
        <f>9+0.87+0.5</f>
        <v>10.37</v>
      </c>
      <c r="M101" s="778">
        <v>1625</v>
      </c>
      <c r="N101" s="313">
        <v>1625</v>
      </c>
      <c r="O101" s="171" t="s">
        <v>2974</v>
      </c>
      <c r="P101" s="171">
        <v>73</v>
      </c>
      <c r="Q101" s="446" t="s">
        <v>3086</v>
      </c>
      <c r="R101" s="75"/>
      <c r="S101" s="75"/>
      <c r="T101" s="75"/>
      <c r="U101" s="75"/>
      <c r="V101" s="75"/>
      <c r="W101" s="75"/>
      <c r="X101" s="75"/>
      <c r="Y101" s="75"/>
      <c r="Z101" s="75"/>
    </row>
    <row r="102" spans="1:26" s="76" customFormat="1" ht="30" x14ac:dyDescent="0.25">
      <c r="A102" s="62"/>
      <c r="B102" s="77" t="s">
        <v>2954</v>
      </c>
      <c r="C102" s="79" t="s">
        <v>2954</v>
      </c>
      <c r="D102" s="77" t="s">
        <v>2955</v>
      </c>
      <c r="E102" s="164" t="s">
        <v>2975</v>
      </c>
      <c r="F102" s="165" t="s">
        <v>19</v>
      </c>
      <c r="G102" s="164">
        <v>1</v>
      </c>
      <c r="H102" s="312">
        <v>41579</v>
      </c>
      <c r="I102" s="167">
        <v>41614</v>
      </c>
      <c r="J102" s="167" t="s">
        <v>20</v>
      </c>
      <c r="K102" s="310">
        <v>0</v>
      </c>
      <c r="L102" s="330">
        <v>1.1000000000000001</v>
      </c>
      <c r="M102" s="313">
        <v>350</v>
      </c>
      <c r="N102" s="313">
        <v>350</v>
      </c>
      <c r="O102" s="171" t="s">
        <v>2976</v>
      </c>
      <c r="P102" s="171">
        <v>73</v>
      </c>
      <c r="Q102" s="1854" t="s">
        <v>3084</v>
      </c>
      <c r="R102" s="75"/>
      <c r="S102" s="75"/>
      <c r="T102" s="75"/>
      <c r="U102" s="75"/>
      <c r="V102" s="75"/>
      <c r="W102" s="75"/>
      <c r="X102" s="75"/>
      <c r="Y102" s="75"/>
      <c r="Z102" s="75"/>
    </row>
    <row r="103" spans="1:26" s="76" customFormat="1" ht="30" x14ac:dyDescent="0.25">
      <c r="A103" s="62"/>
      <c r="B103" s="77" t="s">
        <v>2954</v>
      </c>
      <c r="C103" s="79" t="s">
        <v>2954</v>
      </c>
      <c r="D103" s="77" t="s">
        <v>2955</v>
      </c>
      <c r="E103" s="164" t="s">
        <v>2977</v>
      </c>
      <c r="F103" s="165" t="s">
        <v>19</v>
      </c>
      <c r="G103" s="164">
        <v>1</v>
      </c>
      <c r="H103" s="312">
        <v>41673</v>
      </c>
      <c r="I103" s="167">
        <v>41973</v>
      </c>
      <c r="J103" s="167" t="s">
        <v>20</v>
      </c>
      <c r="K103" s="310">
        <v>0</v>
      </c>
      <c r="L103" s="330">
        <v>7.9</v>
      </c>
      <c r="M103" s="313">
        <v>0</v>
      </c>
      <c r="N103" s="313">
        <v>0</v>
      </c>
      <c r="O103" s="171" t="s">
        <v>2978</v>
      </c>
      <c r="P103" s="171">
        <v>73</v>
      </c>
      <c r="Q103" s="1854"/>
      <c r="R103" s="75"/>
      <c r="S103" s="75"/>
      <c r="T103" s="75"/>
      <c r="U103" s="75"/>
      <c r="V103" s="75"/>
      <c r="W103" s="75"/>
      <c r="X103" s="75"/>
      <c r="Y103" s="75"/>
      <c r="Z103" s="75"/>
    </row>
    <row r="104" spans="1:26" s="76" customFormat="1" ht="30" x14ac:dyDescent="0.25">
      <c r="A104" s="62"/>
      <c r="B104" s="77" t="s">
        <v>2954</v>
      </c>
      <c r="C104" s="79" t="s">
        <v>2954</v>
      </c>
      <c r="D104" s="77" t="s">
        <v>2955</v>
      </c>
      <c r="E104" s="164" t="s">
        <v>2979</v>
      </c>
      <c r="F104" s="165" t="s">
        <v>19</v>
      </c>
      <c r="G104" s="164">
        <v>1</v>
      </c>
      <c r="H104" s="312">
        <v>41659</v>
      </c>
      <c r="I104" s="167">
        <v>41973</v>
      </c>
      <c r="J104" s="167" t="s">
        <v>20</v>
      </c>
      <c r="K104" s="329">
        <v>0</v>
      </c>
      <c r="L104" s="330">
        <v>8.3000000000000007</v>
      </c>
      <c r="M104" s="313">
        <v>0</v>
      </c>
      <c r="N104" s="313">
        <v>0</v>
      </c>
      <c r="O104" s="171" t="s">
        <v>2980</v>
      </c>
      <c r="P104" s="171">
        <v>73</v>
      </c>
      <c r="Q104" s="1854"/>
      <c r="R104" s="75"/>
      <c r="S104" s="75"/>
      <c r="T104" s="75"/>
      <c r="U104" s="75"/>
      <c r="V104" s="75"/>
      <c r="W104" s="75"/>
      <c r="X104" s="75"/>
      <c r="Y104" s="75"/>
      <c r="Z104" s="75"/>
    </row>
    <row r="105" spans="1:26" s="76" customFormat="1" ht="30" x14ac:dyDescent="0.25">
      <c r="A105" s="62"/>
      <c r="B105" s="77" t="s">
        <v>2954</v>
      </c>
      <c r="C105" s="79" t="s">
        <v>2954</v>
      </c>
      <c r="D105" s="77" t="s">
        <v>2955</v>
      </c>
      <c r="E105" s="164" t="s">
        <v>2981</v>
      </c>
      <c r="F105" s="165" t="s">
        <v>19</v>
      </c>
      <c r="G105" s="164">
        <v>1</v>
      </c>
      <c r="H105" s="312">
        <v>41663</v>
      </c>
      <c r="I105" s="167">
        <v>41973</v>
      </c>
      <c r="J105" s="167" t="s">
        <v>20</v>
      </c>
      <c r="K105" s="310">
        <v>0</v>
      </c>
      <c r="L105" s="330">
        <v>8.1999999999999993</v>
      </c>
      <c r="M105" s="313">
        <v>0</v>
      </c>
      <c r="N105" s="313">
        <v>0</v>
      </c>
      <c r="O105" s="171" t="s">
        <v>2982</v>
      </c>
      <c r="P105" s="171">
        <v>73</v>
      </c>
      <c r="Q105" s="1854"/>
      <c r="R105" s="75"/>
      <c r="S105" s="75"/>
      <c r="T105" s="75"/>
      <c r="U105" s="75"/>
      <c r="V105" s="75"/>
      <c r="W105" s="75"/>
      <c r="X105" s="75"/>
      <c r="Y105" s="75"/>
      <c r="Z105" s="75"/>
    </row>
    <row r="106" spans="1:26" s="76" customFormat="1" x14ac:dyDescent="0.25">
      <c r="A106" s="62"/>
      <c r="B106" s="77" t="s">
        <v>29</v>
      </c>
      <c r="C106" s="79"/>
      <c r="D106" s="77"/>
      <c r="E106" s="164"/>
      <c r="F106" s="165"/>
      <c r="G106" s="164"/>
      <c r="H106" s="312"/>
      <c r="I106" s="167"/>
      <c r="J106" s="167"/>
      <c r="K106" s="310"/>
      <c r="L106" s="330"/>
      <c r="M106" s="313"/>
      <c r="N106" s="313"/>
      <c r="O106" s="171"/>
      <c r="P106" s="171"/>
      <c r="Q106" s="1854"/>
      <c r="R106" s="75"/>
      <c r="S106" s="75"/>
      <c r="T106" s="75"/>
      <c r="U106" s="75"/>
      <c r="V106" s="75"/>
      <c r="W106" s="75"/>
      <c r="X106" s="75"/>
      <c r="Y106" s="75"/>
      <c r="Z106" s="75"/>
    </row>
    <row r="107" spans="1:26" s="76" customFormat="1" x14ac:dyDescent="0.25">
      <c r="A107" s="62"/>
      <c r="B107" s="47"/>
      <c r="C107" s="79"/>
      <c r="D107" s="77"/>
      <c r="E107" s="164"/>
      <c r="F107" s="165"/>
      <c r="G107" s="164"/>
      <c r="H107" s="312"/>
      <c r="I107" s="167"/>
      <c r="J107" s="167"/>
      <c r="K107" s="313">
        <f>K105+K104+K103+K102+K101+K100+K99+K98+K97+K96+K95+K94+K93+K92+K91+K90+K89</f>
        <v>30.7</v>
      </c>
      <c r="L107" s="313">
        <f>SUM(L89:L105)</f>
        <v>130.70999999999998</v>
      </c>
      <c r="M107" s="313"/>
      <c r="N107" s="313"/>
      <c r="O107" s="171"/>
      <c r="P107" s="171"/>
      <c r="Q107" s="1854"/>
      <c r="R107" s="75"/>
      <c r="S107" s="75"/>
      <c r="T107" s="75"/>
      <c r="U107" s="75"/>
      <c r="V107" s="75"/>
      <c r="W107" s="75"/>
      <c r="X107" s="75"/>
      <c r="Y107" s="75"/>
      <c r="Z107" s="75"/>
    </row>
    <row r="108" spans="1:26" s="100" customFormat="1" x14ac:dyDescent="0.25">
      <c r="B108" s="1569" t="s">
        <v>60</v>
      </c>
      <c r="C108" s="1569" t="s">
        <v>61</v>
      </c>
      <c r="D108" s="1571" t="s">
        <v>62</v>
      </c>
      <c r="E108" s="1571"/>
    </row>
    <row r="109" spans="1:26" s="100" customFormat="1" x14ac:dyDescent="0.25">
      <c r="B109" s="1570"/>
      <c r="C109" s="1570"/>
      <c r="D109" s="552" t="s">
        <v>63</v>
      </c>
      <c r="E109" s="105" t="s">
        <v>64</v>
      </c>
    </row>
    <row r="110" spans="1:26" s="100" customFormat="1" ht="18.75" x14ac:dyDescent="0.25">
      <c r="B110" s="106" t="s">
        <v>65</v>
      </c>
      <c r="C110" s="694">
        <f>K107</f>
        <v>30.7</v>
      </c>
      <c r="D110" s="694" t="s">
        <v>1507</v>
      </c>
      <c r="E110" s="109"/>
      <c r="F110" s="110"/>
    </row>
    <row r="111" spans="1:26" s="100" customFormat="1" x14ac:dyDescent="0.25">
      <c r="B111" s="106" t="s">
        <v>66</v>
      </c>
      <c r="C111" s="414">
        <v>2664</v>
      </c>
      <c r="D111" s="569" t="s">
        <v>1507</v>
      </c>
      <c r="E111" s="109"/>
    </row>
    <row r="112" spans="1:26" x14ac:dyDescent="0.25">
      <c r="B112" s="112"/>
      <c r="C112" s="1582"/>
      <c r="D112" s="1582"/>
      <c r="E112" s="1582"/>
      <c r="F112" s="1582"/>
      <c r="G112" s="1582"/>
      <c r="H112" s="1582"/>
      <c r="I112" s="1582"/>
      <c r="J112" s="1582"/>
      <c r="K112" s="1582"/>
      <c r="L112" s="1582"/>
      <c r="M112" s="1582"/>
      <c r="N112" s="1582"/>
      <c r="O112" s="100"/>
      <c r="P112" s="100"/>
      <c r="Q112" s="100"/>
    </row>
    <row r="113" spans="2:17" ht="15.75" thickBot="1" x14ac:dyDescent="0.3"/>
    <row r="114" spans="2:17" ht="27" thickBot="1" x14ac:dyDescent="0.3">
      <c r="B114" s="1583" t="s">
        <v>67</v>
      </c>
      <c r="C114" s="1583"/>
      <c r="D114" s="1583"/>
      <c r="E114" s="1583"/>
      <c r="F114" s="1583"/>
      <c r="G114" s="1583"/>
      <c r="H114" s="1583"/>
      <c r="I114" s="1583"/>
      <c r="J114" s="1583"/>
      <c r="K114" s="1583"/>
      <c r="L114" s="1583"/>
      <c r="M114" s="1583"/>
      <c r="N114" s="1583"/>
    </row>
    <row r="117" spans="2:17" ht="90" x14ac:dyDescent="0.25">
      <c r="B117" s="568" t="s">
        <v>68</v>
      </c>
      <c r="C117" s="114" t="s">
        <v>69</v>
      </c>
      <c r="D117" s="114" t="s">
        <v>70</v>
      </c>
      <c r="E117" s="114" t="s">
        <v>71</v>
      </c>
      <c r="F117" s="114" t="s">
        <v>72</v>
      </c>
      <c r="G117" s="114" t="s">
        <v>73</v>
      </c>
      <c r="H117" s="114" t="s">
        <v>74</v>
      </c>
      <c r="I117" s="114" t="s">
        <v>75</v>
      </c>
      <c r="J117" s="114" t="s">
        <v>76</v>
      </c>
      <c r="K117" s="114" t="s">
        <v>77</v>
      </c>
      <c r="L117" s="114" t="s">
        <v>78</v>
      </c>
      <c r="M117" s="115" t="s">
        <v>79</v>
      </c>
      <c r="N117" s="115" t="s">
        <v>80</v>
      </c>
      <c r="O117" s="1579" t="s">
        <v>81</v>
      </c>
      <c r="P117" s="1581"/>
      <c r="Q117" s="114" t="s">
        <v>82</v>
      </c>
    </row>
    <row r="118" spans="2:17" ht="136.5" customHeight="1" x14ac:dyDescent="0.25">
      <c r="B118" s="281" t="s">
        <v>2983</v>
      </c>
      <c r="C118" s="281" t="s">
        <v>2983</v>
      </c>
      <c r="D118" s="282"/>
      <c r="E118" s="282"/>
      <c r="F118" s="189"/>
      <c r="G118" s="189"/>
      <c r="H118" s="189" t="s">
        <v>19</v>
      </c>
      <c r="I118" s="283"/>
      <c r="J118" s="283"/>
      <c r="K118" s="51"/>
      <c r="L118" s="51"/>
      <c r="M118" s="51"/>
      <c r="N118" s="51"/>
      <c r="O118" s="1616" t="s">
        <v>2984</v>
      </c>
      <c r="P118" s="1617"/>
      <c r="Q118" s="550" t="s">
        <v>20</v>
      </c>
    </row>
    <row r="119" spans="2:17" x14ac:dyDescent="0.25">
      <c r="B119" s="281"/>
      <c r="C119" s="281"/>
      <c r="D119" s="284"/>
      <c r="E119" s="282"/>
      <c r="F119" s="189"/>
      <c r="G119" s="189"/>
      <c r="H119" s="189"/>
      <c r="I119" s="283"/>
      <c r="J119" s="283"/>
      <c r="K119" s="51"/>
      <c r="L119" s="51"/>
      <c r="M119" s="51"/>
      <c r="N119" s="51"/>
      <c r="O119" s="1616"/>
      <c r="P119" s="1617"/>
      <c r="Q119" s="51"/>
    </row>
    <row r="120" spans="2:17" x14ac:dyDescent="0.25">
      <c r="B120" s="281"/>
      <c r="C120" s="281"/>
      <c r="D120" s="284"/>
      <c r="E120" s="282"/>
      <c r="F120" s="189"/>
      <c r="G120" s="189"/>
      <c r="H120" s="189"/>
      <c r="I120" s="283"/>
      <c r="J120" s="283"/>
      <c r="K120" s="51"/>
      <c r="L120" s="51"/>
      <c r="M120" s="51"/>
      <c r="N120" s="51"/>
      <c r="O120" s="1616"/>
      <c r="P120" s="1617"/>
      <c r="Q120" s="51"/>
    </row>
    <row r="121" spans="2:17" x14ac:dyDescent="0.25">
      <c r="B121" s="281"/>
      <c r="C121" s="281"/>
      <c r="D121" s="284"/>
      <c r="E121" s="282"/>
      <c r="F121" s="189"/>
      <c r="G121" s="189"/>
      <c r="H121" s="189"/>
      <c r="I121" s="283"/>
      <c r="J121" s="283"/>
      <c r="K121" s="51"/>
      <c r="L121" s="51"/>
      <c r="M121" s="51"/>
      <c r="N121" s="51"/>
      <c r="O121" s="1616"/>
      <c r="P121" s="1617"/>
      <c r="Q121" s="51"/>
    </row>
    <row r="122" spans="2:17" x14ac:dyDescent="0.25">
      <c r="B122" s="281"/>
      <c r="C122" s="281"/>
      <c r="D122" s="284"/>
      <c r="E122" s="282"/>
      <c r="F122" s="189"/>
      <c r="G122" s="189"/>
      <c r="H122" s="189"/>
      <c r="I122" s="283"/>
      <c r="J122" s="283"/>
      <c r="K122" s="51"/>
      <c r="L122" s="51"/>
      <c r="M122" s="51"/>
      <c r="N122" s="51"/>
      <c r="O122" s="1616"/>
      <c r="P122" s="1617"/>
      <c r="Q122" s="51"/>
    </row>
    <row r="123" spans="2:17" x14ac:dyDescent="0.25">
      <c r="B123" s="281"/>
      <c r="C123" s="281"/>
      <c r="D123" s="282"/>
      <c r="E123" s="282"/>
      <c r="F123" s="189"/>
      <c r="G123" s="189"/>
      <c r="H123" s="189"/>
      <c r="I123" s="283"/>
      <c r="J123" s="283"/>
      <c r="K123" s="51"/>
      <c r="L123" s="51"/>
      <c r="M123" s="51"/>
      <c r="N123" s="51"/>
      <c r="O123" s="1616"/>
      <c r="P123" s="1617"/>
      <c r="Q123" s="51"/>
    </row>
    <row r="124" spans="2:17" x14ac:dyDescent="0.25">
      <c r="B124" s="281"/>
      <c r="C124" s="281"/>
      <c r="D124" s="282"/>
      <c r="E124" s="282"/>
      <c r="F124" s="189"/>
      <c r="G124" s="189"/>
      <c r="H124" s="189"/>
      <c r="I124" s="283"/>
      <c r="J124" s="283"/>
      <c r="K124" s="51"/>
      <c r="L124" s="51"/>
      <c r="M124" s="51"/>
      <c r="N124" s="51"/>
      <c r="O124" s="1616"/>
      <c r="P124" s="1617"/>
      <c r="Q124" s="51"/>
    </row>
    <row r="125" spans="2:17" x14ac:dyDescent="0.25">
      <c r="B125" s="281"/>
      <c r="C125" s="281"/>
      <c r="D125" s="282"/>
      <c r="E125" s="282"/>
      <c r="F125" s="189"/>
      <c r="G125" s="189"/>
      <c r="H125" s="189"/>
      <c r="I125" s="283"/>
      <c r="J125" s="283"/>
      <c r="K125" s="51"/>
      <c r="L125" s="51"/>
      <c r="M125" s="51"/>
      <c r="N125" s="51"/>
      <c r="O125" s="1616"/>
      <c r="P125" s="1617"/>
      <c r="Q125" s="51"/>
    </row>
    <row r="126" spans="2:17" x14ac:dyDescent="0.25">
      <c r="B126" s="281"/>
      <c r="C126" s="281"/>
      <c r="D126" s="282"/>
      <c r="E126" s="282"/>
      <c r="F126" s="189"/>
      <c r="G126" s="189"/>
      <c r="H126" s="189"/>
      <c r="I126" s="283"/>
      <c r="J126" s="283"/>
      <c r="K126" s="51"/>
      <c r="L126" s="51"/>
      <c r="M126" s="51"/>
      <c r="N126" s="51"/>
      <c r="O126" s="1616"/>
      <c r="P126" s="1617"/>
      <c r="Q126" s="51"/>
    </row>
    <row r="127" spans="2:17" x14ac:dyDescent="0.25">
      <c r="B127" s="281"/>
      <c r="C127" s="281"/>
      <c r="D127" s="282"/>
      <c r="E127" s="282"/>
      <c r="F127" s="189"/>
      <c r="G127" s="189"/>
      <c r="H127" s="189"/>
      <c r="I127" s="283"/>
      <c r="J127" s="283"/>
      <c r="K127" s="51"/>
      <c r="L127" s="51"/>
      <c r="M127" s="51"/>
      <c r="N127" s="51"/>
      <c r="O127" s="1616"/>
      <c r="P127" s="1617"/>
      <c r="Q127" s="51"/>
    </row>
    <row r="128" spans="2:17" x14ac:dyDescent="0.25">
      <c r="B128" s="281"/>
      <c r="C128" s="281"/>
      <c r="D128" s="282"/>
      <c r="E128" s="282"/>
      <c r="F128" s="189"/>
      <c r="G128" s="189"/>
      <c r="H128" s="189"/>
      <c r="I128" s="283"/>
      <c r="J128" s="283"/>
      <c r="K128" s="51"/>
      <c r="L128" s="51"/>
      <c r="M128" s="51"/>
      <c r="N128" s="51"/>
      <c r="O128" s="1616"/>
      <c r="P128" s="1617"/>
      <c r="Q128" s="51"/>
    </row>
    <row r="129" spans="2:17" x14ac:dyDescent="0.25">
      <c r="B129" s="281"/>
      <c r="C129" s="281"/>
      <c r="D129" s="284"/>
      <c r="E129" s="282"/>
      <c r="F129" s="189"/>
      <c r="G129" s="189"/>
      <c r="H129" s="189"/>
      <c r="I129" s="283"/>
      <c r="J129" s="283"/>
      <c r="K129" s="51"/>
      <c r="L129" s="51"/>
      <c r="M129" s="51"/>
      <c r="N129" s="51"/>
      <c r="O129" s="1616"/>
      <c r="P129" s="1617"/>
      <c r="Q129" s="51"/>
    </row>
    <row r="130" spans="2:17" x14ac:dyDescent="0.25">
      <c r="B130" s="281"/>
      <c r="C130" s="281"/>
      <c r="D130" s="282"/>
      <c r="E130" s="282"/>
      <c r="F130" s="189"/>
      <c r="G130" s="189"/>
      <c r="H130" s="189"/>
      <c r="I130" s="283"/>
      <c r="J130" s="283"/>
      <c r="K130" s="51"/>
      <c r="L130" s="51"/>
      <c r="M130" s="51"/>
      <c r="N130" s="51"/>
      <c r="O130" s="1616"/>
      <c r="P130" s="1617"/>
      <c r="Q130" s="51"/>
    </row>
    <row r="131" spans="2:17" x14ac:dyDescent="0.25">
      <c r="B131" s="281"/>
      <c r="C131" s="281"/>
      <c r="D131" s="282"/>
      <c r="E131" s="282"/>
      <c r="F131" s="189"/>
      <c r="G131" s="189"/>
      <c r="H131" s="189"/>
      <c r="I131" s="283"/>
      <c r="J131" s="283"/>
      <c r="K131" s="51"/>
      <c r="L131" s="51"/>
      <c r="M131" s="51"/>
      <c r="N131" s="51"/>
      <c r="O131" s="1616"/>
      <c r="P131" s="1617"/>
      <c r="Q131" s="51"/>
    </row>
    <row r="132" spans="2:17" x14ac:dyDescent="0.25">
      <c r="B132" s="281"/>
      <c r="C132" s="281"/>
      <c r="D132" s="282"/>
      <c r="E132" s="282"/>
      <c r="F132" s="189"/>
      <c r="G132" s="189"/>
      <c r="H132" s="189"/>
      <c r="I132" s="283"/>
      <c r="J132" s="283"/>
      <c r="K132" s="51"/>
      <c r="L132" s="51"/>
      <c r="M132" s="51"/>
      <c r="N132" s="51"/>
      <c r="O132" s="1616"/>
      <c r="P132" s="1617"/>
      <c r="Q132" s="51"/>
    </row>
    <row r="133" spans="2:17" x14ac:dyDescent="0.25">
      <c r="B133" s="281"/>
      <c r="C133" s="281"/>
      <c r="D133" s="282"/>
      <c r="E133" s="282"/>
      <c r="F133" s="189"/>
      <c r="G133" s="189"/>
      <c r="H133" s="189"/>
      <c r="I133" s="283"/>
      <c r="J133" s="283"/>
      <c r="K133" s="51"/>
      <c r="L133" s="51"/>
      <c r="M133" s="51"/>
      <c r="N133" s="51"/>
      <c r="O133" s="1616"/>
      <c r="P133" s="1617"/>
      <c r="Q133" s="51"/>
    </row>
    <row r="134" spans="2:17" x14ac:dyDescent="0.25">
      <c r="B134" s="281"/>
      <c r="C134" s="281"/>
      <c r="D134" s="282"/>
      <c r="E134" s="282"/>
      <c r="F134" s="189"/>
      <c r="G134" s="189"/>
      <c r="H134" s="189"/>
      <c r="I134" s="283"/>
      <c r="J134" s="283"/>
      <c r="K134" s="51"/>
      <c r="L134" s="51"/>
      <c r="M134" s="51"/>
      <c r="N134" s="51"/>
      <c r="O134" s="1616"/>
      <c r="P134" s="1617"/>
      <c r="Q134" s="51"/>
    </row>
    <row r="135" spans="2:17" x14ac:dyDescent="0.25">
      <c r="B135" s="281"/>
      <c r="C135" s="281"/>
      <c r="D135" s="282"/>
      <c r="E135" s="282"/>
      <c r="F135" s="189"/>
      <c r="G135" s="189"/>
      <c r="H135" s="189"/>
      <c r="I135" s="283"/>
      <c r="J135" s="283"/>
      <c r="K135" s="51"/>
      <c r="L135" s="51"/>
      <c r="M135" s="51"/>
      <c r="N135" s="51"/>
      <c r="O135" s="1616"/>
      <c r="P135" s="1617"/>
      <c r="Q135" s="51"/>
    </row>
    <row r="136" spans="2:17" x14ac:dyDescent="0.25">
      <c r="B136" s="281"/>
      <c r="C136" s="281"/>
      <c r="D136" s="282"/>
      <c r="E136" s="282"/>
      <c r="F136" s="189"/>
      <c r="G136" s="189"/>
      <c r="H136" s="189"/>
      <c r="I136" s="283"/>
      <c r="J136" s="283"/>
      <c r="K136" s="51"/>
      <c r="L136" s="51"/>
      <c r="M136" s="51"/>
      <c r="N136" s="51"/>
      <c r="O136" s="1616"/>
      <c r="P136" s="1617"/>
      <c r="Q136" s="51"/>
    </row>
    <row r="137" spans="2:17" x14ac:dyDescent="0.25">
      <c r="B137" s="281"/>
      <c r="C137" s="281"/>
      <c r="D137" s="282"/>
      <c r="E137" s="282"/>
      <c r="F137" s="189"/>
      <c r="G137" s="189"/>
      <c r="H137" s="189"/>
      <c r="I137" s="283"/>
      <c r="J137" s="283"/>
      <c r="K137" s="51"/>
      <c r="L137" s="51"/>
      <c r="M137" s="51"/>
      <c r="N137" s="51"/>
      <c r="O137" s="1616"/>
      <c r="P137" s="1617"/>
      <c r="Q137" s="51"/>
    </row>
    <row r="138" spans="2:17" x14ac:dyDescent="0.25">
      <c r="B138" s="281"/>
      <c r="C138" s="281"/>
      <c r="D138" s="282"/>
      <c r="E138" s="282"/>
      <c r="F138" s="189"/>
      <c r="G138" s="189"/>
      <c r="H138" s="189"/>
      <c r="I138" s="283"/>
      <c r="J138" s="283"/>
      <c r="K138" s="51"/>
      <c r="L138" s="51"/>
      <c r="M138" s="51"/>
      <c r="N138" s="51"/>
      <c r="O138" s="1616"/>
      <c r="P138" s="1617"/>
      <c r="Q138" s="51"/>
    </row>
    <row r="139" spans="2:17" x14ac:dyDescent="0.25">
      <c r="B139" s="281"/>
      <c r="C139" s="281"/>
      <c r="D139" s="282"/>
      <c r="E139" s="282"/>
      <c r="F139" s="189"/>
      <c r="G139" s="189"/>
      <c r="H139" s="189"/>
      <c r="I139" s="283"/>
      <c r="J139" s="283"/>
      <c r="K139" s="51"/>
      <c r="L139" s="51"/>
      <c r="M139" s="51"/>
      <c r="N139" s="51"/>
      <c r="O139" s="1616"/>
      <c r="P139" s="1617"/>
      <c r="Q139" s="51"/>
    </row>
    <row r="140" spans="2:17" x14ac:dyDescent="0.25">
      <c r="B140" s="281"/>
      <c r="C140" s="281"/>
      <c r="D140" s="282"/>
      <c r="E140" s="282"/>
      <c r="F140" s="189"/>
      <c r="G140" s="189"/>
      <c r="H140" s="189"/>
      <c r="I140" s="283"/>
      <c r="J140" s="283"/>
      <c r="K140" s="51"/>
      <c r="L140" s="51"/>
      <c r="M140" s="51"/>
      <c r="N140" s="51"/>
      <c r="O140" s="570"/>
      <c r="P140" s="571"/>
      <c r="Q140" s="51"/>
    </row>
    <row r="141" spans="2:17" x14ac:dyDescent="0.25">
      <c r="B141" s="281"/>
      <c r="C141" s="281"/>
      <c r="D141" s="282"/>
      <c r="E141" s="282"/>
      <c r="F141" s="189"/>
      <c r="G141" s="189"/>
      <c r="H141" s="189"/>
      <c r="I141" s="283"/>
      <c r="J141" s="283"/>
      <c r="K141" s="51"/>
      <c r="L141" s="51"/>
      <c r="M141" s="51"/>
      <c r="N141" s="51"/>
      <c r="O141" s="1616"/>
      <c r="P141" s="1617"/>
      <c r="Q141" s="51"/>
    </row>
    <row r="142" spans="2:17" x14ac:dyDescent="0.25">
      <c r="B142" s="1" t="s">
        <v>94</v>
      </c>
    </row>
    <row r="143" spans="2:17" x14ac:dyDescent="0.25">
      <c r="B143" s="1" t="s">
        <v>95</v>
      </c>
    </row>
    <row r="146" spans="2:17" ht="26.25" x14ac:dyDescent="0.25">
      <c r="B146" s="696" t="s">
        <v>2985</v>
      </c>
      <c r="C146" s="696"/>
      <c r="D146" s="696"/>
      <c r="E146" s="587"/>
      <c r="F146" s="587"/>
      <c r="G146" s="587"/>
      <c r="H146" s="587"/>
      <c r="I146" s="587"/>
      <c r="J146" s="587"/>
      <c r="K146" s="587"/>
      <c r="L146" s="587"/>
      <c r="M146" s="587"/>
      <c r="N146" s="587"/>
      <c r="O146" s="587"/>
      <c r="P146" s="587"/>
      <c r="Q146" s="587"/>
    </row>
    <row r="147" spans="2:17" ht="75" x14ac:dyDescent="0.25">
      <c r="B147" s="568" t="s">
        <v>97</v>
      </c>
      <c r="C147" s="568" t="s">
        <v>98</v>
      </c>
      <c r="D147" s="568" t="s">
        <v>99</v>
      </c>
      <c r="E147" s="568" t="s">
        <v>100</v>
      </c>
      <c r="F147" s="568" t="s">
        <v>101</v>
      </c>
      <c r="G147" s="568" t="s">
        <v>102</v>
      </c>
      <c r="H147" s="568" t="s">
        <v>103</v>
      </c>
      <c r="I147" s="568" t="s">
        <v>104</v>
      </c>
      <c r="J147" s="1579" t="s">
        <v>699</v>
      </c>
      <c r="K147" s="1580"/>
      <c r="L147" s="1581"/>
      <c r="M147" s="568" t="s">
        <v>106</v>
      </c>
      <c r="N147" s="568" t="s">
        <v>107</v>
      </c>
      <c r="O147" s="568" t="s">
        <v>108</v>
      </c>
      <c r="P147" s="1579" t="s">
        <v>81</v>
      </c>
      <c r="Q147" s="1581"/>
    </row>
    <row r="148" spans="2:17" ht="60" x14ac:dyDescent="0.25">
      <c r="B148" s="1850" t="s">
        <v>3069</v>
      </c>
      <c r="C148" s="1566" t="s">
        <v>3070</v>
      </c>
      <c r="D148" s="1566" t="s">
        <v>2986</v>
      </c>
      <c r="E148" s="1566">
        <v>25772930</v>
      </c>
      <c r="F148" s="1599" t="s">
        <v>129</v>
      </c>
      <c r="G148" s="1599" t="s">
        <v>282</v>
      </c>
      <c r="H148" s="1637">
        <v>40690</v>
      </c>
      <c r="I148" s="1566"/>
      <c r="J148" s="596" t="s">
        <v>2987</v>
      </c>
      <c r="K148" s="51" t="s">
        <v>2988</v>
      </c>
      <c r="L148" s="1566"/>
      <c r="M148" s="1566" t="s">
        <v>19</v>
      </c>
      <c r="N148" s="1566" t="s">
        <v>20</v>
      </c>
      <c r="O148" s="1566" t="s">
        <v>20</v>
      </c>
      <c r="P148" s="1725" t="s">
        <v>2989</v>
      </c>
      <c r="Q148" s="1726"/>
    </row>
    <row r="149" spans="2:17" ht="45" x14ac:dyDescent="0.25">
      <c r="B149" s="1851"/>
      <c r="C149" s="1567"/>
      <c r="D149" s="1567"/>
      <c r="E149" s="1567"/>
      <c r="F149" s="1601"/>
      <c r="G149" s="1601"/>
      <c r="H149" s="1638"/>
      <c r="I149" s="1567"/>
      <c r="J149" s="154" t="s">
        <v>2990</v>
      </c>
      <c r="K149" s="51" t="s">
        <v>2991</v>
      </c>
      <c r="L149" s="1567"/>
      <c r="M149" s="1567"/>
      <c r="N149" s="1567"/>
      <c r="O149" s="1567"/>
      <c r="P149" s="1729"/>
      <c r="Q149" s="1730"/>
    </row>
    <row r="150" spans="2:17" ht="30" x14ac:dyDescent="0.25">
      <c r="B150" s="695" t="s">
        <v>3072</v>
      </c>
      <c r="C150" s="547" t="s">
        <v>3071</v>
      </c>
      <c r="D150" s="547" t="s">
        <v>2992</v>
      </c>
      <c r="E150" s="547">
        <v>30574367</v>
      </c>
      <c r="F150" s="555" t="s">
        <v>129</v>
      </c>
      <c r="G150" s="578" t="s">
        <v>2993</v>
      </c>
      <c r="H150" s="591">
        <v>41355</v>
      </c>
      <c r="I150" s="587"/>
      <c r="J150" s="154" t="s">
        <v>2994</v>
      </c>
      <c r="K150" s="51" t="s">
        <v>2995</v>
      </c>
      <c r="L150" s="594"/>
      <c r="M150" s="547" t="s">
        <v>19</v>
      </c>
      <c r="N150" s="547" t="s">
        <v>19</v>
      </c>
      <c r="O150" s="547" t="s">
        <v>19</v>
      </c>
      <c r="P150" s="1714"/>
      <c r="Q150" s="1715"/>
    </row>
    <row r="151" spans="2:17" x14ac:dyDescent="0.25">
      <c r="B151" s="1850" t="s">
        <v>3073</v>
      </c>
      <c r="C151" s="1566" t="s">
        <v>113</v>
      </c>
      <c r="D151" s="1566" t="s">
        <v>2996</v>
      </c>
      <c r="E151" s="1566">
        <v>1064983387</v>
      </c>
      <c r="F151" s="1599" t="s">
        <v>2997</v>
      </c>
      <c r="G151" s="1599" t="s">
        <v>136</v>
      </c>
      <c r="H151" s="1637">
        <v>40081</v>
      </c>
      <c r="I151" s="1566"/>
      <c r="J151" s="154" t="s">
        <v>2998</v>
      </c>
      <c r="K151" s="51" t="s">
        <v>2999</v>
      </c>
      <c r="L151" s="594"/>
      <c r="M151" s="1566" t="s">
        <v>19</v>
      </c>
      <c r="N151" s="1566" t="s">
        <v>20</v>
      </c>
      <c r="O151" s="1566" t="s">
        <v>20</v>
      </c>
      <c r="P151" s="1725" t="s">
        <v>3068</v>
      </c>
      <c r="Q151" s="1726"/>
    </row>
    <row r="152" spans="2:17" x14ac:dyDescent="0.25">
      <c r="B152" s="1851"/>
      <c r="C152" s="1567"/>
      <c r="D152" s="1567"/>
      <c r="E152" s="1567"/>
      <c r="F152" s="1601"/>
      <c r="G152" s="1601"/>
      <c r="H152" s="1638"/>
      <c r="I152" s="1567"/>
      <c r="J152" s="154" t="s">
        <v>2998</v>
      </c>
      <c r="K152" s="51" t="s">
        <v>3001</v>
      </c>
      <c r="L152" s="594"/>
      <c r="M152" s="1567"/>
      <c r="N152" s="1567"/>
      <c r="O152" s="1567"/>
      <c r="P152" s="1729"/>
      <c r="Q152" s="1730"/>
    </row>
    <row r="153" spans="2:17" ht="75" x14ac:dyDescent="0.25">
      <c r="B153" s="1850" t="s">
        <v>1181</v>
      </c>
      <c r="C153" s="1566" t="s">
        <v>1195</v>
      </c>
      <c r="D153" s="1566" t="s">
        <v>3002</v>
      </c>
      <c r="E153" s="1566">
        <v>72271659</v>
      </c>
      <c r="F153" s="1599" t="s">
        <v>3003</v>
      </c>
      <c r="G153" s="1599" t="s">
        <v>703</v>
      </c>
      <c r="H153" s="1637">
        <v>40263</v>
      </c>
      <c r="I153" s="1566"/>
      <c r="J153" s="154" t="s">
        <v>3004</v>
      </c>
      <c r="K153" s="51" t="s">
        <v>3005</v>
      </c>
      <c r="L153" s="1630"/>
      <c r="M153" s="1566" t="s">
        <v>19</v>
      </c>
      <c r="N153" s="1566" t="s">
        <v>20</v>
      </c>
      <c r="O153" s="1566" t="s">
        <v>19</v>
      </c>
      <c r="P153" s="1725" t="s">
        <v>3000</v>
      </c>
      <c r="Q153" s="1726"/>
    </row>
    <row r="154" spans="2:17" x14ac:dyDescent="0.25">
      <c r="B154" s="1852"/>
      <c r="C154" s="1602"/>
      <c r="D154" s="1602"/>
      <c r="E154" s="1602"/>
      <c r="F154" s="1600"/>
      <c r="G154" s="1600"/>
      <c r="H154" s="1732"/>
      <c r="I154" s="1602"/>
      <c r="J154" s="154" t="s">
        <v>3006</v>
      </c>
      <c r="K154" s="51"/>
      <c r="L154" s="1765"/>
      <c r="M154" s="1602"/>
      <c r="N154" s="1602"/>
      <c r="O154" s="1602"/>
      <c r="P154" s="1727"/>
      <c r="Q154" s="1728"/>
    </row>
    <row r="155" spans="2:17" ht="45" x14ac:dyDescent="0.25">
      <c r="B155" s="1852"/>
      <c r="C155" s="1602"/>
      <c r="D155" s="1602"/>
      <c r="E155" s="1602"/>
      <c r="F155" s="1600"/>
      <c r="G155" s="1600"/>
      <c r="H155" s="1732"/>
      <c r="I155" s="1602"/>
      <c r="J155" s="154" t="s">
        <v>3007</v>
      </c>
      <c r="K155" s="51"/>
      <c r="L155" s="1765"/>
      <c r="M155" s="1602"/>
      <c r="N155" s="1602"/>
      <c r="O155" s="1602"/>
      <c r="P155" s="1727"/>
      <c r="Q155" s="1728"/>
    </row>
    <row r="156" spans="2:17" ht="30" x14ac:dyDescent="0.25">
      <c r="B156" s="1851"/>
      <c r="C156" s="1567"/>
      <c r="D156" s="1567"/>
      <c r="E156" s="1567"/>
      <c r="F156" s="1601"/>
      <c r="G156" s="1601"/>
      <c r="H156" s="1638"/>
      <c r="I156" s="1567"/>
      <c r="J156" s="154" t="s">
        <v>3008</v>
      </c>
      <c r="K156" s="51" t="s">
        <v>3009</v>
      </c>
      <c r="L156" s="1632"/>
      <c r="M156" s="1567"/>
      <c r="N156" s="1567"/>
      <c r="O156" s="1567"/>
      <c r="P156" s="1729"/>
      <c r="Q156" s="1730"/>
    </row>
    <row r="157" spans="2:17" ht="45" x14ac:dyDescent="0.25">
      <c r="B157" s="1850" t="s">
        <v>3075</v>
      </c>
      <c r="C157" s="1566" t="s">
        <v>113</v>
      </c>
      <c r="D157" s="1566" t="s">
        <v>3010</v>
      </c>
      <c r="E157" s="1566">
        <v>13490981</v>
      </c>
      <c r="F157" s="1566" t="s">
        <v>3011</v>
      </c>
      <c r="G157" s="1599" t="s">
        <v>3012</v>
      </c>
      <c r="H157" s="1637">
        <v>36510</v>
      </c>
      <c r="I157" s="1566"/>
      <c r="J157" s="557" t="s">
        <v>3013</v>
      </c>
      <c r="K157" s="154" t="s">
        <v>3014</v>
      </c>
      <c r="L157" s="667"/>
      <c r="M157" s="1566" t="s">
        <v>19</v>
      </c>
      <c r="N157" s="1566" t="s">
        <v>19</v>
      </c>
      <c r="O157" s="1566" t="s">
        <v>19</v>
      </c>
      <c r="P157" s="1725"/>
      <c r="Q157" s="1726"/>
    </row>
    <row r="158" spans="2:17" ht="45" x14ac:dyDescent="0.25">
      <c r="B158" s="1852"/>
      <c r="C158" s="1602"/>
      <c r="D158" s="1602"/>
      <c r="E158" s="1602"/>
      <c r="F158" s="1602"/>
      <c r="G158" s="1600"/>
      <c r="H158" s="1732"/>
      <c r="I158" s="1602"/>
      <c r="J158" s="557" t="s">
        <v>3015</v>
      </c>
      <c r="K158" s="51" t="s">
        <v>3016</v>
      </c>
      <c r="L158" s="51"/>
      <c r="M158" s="1602"/>
      <c r="N158" s="1602"/>
      <c r="O158" s="1602"/>
      <c r="P158" s="1727"/>
      <c r="Q158" s="1728"/>
    </row>
    <row r="159" spans="2:17" ht="45" x14ac:dyDescent="0.25">
      <c r="B159" s="1851"/>
      <c r="C159" s="1567"/>
      <c r="D159" s="1567"/>
      <c r="E159" s="1567"/>
      <c r="F159" s="1567"/>
      <c r="G159" s="1601"/>
      <c r="H159" s="1638"/>
      <c r="I159" s="1567"/>
      <c r="J159" s="154" t="s">
        <v>3017</v>
      </c>
      <c r="K159" s="51" t="s">
        <v>3018</v>
      </c>
      <c r="L159" s="51"/>
      <c r="M159" s="1567"/>
      <c r="N159" s="1567"/>
      <c r="O159" s="1567"/>
      <c r="P159" s="1729"/>
      <c r="Q159" s="1730"/>
    </row>
    <row r="160" spans="2:17" ht="45" x14ac:dyDescent="0.25">
      <c r="B160" s="695" t="s">
        <v>3075</v>
      </c>
      <c r="C160" s="550" t="s">
        <v>113</v>
      </c>
      <c r="D160" s="550" t="s">
        <v>3019</v>
      </c>
      <c r="E160" s="550">
        <v>10773552</v>
      </c>
      <c r="F160" s="154" t="s">
        <v>3020</v>
      </c>
      <c r="G160" s="154" t="s">
        <v>136</v>
      </c>
      <c r="H160" s="307">
        <v>39435</v>
      </c>
      <c r="I160" s="51"/>
      <c r="J160" s="154" t="s">
        <v>3021</v>
      </c>
      <c r="K160" s="51" t="s">
        <v>3022</v>
      </c>
      <c r="L160" s="51"/>
      <c r="M160" s="550" t="s">
        <v>19</v>
      </c>
      <c r="N160" s="550" t="s">
        <v>19</v>
      </c>
      <c r="O160" s="550" t="s">
        <v>19</v>
      </c>
      <c r="P160" s="1714"/>
      <c r="Q160" s="1715"/>
    </row>
    <row r="161" spans="2:17" ht="30" x14ac:dyDescent="0.25">
      <c r="B161" s="1850" t="s">
        <v>3074</v>
      </c>
      <c r="C161" s="1566" t="s">
        <v>3076</v>
      </c>
      <c r="D161" s="1566" t="s">
        <v>3023</v>
      </c>
      <c r="E161" s="1566">
        <v>26161892</v>
      </c>
      <c r="F161" s="1599" t="s">
        <v>3024</v>
      </c>
      <c r="G161" s="1599" t="s">
        <v>2993</v>
      </c>
      <c r="H161" s="1637">
        <v>37799</v>
      </c>
      <c r="I161" s="1566"/>
      <c r="J161" s="154" t="s">
        <v>3025</v>
      </c>
      <c r="K161" s="51" t="s">
        <v>3026</v>
      </c>
      <c r="L161" s="51"/>
      <c r="M161" s="550" t="s">
        <v>19</v>
      </c>
      <c r="N161" s="550" t="s">
        <v>19</v>
      </c>
      <c r="O161" s="550" t="s">
        <v>19</v>
      </c>
      <c r="P161" s="1714"/>
      <c r="Q161" s="1715"/>
    </row>
    <row r="162" spans="2:17" ht="45" x14ac:dyDescent="0.25">
      <c r="B162" s="1851"/>
      <c r="C162" s="1567"/>
      <c r="D162" s="1567"/>
      <c r="E162" s="1567"/>
      <c r="F162" s="1601"/>
      <c r="G162" s="1601"/>
      <c r="H162" s="1638"/>
      <c r="I162" s="1567"/>
      <c r="J162" s="154" t="s">
        <v>3027</v>
      </c>
      <c r="K162" s="51" t="s">
        <v>3028</v>
      </c>
      <c r="L162" s="51"/>
      <c r="M162" s="550" t="s">
        <v>19</v>
      </c>
      <c r="N162" s="550" t="s">
        <v>19</v>
      </c>
      <c r="O162" s="550" t="s">
        <v>19</v>
      </c>
      <c r="P162" s="1714"/>
      <c r="Q162" s="1715"/>
    </row>
    <row r="163" spans="2:17" ht="45" x14ac:dyDescent="0.25">
      <c r="B163" s="547" t="s">
        <v>3029</v>
      </c>
      <c r="C163" s="547" t="s">
        <v>113</v>
      </c>
      <c r="D163" s="547" t="s">
        <v>3030</v>
      </c>
      <c r="E163" s="547">
        <v>30669586</v>
      </c>
      <c r="F163" s="555" t="s">
        <v>129</v>
      </c>
      <c r="G163" s="555" t="s">
        <v>318</v>
      </c>
      <c r="H163" s="591">
        <v>38443</v>
      </c>
      <c r="I163" s="547"/>
      <c r="J163" s="555" t="s">
        <v>318</v>
      </c>
      <c r="K163" s="51" t="s">
        <v>3031</v>
      </c>
      <c r="L163" s="51"/>
      <c r="M163" s="550" t="s">
        <v>19</v>
      </c>
      <c r="N163" s="550" t="s">
        <v>19</v>
      </c>
      <c r="O163" s="550" t="s">
        <v>19</v>
      </c>
      <c r="P163" s="154"/>
      <c r="Q163" s="154"/>
    </row>
    <row r="164" spans="2:17" ht="60" x14ac:dyDescent="0.25">
      <c r="B164" s="1566" t="s">
        <v>3029</v>
      </c>
      <c r="C164" s="1599" t="s">
        <v>113</v>
      </c>
      <c r="D164" s="1566" t="s">
        <v>3032</v>
      </c>
      <c r="E164" s="1566">
        <v>34996044</v>
      </c>
      <c r="F164" s="1599" t="s">
        <v>288</v>
      </c>
      <c r="G164" s="1599" t="s">
        <v>289</v>
      </c>
      <c r="H164" s="1637">
        <v>34793</v>
      </c>
      <c r="I164" s="1566"/>
      <c r="J164" s="154" t="s">
        <v>3033</v>
      </c>
      <c r="K164" s="51" t="s">
        <v>3034</v>
      </c>
      <c r="L164" s="51"/>
      <c r="M164" s="550" t="s">
        <v>19</v>
      </c>
      <c r="N164" s="550" t="s">
        <v>19</v>
      </c>
      <c r="O164" s="550" t="s">
        <v>19</v>
      </c>
      <c r="P164" s="154"/>
      <c r="Q164" s="154"/>
    </row>
    <row r="165" spans="2:17" ht="30" x14ac:dyDescent="0.25">
      <c r="B165" s="1567"/>
      <c r="C165" s="1601"/>
      <c r="D165" s="1567"/>
      <c r="E165" s="1567"/>
      <c r="F165" s="1601"/>
      <c r="G165" s="1601"/>
      <c r="H165" s="1638"/>
      <c r="I165" s="1567"/>
      <c r="J165" s="154" t="s">
        <v>3035</v>
      </c>
      <c r="K165" s="51" t="s">
        <v>3036</v>
      </c>
      <c r="L165" s="51"/>
      <c r="M165" s="550" t="s">
        <v>19</v>
      </c>
      <c r="N165" s="550" t="s">
        <v>19</v>
      </c>
      <c r="O165" s="550" t="s">
        <v>19</v>
      </c>
      <c r="P165" s="154"/>
      <c r="Q165" s="154"/>
    </row>
    <row r="166" spans="2:17" ht="45" x14ac:dyDescent="0.25">
      <c r="B166" s="547" t="s">
        <v>3029</v>
      </c>
      <c r="C166" s="547" t="s">
        <v>113</v>
      </c>
      <c r="D166" s="547" t="s">
        <v>2619</v>
      </c>
      <c r="E166" s="547">
        <v>78762788</v>
      </c>
      <c r="F166" s="555" t="s">
        <v>258</v>
      </c>
      <c r="G166" s="555" t="s">
        <v>1690</v>
      </c>
      <c r="H166" s="591">
        <v>41194</v>
      </c>
      <c r="I166" s="547"/>
      <c r="J166" s="154" t="s">
        <v>3037</v>
      </c>
      <c r="K166" s="154" t="s">
        <v>3038</v>
      </c>
      <c r="L166" s="51"/>
      <c r="M166" s="550" t="s">
        <v>19</v>
      </c>
      <c r="N166" s="550" t="s">
        <v>19</v>
      </c>
      <c r="O166" s="550" t="s">
        <v>19</v>
      </c>
      <c r="P166" s="154"/>
      <c r="Q166" s="154"/>
    </row>
    <row r="167" spans="2:17" ht="30" x14ac:dyDescent="0.25">
      <c r="B167" s="1566" t="s">
        <v>3029</v>
      </c>
      <c r="C167" s="1566" t="s">
        <v>113</v>
      </c>
      <c r="D167" s="1566" t="s">
        <v>3039</v>
      </c>
      <c r="E167" s="1566">
        <v>1067844970</v>
      </c>
      <c r="F167" s="1599" t="s">
        <v>129</v>
      </c>
      <c r="G167" s="1599" t="s">
        <v>282</v>
      </c>
      <c r="H167" s="1637">
        <v>40872</v>
      </c>
      <c r="I167" s="1566"/>
      <c r="J167" s="154" t="s">
        <v>3040</v>
      </c>
      <c r="K167" s="51" t="s">
        <v>3041</v>
      </c>
      <c r="L167" s="1566"/>
      <c r="M167" s="1566" t="s">
        <v>19</v>
      </c>
      <c r="N167" s="1566" t="s">
        <v>19</v>
      </c>
      <c r="O167" s="1566" t="s">
        <v>19</v>
      </c>
      <c r="P167" s="154"/>
      <c r="Q167" s="154"/>
    </row>
    <row r="168" spans="2:17" x14ac:dyDescent="0.25">
      <c r="B168" s="1567"/>
      <c r="C168" s="1567"/>
      <c r="D168" s="1567"/>
      <c r="E168" s="1567"/>
      <c r="F168" s="1601"/>
      <c r="G168" s="1601"/>
      <c r="H168" s="1638"/>
      <c r="I168" s="1567"/>
      <c r="J168" s="154" t="s">
        <v>3042</v>
      </c>
      <c r="K168" s="51" t="s">
        <v>3043</v>
      </c>
      <c r="L168" s="1567"/>
      <c r="M168" s="1567"/>
      <c r="N168" s="1567"/>
      <c r="O168" s="1567"/>
      <c r="P168" s="154"/>
      <c r="Q168" s="154"/>
    </row>
    <row r="169" spans="2:17" ht="45" x14ac:dyDescent="0.25">
      <c r="B169" s="550" t="s">
        <v>3029</v>
      </c>
      <c r="C169" s="547" t="s">
        <v>113</v>
      </c>
      <c r="D169" s="550" t="s">
        <v>1657</v>
      </c>
      <c r="E169" s="550">
        <v>1067895521</v>
      </c>
      <c r="F169" s="557" t="s">
        <v>129</v>
      </c>
      <c r="G169" s="557" t="s">
        <v>282</v>
      </c>
      <c r="H169" s="307">
        <v>41789</v>
      </c>
      <c r="I169" s="550"/>
      <c r="J169" s="154" t="s">
        <v>3044</v>
      </c>
      <c r="K169" s="154" t="s">
        <v>3045</v>
      </c>
      <c r="L169" s="51"/>
      <c r="M169" s="550" t="s">
        <v>19</v>
      </c>
      <c r="N169" s="550" t="s">
        <v>19</v>
      </c>
      <c r="O169" s="550" t="s">
        <v>19</v>
      </c>
      <c r="P169" s="154"/>
      <c r="Q169" s="154"/>
    </row>
    <row r="170" spans="2:17" s="100" customFormat="1" ht="45" x14ac:dyDescent="0.25">
      <c r="B170" s="569" t="s">
        <v>3029</v>
      </c>
      <c r="C170" s="567" t="s">
        <v>113</v>
      </c>
      <c r="D170" s="569" t="s">
        <v>3046</v>
      </c>
      <c r="E170" s="569">
        <v>50906075</v>
      </c>
      <c r="F170" s="558" t="s">
        <v>274</v>
      </c>
      <c r="G170" s="558" t="s">
        <v>275</v>
      </c>
      <c r="H170" s="296">
        <v>38275</v>
      </c>
      <c r="I170" s="569"/>
      <c r="J170" s="154" t="s">
        <v>3044</v>
      </c>
      <c r="K170" s="412" t="s">
        <v>3047</v>
      </c>
      <c r="L170" s="109"/>
      <c r="M170" s="569" t="s">
        <v>19</v>
      </c>
      <c r="N170" s="569" t="s">
        <v>19</v>
      </c>
      <c r="O170" s="569" t="s">
        <v>19</v>
      </c>
      <c r="P170" s="412"/>
      <c r="Q170" s="412"/>
    </row>
    <row r="171" spans="2:17" ht="30" x14ac:dyDescent="0.25">
      <c r="B171" s="569" t="s">
        <v>3029</v>
      </c>
      <c r="C171" s="547" t="s">
        <v>113</v>
      </c>
      <c r="D171" s="550" t="s">
        <v>3048</v>
      </c>
      <c r="E171" s="550">
        <v>1073814748</v>
      </c>
      <c r="F171" s="557" t="s">
        <v>129</v>
      </c>
      <c r="G171" s="557" t="s">
        <v>419</v>
      </c>
      <c r="H171" s="307">
        <v>40535</v>
      </c>
      <c r="I171" s="550"/>
      <c r="J171" s="154" t="s">
        <v>3049</v>
      </c>
      <c r="K171" s="154" t="s">
        <v>3050</v>
      </c>
      <c r="L171" s="51"/>
      <c r="M171" s="550" t="s">
        <v>19</v>
      </c>
      <c r="N171" s="550" t="s">
        <v>19</v>
      </c>
      <c r="O171" s="550" t="s">
        <v>19</v>
      </c>
      <c r="P171" s="154"/>
      <c r="Q171" s="154"/>
    </row>
    <row r="172" spans="2:17" x14ac:dyDescent="0.25">
      <c r="B172" s="569" t="s">
        <v>3029</v>
      </c>
      <c r="C172" s="550" t="s">
        <v>113</v>
      </c>
      <c r="D172" s="550"/>
      <c r="E172" s="550"/>
      <c r="F172" s="557"/>
      <c r="G172" s="557"/>
      <c r="H172" s="307"/>
      <c r="I172" s="550"/>
      <c r="J172" s="154"/>
      <c r="K172" s="51"/>
      <c r="L172" s="51"/>
      <c r="M172" s="550"/>
      <c r="N172" s="550"/>
      <c r="O172" s="550"/>
      <c r="P172" s="154"/>
      <c r="Q172" s="154"/>
    </row>
    <row r="173" spans="2:17" ht="15.75" thickBot="1" x14ac:dyDescent="0.3">
      <c r="B173" s="569"/>
      <c r="C173" s="51"/>
      <c r="D173" s="51"/>
      <c r="E173" s="51"/>
      <c r="F173" s="51"/>
      <c r="G173" s="51"/>
      <c r="H173" s="51"/>
      <c r="I173" s="51"/>
      <c r="J173" s="51"/>
      <c r="K173" s="51"/>
      <c r="L173" s="51"/>
      <c r="M173" s="51"/>
      <c r="N173" s="51"/>
      <c r="O173" s="51"/>
      <c r="P173" s="154"/>
      <c r="Q173" s="154"/>
    </row>
    <row r="174" spans="2:17" ht="27" thickBot="1" x14ac:dyDescent="0.3">
      <c r="B174" s="1584" t="s">
        <v>158</v>
      </c>
      <c r="C174" s="1784"/>
      <c r="D174" s="1784"/>
      <c r="E174" s="1784"/>
      <c r="F174" s="1784"/>
      <c r="G174" s="1784"/>
      <c r="H174" s="1784"/>
      <c r="I174" s="1784"/>
      <c r="J174" s="1784"/>
      <c r="K174" s="1784"/>
      <c r="L174" s="1784"/>
      <c r="M174" s="1784"/>
      <c r="N174" s="1785"/>
    </row>
    <row r="177" spans="1:26" ht="30" x14ac:dyDescent="0.25">
      <c r="B177" s="114" t="s">
        <v>18</v>
      </c>
      <c r="C177" s="114" t="s">
        <v>159</v>
      </c>
      <c r="D177" s="1579" t="s">
        <v>81</v>
      </c>
      <c r="E177" s="1581"/>
    </row>
    <row r="178" spans="1:26" x14ac:dyDescent="0.25">
      <c r="B178" s="154" t="s">
        <v>160</v>
      </c>
      <c r="C178" s="550" t="s">
        <v>19</v>
      </c>
      <c r="D178" s="1613"/>
      <c r="E178" s="1613"/>
    </row>
    <row r="181" spans="1:26" ht="26.25" x14ac:dyDescent="0.25">
      <c r="B181" s="1562" t="s">
        <v>161</v>
      </c>
      <c r="C181" s="1563"/>
      <c r="D181" s="1563"/>
      <c r="E181" s="1563"/>
      <c r="F181" s="1563"/>
      <c r="G181" s="1563"/>
      <c r="H181" s="1563"/>
      <c r="I181" s="1563"/>
      <c r="J181" s="1563"/>
      <c r="K181" s="1563"/>
      <c r="L181" s="1563"/>
      <c r="M181" s="1563"/>
      <c r="N181" s="1563"/>
      <c r="O181" s="1563"/>
      <c r="P181" s="1563"/>
    </row>
    <row r="183" spans="1:26" ht="15.75" thickBot="1" x14ac:dyDescent="0.3"/>
    <row r="184" spans="1:26" ht="27" thickBot="1" x14ac:dyDescent="0.3">
      <c r="B184" s="1584" t="s">
        <v>162</v>
      </c>
      <c r="C184" s="1585"/>
      <c r="D184" s="1585"/>
      <c r="E184" s="1585"/>
      <c r="F184" s="1585"/>
      <c r="G184" s="1585"/>
      <c r="H184" s="1585"/>
      <c r="I184" s="1585"/>
      <c r="J184" s="1585"/>
      <c r="K184" s="1585"/>
      <c r="L184" s="1585"/>
      <c r="M184" s="1585"/>
      <c r="N184" s="1586"/>
    </row>
    <row r="186" spans="1:26" s="3" customFormat="1" ht="15.75" thickBot="1" x14ac:dyDescent="0.3">
      <c r="B186" s="1"/>
      <c r="C186" s="1"/>
      <c r="D186" s="1"/>
      <c r="E186" s="1"/>
      <c r="F186" s="1"/>
      <c r="G186" s="1"/>
      <c r="H186" s="1"/>
      <c r="I186" s="1"/>
      <c r="J186" s="1"/>
      <c r="K186" s="1"/>
      <c r="L186" s="1"/>
      <c r="M186" s="58"/>
      <c r="N186" s="58"/>
      <c r="O186" s="1"/>
      <c r="P186" s="1"/>
      <c r="Q186" s="1"/>
    </row>
    <row r="187" spans="1:26" s="76" customFormat="1" ht="60" x14ac:dyDescent="0.25">
      <c r="A187" s="62">
        <v>1</v>
      </c>
      <c r="B187" s="156" t="s">
        <v>34</v>
      </c>
      <c r="C187" s="156" t="s">
        <v>35</v>
      </c>
      <c r="D187" s="156" t="s">
        <v>36</v>
      </c>
      <c r="E187" s="156" t="s">
        <v>37</v>
      </c>
      <c r="F187" s="156" t="s">
        <v>38</v>
      </c>
      <c r="G187" s="156" t="s">
        <v>39</v>
      </c>
      <c r="H187" s="156" t="s">
        <v>40</v>
      </c>
      <c r="I187" s="156" t="s">
        <v>41</v>
      </c>
      <c r="J187" s="156" t="s">
        <v>42</v>
      </c>
      <c r="K187" s="156" t="s">
        <v>43</v>
      </c>
      <c r="L187" s="156" t="s">
        <v>44</v>
      </c>
      <c r="M187" s="158" t="s">
        <v>45</v>
      </c>
      <c r="N187" s="156" t="s">
        <v>46</v>
      </c>
      <c r="O187" s="156" t="s">
        <v>47</v>
      </c>
      <c r="P187" s="554" t="s">
        <v>48</v>
      </c>
      <c r="Q187" s="554" t="s">
        <v>49</v>
      </c>
      <c r="R187" s="75"/>
      <c r="S187" s="75"/>
      <c r="T187" s="75"/>
      <c r="U187" s="75"/>
      <c r="V187" s="75"/>
      <c r="W187" s="75"/>
      <c r="X187" s="75"/>
      <c r="Y187" s="75"/>
      <c r="Z187" s="75"/>
    </row>
    <row r="188" spans="1:26" s="76" customFormat="1" x14ac:dyDescent="0.25">
      <c r="A188" s="62">
        <f>+A187+1</f>
        <v>2</v>
      </c>
      <c r="B188" s="1837" t="s">
        <v>2954</v>
      </c>
      <c r="C188" s="1839"/>
      <c r="D188" s="1837"/>
      <c r="E188" s="1841"/>
      <c r="F188" s="1839"/>
      <c r="G188" s="1843"/>
      <c r="H188" s="1827"/>
      <c r="I188" s="1827"/>
      <c r="J188" s="1829"/>
      <c r="K188" s="1831"/>
      <c r="L188" s="1833"/>
      <c r="M188" s="1833"/>
      <c r="N188" s="1835"/>
      <c r="O188" s="1845"/>
      <c r="P188" s="1847"/>
      <c r="Q188" s="1809" t="s">
        <v>3051</v>
      </c>
      <c r="R188" s="75"/>
      <c r="S188" s="75"/>
      <c r="T188" s="75"/>
      <c r="U188" s="75"/>
      <c r="V188" s="75"/>
      <c r="W188" s="75"/>
      <c r="X188" s="75"/>
      <c r="Y188" s="75"/>
      <c r="Z188" s="75"/>
    </row>
    <row r="189" spans="1:26" s="76" customFormat="1" x14ac:dyDescent="0.25">
      <c r="A189" s="62">
        <f t="shared" ref="A189:A193" si="0">+A188+1</f>
        <v>3</v>
      </c>
      <c r="B189" s="1838"/>
      <c r="C189" s="1840"/>
      <c r="D189" s="1838"/>
      <c r="E189" s="1842"/>
      <c r="F189" s="1840"/>
      <c r="G189" s="1844"/>
      <c r="H189" s="1828"/>
      <c r="I189" s="1828"/>
      <c r="J189" s="1830"/>
      <c r="K189" s="1832"/>
      <c r="L189" s="1834"/>
      <c r="M189" s="1834"/>
      <c r="N189" s="1836"/>
      <c r="O189" s="1846"/>
      <c r="P189" s="1848"/>
      <c r="Q189" s="1810"/>
      <c r="R189" s="75"/>
      <c r="S189" s="75"/>
      <c r="T189" s="75"/>
      <c r="U189" s="75"/>
      <c r="V189" s="75"/>
      <c r="W189" s="75"/>
      <c r="X189" s="75"/>
      <c r="Y189" s="75"/>
      <c r="Z189" s="75"/>
    </row>
    <row r="190" spans="1:26" s="76" customFormat="1" x14ac:dyDescent="0.25">
      <c r="A190" s="62">
        <f t="shared" si="0"/>
        <v>4</v>
      </c>
      <c r="B190" s="77"/>
      <c r="C190" s="79"/>
      <c r="D190" s="77"/>
      <c r="E190" s="78"/>
      <c r="F190" s="79"/>
      <c r="G190" s="78"/>
      <c r="H190" s="80"/>
      <c r="I190" s="80"/>
      <c r="J190" s="82"/>
      <c r="K190" s="162"/>
      <c r="L190" s="82"/>
      <c r="M190" s="162"/>
      <c r="N190" s="162"/>
      <c r="O190" s="85"/>
      <c r="P190" s="85"/>
      <c r="Q190" s="74"/>
      <c r="R190" s="75"/>
      <c r="S190" s="75"/>
      <c r="T190" s="75"/>
      <c r="U190" s="75"/>
      <c r="V190" s="75"/>
      <c r="W190" s="75"/>
      <c r="X190" s="75"/>
      <c r="Y190" s="75"/>
      <c r="Z190" s="75"/>
    </row>
    <row r="191" spans="1:26" s="76" customFormat="1" x14ac:dyDescent="0.25">
      <c r="A191" s="62">
        <f t="shared" si="0"/>
        <v>5</v>
      </c>
      <c r="B191" s="77"/>
      <c r="C191" s="79"/>
      <c r="D191" s="77"/>
      <c r="E191" s="78"/>
      <c r="F191" s="79"/>
      <c r="G191" s="78"/>
      <c r="H191" s="80"/>
      <c r="I191" s="82"/>
      <c r="J191" s="82"/>
      <c r="K191" s="84"/>
      <c r="L191" s="84"/>
      <c r="M191" s="84"/>
      <c r="N191" s="162"/>
      <c r="O191" s="85"/>
      <c r="P191" s="85"/>
      <c r="Q191" s="74"/>
      <c r="R191" s="75"/>
      <c r="S191" s="75"/>
      <c r="T191" s="75"/>
      <c r="U191" s="75"/>
      <c r="V191" s="75"/>
      <c r="W191" s="75"/>
      <c r="X191" s="75"/>
      <c r="Y191" s="75"/>
      <c r="Z191" s="75"/>
    </row>
    <row r="192" spans="1:26" s="76" customFormat="1" x14ac:dyDescent="0.25">
      <c r="A192" s="62">
        <f t="shared" si="0"/>
        <v>6</v>
      </c>
      <c r="B192" s="77"/>
      <c r="C192" s="79"/>
      <c r="D192" s="77"/>
      <c r="E192" s="78"/>
      <c r="F192" s="79"/>
      <c r="G192" s="78"/>
      <c r="H192" s="80"/>
      <c r="I192" s="82"/>
      <c r="J192" s="82"/>
      <c r="K192" s="82"/>
      <c r="L192" s="84"/>
      <c r="M192" s="84"/>
      <c r="N192" s="84"/>
      <c r="O192" s="85"/>
      <c r="P192" s="85"/>
      <c r="Q192" s="74"/>
      <c r="R192" s="75"/>
      <c r="S192" s="75"/>
      <c r="T192" s="75"/>
      <c r="U192" s="75"/>
      <c r="V192" s="75"/>
      <c r="W192" s="75"/>
      <c r="X192" s="75"/>
      <c r="Y192" s="75"/>
      <c r="Z192" s="75"/>
    </row>
    <row r="193" spans="1:26" s="76" customFormat="1" x14ac:dyDescent="0.25">
      <c r="A193" s="62">
        <f t="shared" si="0"/>
        <v>7</v>
      </c>
      <c r="B193" s="77"/>
      <c r="C193" s="79"/>
      <c r="D193" s="77"/>
      <c r="E193" s="78"/>
      <c r="F193" s="79"/>
      <c r="G193" s="78"/>
      <c r="H193" s="80"/>
      <c r="I193" s="82"/>
      <c r="J193" s="82"/>
      <c r="K193" s="84"/>
      <c r="L193" s="222"/>
      <c r="M193" s="161"/>
      <c r="N193" s="161"/>
      <c r="O193" s="85"/>
      <c r="P193" s="85"/>
      <c r="Q193" s="74"/>
      <c r="R193" s="75"/>
      <c r="S193" s="75"/>
      <c r="T193" s="75"/>
      <c r="U193" s="75"/>
      <c r="V193" s="75"/>
      <c r="W193" s="75"/>
      <c r="X193" s="75"/>
      <c r="Y193" s="75"/>
      <c r="Z193" s="75"/>
    </row>
    <row r="194" spans="1:26" x14ac:dyDescent="0.25">
      <c r="B194" s="163" t="s">
        <v>29</v>
      </c>
      <c r="C194" s="79"/>
      <c r="D194" s="77"/>
      <c r="E194" s="164"/>
      <c r="F194" s="165"/>
      <c r="G194" s="165"/>
      <c r="H194" s="165"/>
      <c r="I194" s="167"/>
      <c r="J194" s="167"/>
      <c r="K194" s="169">
        <f>SUM(K188:K193)</f>
        <v>0</v>
      </c>
      <c r="L194" s="169" t="s">
        <v>865</v>
      </c>
      <c r="M194" s="168">
        <f>SUM(M188:M193)</f>
        <v>0</v>
      </c>
      <c r="N194" s="169">
        <f>SUM(N188:N193)</f>
        <v>0</v>
      </c>
      <c r="O194" s="351">
        <f>SUM(O188:O193)</f>
        <v>0</v>
      </c>
      <c r="P194" s="171"/>
      <c r="Q194" s="88"/>
    </row>
    <row r="195" spans="1:26" x14ac:dyDescent="0.25">
      <c r="B195" s="100"/>
      <c r="C195" s="100"/>
      <c r="D195" s="100"/>
      <c r="E195" s="102"/>
      <c r="F195" s="100"/>
      <c r="G195" s="100"/>
      <c r="H195" s="100"/>
      <c r="I195" s="100"/>
      <c r="J195" s="100"/>
      <c r="K195" s="100"/>
      <c r="L195" s="100"/>
      <c r="M195" s="100"/>
      <c r="N195" s="100"/>
      <c r="O195" s="100"/>
      <c r="P195" s="100"/>
    </row>
    <row r="196" spans="1:26" ht="18.75" x14ac:dyDescent="0.25">
      <c r="B196" s="106" t="s">
        <v>163</v>
      </c>
      <c r="C196" s="172">
        <f>+K194</f>
        <v>0</v>
      </c>
      <c r="H196" s="110"/>
      <c r="I196" s="110"/>
      <c r="J196" s="110"/>
      <c r="K196" s="110"/>
      <c r="L196" s="110"/>
      <c r="M196" s="110"/>
      <c r="N196" s="100"/>
      <c r="O196" s="100"/>
      <c r="P196" s="100"/>
    </row>
    <row r="198" spans="1:26" ht="15.75" thickBot="1" x14ac:dyDescent="0.3">
      <c r="B198" s="352"/>
    </row>
    <row r="199" spans="1:26" ht="30.75" thickBot="1" x14ac:dyDescent="0.3">
      <c r="B199" s="237" t="s">
        <v>175</v>
      </c>
      <c r="C199" s="200" t="s">
        <v>176</v>
      </c>
      <c r="D199" s="237" t="s">
        <v>28</v>
      </c>
      <c r="E199" s="200" t="s">
        <v>402</v>
      </c>
    </row>
    <row r="200" spans="1:26" x14ac:dyDescent="0.25">
      <c r="B200" s="239" t="s">
        <v>403</v>
      </c>
      <c r="C200" s="241">
        <v>20</v>
      </c>
      <c r="D200" s="241"/>
      <c r="E200" s="1610">
        <f>+D200+D201+D202</f>
        <v>0</v>
      </c>
    </row>
    <row r="201" spans="1:26" x14ac:dyDescent="0.25">
      <c r="B201" s="239" t="s">
        <v>404</v>
      </c>
      <c r="C201" s="569">
        <v>30</v>
      </c>
      <c r="D201" s="550">
        <v>0</v>
      </c>
      <c r="E201" s="1602"/>
    </row>
    <row r="202" spans="1:26" ht="15.75" thickBot="1" x14ac:dyDescent="0.3">
      <c r="B202" s="239" t="s">
        <v>405</v>
      </c>
      <c r="C202" s="243">
        <v>40</v>
      </c>
      <c r="D202" s="243">
        <v>0</v>
      </c>
      <c r="E202" s="1611"/>
    </row>
    <row r="204" spans="1:26" ht="15.75" thickBot="1" x14ac:dyDescent="0.3"/>
    <row r="205" spans="1:26" ht="27" thickBot="1" x14ac:dyDescent="0.3">
      <c r="B205" s="1584" t="s">
        <v>164</v>
      </c>
      <c r="C205" s="1585"/>
      <c r="D205" s="1585"/>
      <c r="E205" s="1585"/>
      <c r="F205" s="1585"/>
      <c r="G205" s="1585"/>
      <c r="H205" s="1585"/>
      <c r="I205" s="1585"/>
      <c r="J205" s="1585"/>
      <c r="K205" s="1585"/>
      <c r="L205" s="1585"/>
      <c r="M205" s="1585"/>
      <c r="N205" s="1586"/>
    </row>
    <row r="207" spans="1:26" ht="75" x14ac:dyDescent="0.25">
      <c r="B207" s="568" t="s">
        <v>97</v>
      </c>
      <c r="C207" s="568" t="s">
        <v>98</v>
      </c>
      <c r="D207" s="568" t="s">
        <v>99</v>
      </c>
      <c r="E207" s="568" t="s">
        <v>100</v>
      </c>
      <c r="F207" s="568" t="s">
        <v>101</v>
      </c>
      <c r="G207" s="568" t="s">
        <v>102</v>
      </c>
      <c r="H207" s="568" t="s">
        <v>103</v>
      </c>
      <c r="I207" s="568" t="s">
        <v>104</v>
      </c>
      <c r="J207" s="1579" t="s">
        <v>105</v>
      </c>
      <c r="K207" s="1580"/>
      <c r="L207" s="1581"/>
      <c r="M207" s="568" t="s">
        <v>106</v>
      </c>
      <c r="N207" s="568" t="s">
        <v>107</v>
      </c>
      <c r="O207" s="568" t="s">
        <v>108</v>
      </c>
      <c r="P207" s="1579" t="s">
        <v>81</v>
      </c>
      <c r="Q207" s="1581"/>
    </row>
    <row r="208" spans="1:26" x14ac:dyDescent="0.25">
      <c r="B208" s="1659" t="s">
        <v>3052</v>
      </c>
      <c r="C208" s="1823" t="s">
        <v>3053</v>
      </c>
      <c r="D208" s="1824" t="s">
        <v>3054</v>
      </c>
      <c r="E208" s="1719">
        <v>43723257</v>
      </c>
      <c r="F208" s="1659" t="s">
        <v>288</v>
      </c>
      <c r="G208" s="1659" t="s">
        <v>1359</v>
      </c>
      <c r="H208" s="1712">
        <v>34684</v>
      </c>
      <c r="I208" s="1665"/>
      <c r="J208" s="191"/>
      <c r="K208" s="190"/>
      <c r="L208" s="189" t="s">
        <v>2711</v>
      </c>
      <c r="M208" s="51"/>
      <c r="N208" s="51"/>
      <c r="O208" s="51"/>
      <c r="P208" s="1609"/>
      <c r="Q208" s="1609"/>
    </row>
    <row r="209" spans="2:17" ht="45" x14ac:dyDescent="0.25">
      <c r="B209" s="1661"/>
      <c r="C209" s="1817"/>
      <c r="D209" s="1825"/>
      <c r="E209" s="1721"/>
      <c r="F209" s="1661"/>
      <c r="G209" s="1661"/>
      <c r="H209" s="1713"/>
      <c r="I209" s="1667"/>
      <c r="J209" s="182" t="s">
        <v>3055</v>
      </c>
      <c r="K209" s="284" t="s">
        <v>3056</v>
      </c>
      <c r="L209" s="189"/>
      <c r="M209" s="550" t="s">
        <v>19</v>
      </c>
      <c r="N209" s="550" t="s">
        <v>19</v>
      </c>
      <c r="O209" s="563" t="s">
        <v>20</v>
      </c>
      <c r="P209" s="1714" t="s">
        <v>3057</v>
      </c>
      <c r="Q209" s="1715"/>
    </row>
    <row r="210" spans="2:17" x14ac:dyDescent="0.25">
      <c r="B210" s="1659" t="s">
        <v>3058</v>
      </c>
      <c r="C210" s="1716" t="s">
        <v>3053</v>
      </c>
      <c r="D210" s="1719" t="s">
        <v>3059</v>
      </c>
      <c r="E210" s="1719">
        <v>42885150</v>
      </c>
      <c r="F210" s="1659" t="s">
        <v>1577</v>
      </c>
      <c r="G210" s="1820" t="s">
        <v>2386</v>
      </c>
      <c r="H210" s="1819">
        <v>34153</v>
      </c>
      <c r="I210" s="1818"/>
      <c r="J210" s="1826" t="s">
        <v>3060</v>
      </c>
      <c r="K210" s="1849" t="s">
        <v>3061</v>
      </c>
      <c r="L210" s="1818"/>
      <c r="M210" s="1609" t="s">
        <v>19</v>
      </c>
      <c r="N210" s="1609" t="s">
        <v>19</v>
      </c>
      <c r="O210" s="1609" t="s">
        <v>20</v>
      </c>
      <c r="P210" s="1725" t="s">
        <v>3062</v>
      </c>
      <c r="Q210" s="1726"/>
    </row>
    <row r="211" spans="2:17" x14ac:dyDescent="0.25">
      <c r="B211" s="1660"/>
      <c r="C211" s="1717"/>
      <c r="D211" s="1720"/>
      <c r="E211" s="1720"/>
      <c r="F211" s="1660"/>
      <c r="G211" s="1821"/>
      <c r="H211" s="1819"/>
      <c r="I211" s="1818"/>
      <c r="J211" s="1826"/>
      <c r="K211" s="1849"/>
      <c r="L211" s="1818"/>
      <c r="M211" s="1609"/>
      <c r="N211" s="1609"/>
      <c r="O211" s="1609"/>
      <c r="P211" s="1727"/>
      <c r="Q211" s="1728"/>
    </row>
    <row r="212" spans="2:17" x14ac:dyDescent="0.25">
      <c r="B212" s="1660"/>
      <c r="C212" s="1717"/>
      <c r="D212" s="1720"/>
      <c r="E212" s="1720"/>
      <c r="F212" s="1660"/>
      <c r="G212" s="1821"/>
      <c r="H212" s="1819"/>
      <c r="I212" s="1818"/>
      <c r="J212" s="1826"/>
      <c r="K212" s="1849"/>
      <c r="L212" s="1818"/>
      <c r="M212" s="1609"/>
      <c r="N212" s="1609"/>
      <c r="O212" s="1609"/>
      <c r="P212" s="1727"/>
      <c r="Q212" s="1728"/>
    </row>
    <row r="213" spans="2:17" x14ac:dyDescent="0.25">
      <c r="B213" s="1661"/>
      <c r="C213" s="1718"/>
      <c r="D213" s="1721"/>
      <c r="E213" s="1721"/>
      <c r="F213" s="1661"/>
      <c r="G213" s="1822"/>
      <c r="H213" s="1819"/>
      <c r="I213" s="1818"/>
      <c r="J213" s="1826"/>
      <c r="K213" s="1849"/>
      <c r="L213" s="1818"/>
      <c r="M213" s="1609"/>
      <c r="N213" s="1609"/>
      <c r="O213" s="1609"/>
      <c r="P213" s="1727"/>
      <c r="Q213" s="1728"/>
    </row>
    <row r="214" spans="2:17" x14ac:dyDescent="0.25">
      <c r="H214" s="51"/>
      <c r="I214" s="1818"/>
      <c r="J214" s="1826"/>
      <c r="K214" s="1849"/>
      <c r="L214" s="1818"/>
      <c r="M214" s="51"/>
      <c r="N214" s="1609"/>
      <c r="O214" s="1609"/>
      <c r="P214" s="1727"/>
      <c r="Q214" s="1728"/>
    </row>
    <row r="215" spans="2:17" x14ac:dyDescent="0.25">
      <c r="B215" s="1659" t="s">
        <v>3063</v>
      </c>
      <c r="C215" s="1733"/>
      <c r="D215" s="1719" t="s">
        <v>3064</v>
      </c>
      <c r="E215" s="1719">
        <v>1017123499</v>
      </c>
      <c r="F215" s="1659" t="s">
        <v>3065</v>
      </c>
      <c r="G215" s="1659" t="s">
        <v>3066</v>
      </c>
      <c r="H215" s="1712">
        <v>40164</v>
      </c>
      <c r="I215" s="1566"/>
      <c r="J215" s="1599" t="s">
        <v>2954</v>
      </c>
      <c r="K215" s="1599" t="s">
        <v>3067</v>
      </c>
      <c r="L215" s="1566"/>
      <c r="M215" s="1566" t="s">
        <v>19</v>
      </c>
      <c r="N215" s="1566" t="s">
        <v>19</v>
      </c>
      <c r="O215" s="1629" t="s">
        <v>19</v>
      </c>
      <c r="P215" s="1725"/>
      <c r="Q215" s="1726"/>
    </row>
    <row r="216" spans="2:17" x14ac:dyDescent="0.25">
      <c r="B216" s="1660"/>
      <c r="C216" s="1816"/>
      <c r="D216" s="1720"/>
      <c r="E216" s="1720"/>
      <c r="F216" s="1660"/>
      <c r="G216" s="1660"/>
      <c r="H216" s="1731"/>
      <c r="I216" s="1602"/>
      <c r="J216" s="1600"/>
      <c r="K216" s="1600"/>
      <c r="L216" s="1602"/>
      <c r="M216" s="1602"/>
      <c r="N216" s="1602"/>
      <c r="O216" s="1724"/>
      <c r="P216" s="1727"/>
      <c r="Q216" s="1728"/>
    </row>
    <row r="217" spans="2:17" x14ac:dyDescent="0.25">
      <c r="B217" s="1661"/>
      <c r="C217" s="1817"/>
      <c r="D217" s="1721"/>
      <c r="E217" s="1721"/>
      <c r="F217" s="1661"/>
      <c r="G217" s="1661"/>
      <c r="H217" s="1713"/>
      <c r="I217" s="1567"/>
      <c r="J217" s="1601"/>
      <c r="K217" s="1601"/>
      <c r="L217" s="1567"/>
      <c r="M217" s="1567"/>
      <c r="N217" s="1567"/>
      <c r="O217" s="1631"/>
      <c r="P217" s="1729"/>
      <c r="Q217" s="1730"/>
    </row>
    <row r="218" spans="2:17" x14ac:dyDescent="0.25">
      <c r="B218" s="550"/>
      <c r="C218" s="573"/>
      <c r="D218" s="574"/>
      <c r="E218" s="574"/>
      <c r="F218" s="573"/>
      <c r="G218" s="573"/>
      <c r="H218" s="572"/>
      <c r="I218" s="547"/>
      <c r="J218" s="555"/>
      <c r="K218" s="555"/>
      <c r="L218" s="547"/>
      <c r="M218" s="547"/>
      <c r="N218" s="547"/>
      <c r="O218" s="564"/>
      <c r="P218" s="1714"/>
      <c r="Q218" s="1715"/>
    </row>
    <row r="219" spans="2:17" x14ac:dyDescent="0.25">
      <c r="B219" s="1566"/>
      <c r="C219" s="1659"/>
      <c r="D219" s="1719"/>
      <c r="E219" s="1719"/>
      <c r="F219" s="1659"/>
      <c r="G219" s="1659"/>
      <c r="H219" s="1712"/>
      <c r="I219" s="1566"/>
      <c r="J219" s="555"/>
      <c r="K219" s="555"/>
      <c r="L219" s="1566"/>
      <c r="M219" s="1566"/>
      <c r="N219" s="1566"/>
      <c r="O219" s="1566"/>
      <c r="P219" s="1725"/>
      <c r="Q219" s="1726"/>
    </row>
    <row r="220" spans="2:17" x14ac:dyDescent="0.25">
      <c r="B220" s="1602"/>
      <c r="C220" s="1660"/>
      <c r="D220" s="1720"/>
      <c r="E220" s="1720"/>
      <c r="F220" s="1660"/>
      <c r="G220" s="1660"/>
      <c r="H220" s="1731"/>
      <c r="I220" s="1602"/>
      <c r="J220" s="555"/>
      <c r="K220" s="555"/>
      <c r="L220" s="1602"/>
      <c r="M220" s="1602"/>
      <c r="N220" s="1602"/>
      <c r="O220" s="1602"/>
      <c r="P220" s="1727"/>
      <c r="Q220" s="1728"/>
    </row>
    <row r="221" spans="2:17" x14ac:dyDescent="0.25">
      <c r="B221" s="1567"/>
      <c r="C221" s="1661"/>
      <c r="D221" s="1721"/>
      <c r="E221" s="1721"/>
      <c r="F221" s="1661"/>
      <c r="G221" s="1661"/>
      <c r="H221" s="1713"/>
      <c r="I221" s="1567"/>
      <c r="J221" s="555"/>
      <c r="K221" s="555"/>
      <c r="L221" s="1567"/>
      <c r="M221" s="1567"/>
      <c r="N221" s="1567"/>
      <c r="O221" s="1567"/>
      <c r="P221" s="1729"/>
      <c r="Q221" s="1730"/>
    </row>
    <row r="222" spans="2:17" x14ac:dyDescent="0.25">
      <c r="B222" s="550"/>
      <c r="C222" s="599"/>
      <c r="D222" s="574"/>
      <c r="E222" s="574"/>
      <c r="F222" s="573"/>
      <c r="G222" s="573"/>
      <c r="H222" s="572"/>
      <c r="I222" s="547"/>
      <c r="J222" s="555"/>
      <c r="K222" s="555"/>
      <c r="L222" s="547"/>
      <c r="M222" s="547"/>
      <c r="N222" s="547"/>
      <c r="O222" s="564"/>
      <c r="P222" s="559"/>
      <c r="Q222" s="560"/>
    </row>
    <row r="223" spans="2:17" x14ac:dyDescent="0.25">
      <c r="B223" s="1566"/>
      <c r="C223" s="1566"/>
      <c r="D223" s="1566"/>
      <c r="E223" s="1566"/>
      <c r="F223" s="1599"/>
      <c r="G223" s="1566"/>
      <c r="H223" s="1637"/>
      <c r="I223" s="1566"/>
      <c r="J223" s="1599"/>
      <c r="K223" s="1566"/>
      <c r="L223" s="1566"/>
      <c r="M223" s="1566"/>
      <c r="N223" s="1566"/>
      <c r="O223" s="1566"/>
      <c r="P223" s="1725"/>
      <c r="Q223" s="1726"/>
    </row>
    <row r="224" spans="2:17" x14ac:dyDescent="0.25">
      <c r="B224" s="1602"/>
      <c r="C224" s="1602"/>
      <c r="D224" s="1602"/>
      <c r="E224" s="1602"/>
      <c r="F224" s="1600"/>
      <c r="G224" s="1602"/>
      <c r="H224" s="1732"/>
      <c r="I224" s="1602"/>
      <c r="J224" s="1600"/>
      <c r="K224" s="1602"/>
      <c r="L224" s="1602"/>
      <c r="M224" s="1602"/>
      <c r="N224" s="1602"/>
      <c r="O224" s="1602"/>
      <c r="P224" s="1727"/>
      <c r="Q224" s="1728"/>
    </row>
    <row r="225" spans="2:17" x14ac:dyDescent="0.25">
      <c r="B225" s="1602"/>
      <c r="C225" s="1602"/>
      <c r="D225" s="1602"/>
      <c r="E225" s="1602"/>
      <c r="F225" s="1600"/>
      <c r="G225" s="1602"/>
      <c r="H225" s="1732"/>
      <c r="I225" s="1602"/>
      <c r="J225" s="1600"/>
      <c r="K225" s="1602"/>
      <c r="L225" s="1602"/>
      <c r="M225" s="1602"/>
      <c r="N225" s="1602"/>
      <c r="O225" s="1602"/>
      <c r="P225" s="1727"/>
      <c r="Q225" s="1728"/>
    </row>
    <row r="226" spans="2:17" x14ac:dyDescent="0.25">
      <c r="B226" s="1567"/>
      <c r="C226" s="1567"/>
      <c r="D226" s="1567"/>
      <c r="E226" s="1567"/>
      <c r="F226" s="1601"/>
      <c r="G226" s="1567"/>
      <c r="H226" s="1638"/>
      <c r="I226" s="1567"/>
      <c r="J226" s="1601"/>
      <c r="K226" s="1567"/>
      <c r="L226" s="1567"/>
      <c r="M226" s="1567"/>
      <c r="N226" s="1567"/>
      <c r="O226" s="1567"/>
      <c r="P226" s="1729"/>
      <c r="Q226" s="1730"/>
    </row>
    <row r="227" spans="2:17" x14ac:dyDescent="0.25">
      <c r="B227" s="1566"/>
      <c r="C227" s="1566"/>
      <c r="D227" s="1566"/>
      <c r="E227" s="1566"/>
      <c r="F227" s="1599"/>
      <c r="G227" s="1566"/>
      <c r="H227" s="1637"/>
      <c r="I227" s="1566"/>
      <c r="J227" s="1599"/>
      <c r="K227" s="1599"/>
      <c r="L227" s="1566"/>
      <c r="M227" s="1566"/>
      <c r="N227" s="1566"/>
      <c r="O227" s="1566"/>
      <c r="P227" s="1725"/>
      <c r="Q227" s="1726"/>
    </row>
    <row r="228" spans="2:17" x14ac:dyDescent="0.25">
      <c r="B228" s="1602"/>
      <c r="C228" s="1602"/>
      <c r="D228" s="1602"/>
      <c r="E228" s="1602"/>
      <c r="F228" s="1600"/>
      <c r="G228" s="1602"/>
      <c r="H228" s="1732"/>
      <c r="I228" s="1602"/>
      <c r="J228" s="1600"/>
      <c r="K228" s="1600"/>
      <c r="L228" s="1602"/>
      <c r="M228" s="1602"/>
      <c r="N228" s="1602"/>
      <c r="O228" s="1602"/>
      <c r="P228" s="1727"/>
      <c r="Q228" s="1728"/>
    </row>
    <row r="229" spans="2:17" x14ac:dyDescent="0.25">
      <c r="B229" s="1567"/>
      <c r="C229" s="1567"/>
      <c r="D229" s="1567"/>
      <c r="E229" s="1567"/>
      <c r="F229" s="1601"/>
      <c r="G229" s="1567"/>
      <c r="H229" s="1638"/>
      <c r="I229" s="1567"/>
      <c r="J229" s="1601"/>
      <c r="K229" s="1601"/>
      <c r="L229" s="1567"/>
      <c r="M229" s="1567"/>
      <c r="N229" s="1567"/>
      <c r="O229" s="1567"/>
      <c r="P229" s="1729"/>
      <c r="Q229" s="1730"/>
    </row>
    <row r="230" spans="2:17" x14ac:dyDescent="0.25">
      <c r="B230" s="1566"/>
      <c r="C230" s="1733"/>
      <c r="D230" s="1719"/>
      <c r="E230" s="1719"/>
      <c r="F230" s="1659"/>
      <c r="G230" s="1659"/>
      <c r="H230" s="1712"/>
      <c r="I230" s="1566"/>
      <c r="J230" s="1599"/>
      <c r="K230" s="1599"/>
      <c r="L230" s="1566"/>
      <c r="M230" s="1566"/>
      <c r="N230" s="1566"/>
      <c r="O230" s="1566"/>
      <c r="P230" s="1725"/>
      <c r="Q230" s="1726"/>
    </row>
    <row r="231" spans="2:17" x14ac:dyDescent="0.25">
      <c r="B231" s="1602"/>
      <c r="C231" s="1660"/>
      <c r="D231" s="1720"/>
      <c r="E231" s="1720"/>
      <c r="F231" s="1660"/>
      <c r="G231" s="1660"/>
      <c r="H231" s="1731"/>
      <c r="I231" s="1602"/>
      <c r="J231" s="1600"/>
      <c r="K231" s="1600"/>
      <c r="L231" s="1602"/>
      <c r="M231" s="1602"/>
      <c r="N231" s="1602"/>
      <c r="O231" s="1602"/>
      <c r="P231" s="1727"/>
      <c r="Q231" s="1728"/>
    </row>
    <row r="232" spans="2:17" x14ac:dyDescent="0.25">
      <c r="B232" s="1567"/>
      <c r="C232" s="1661"/>
      <c r="D232" s="1721"/>
      <c r="E232" s="1721"/>
      <c r="F232" s="1661"/>
      <c r="G232" s="1661"/>
      <c r="H232" s="1713"/>
      <c r="I232" s="1567"/>
      <c r="J232" s="1601"/>
      <c r="K232" s="1601"/>
      <c r="L232" s="1567"/>
      <c r="M232" s="1567"/>
      <c r="N232" s="1567"/>
      <c r="O232" s="1567"/>
      <c r="P232" s="1729"/>
      <c r="Q232" s="1730"/>
    </row>
    <row r="234" spans="2:17" ht="15.75" thickBot="1" x14ac:dyDescent="0.3"/>
    <row r="235" spans="2:17" ht="30" x14ac:dyDescent="0.25">
      <c r="B235" s="55" t="s">
        <v>18</v>
      </c>
      <c r="C235" s="55" t="s">
        <v>175</v>
      </c>
      <c r="D235" s="568" t="s">
        <v>176</v>
      </c>
      <c r="E235" s="55" t="s">
        <v>28</v>
      </c>
      <c r="F235" s="200" t="s">
        <v>177</v>
      </c>
      <c r="G235" s="201"/>
    </row>
    <row r="236" spans="2:17" ht="84" x14ac:dyDescent="0.2">
      <c r="B236" s="1734" t="s">
        <v>178</v>
      </c>
      <c r="C236" s="202" t="s">
        <v>179</v>
      </c>
      <c r="D236" s="550">
        <v>25</v>
      </c>
      <c r="E236" s="550"/>
      <c r="F236" s="1735">
        <f>+E236+E237+E238</f>
        <v>0</v>
      </c>
      <c r="G236" s="203"/>
      <c r="I236" s="1" t="e">
        <f>B212:H212+C233</f>
        <v>#VALUE!</v>
      </c>
    </row>
    <row r="237" spans="2:17" ht="48" x14ac:dyDescent="0.2">
      <c r="B237" s="1734"/>
      <c r="C237" s="202" t="s">
        <v>180</v>
      </c>
      <c r="D237" s="557">
        <v>25</v>
      </c>
      <c r="E237" s="550"/>
      <c r="F237" s="1736"/>
      <c r="G237" s="203"/>
    </row>
    <row r="238" spans="2:17" ht="48" x14ac:dyDescent="0.2">
      <c r="B238" s="1734"/>
      <c r="C238" s="202" t="s">
        <v>181</v>
      </c>
      <c r="D238" s="550">
        <v>10</v>
      </c>
      <c r="E238" s="550"/>
      <c r="F238" s="1737"/>
      <c r="G238" s="203"/>
    </row>
    <row r="239" spans="2:17" x14ac:dyDescent="0.25">
      <c r="C239"/>
    </row>
    <row r="242" spans="2:5" x14ac:dyDescent="0.25">
      <c r="B242" s="47" t="s">
        <v>182</v>
      </c>
    </row>
    <row r="245" spans="2:5" x14ac:dyDescent="0.25">
      <c r="B245" s="49" t="s">
        <v>18</v>
      </c>
      <c r="C245" s="49" t="s">
        <v>27</v>
      </c>
      <c r="D245" s="55" t="s">
        <v>28</v>
      </c>
      <c r="E245" s="55" t="s">
        <v>29</v>
      </c>
    </row>
    <row r="246" spans="2:5" ht="28.5" x14ac:dyDescent="0.25">
      <c r="B246" s="56" t="s">
        <v>183</v>
      </c>
      <c r="C246" s="257">
        <v>40</v>
      </c>
      <c r="D246" s="550">
        <f>+E200</f>
        <v>0</v>
      </c>
      <c r="E246" s="1566">
        <f>+D246+D247</f>
        <v>0</v>
      </c>
    </row>
    <row r="247" spans="2:5" ht="42.75" x14ac:dyDescent="0.25">
      <c r="B247" s="56" t="s">
        <v>184</v>
      </c>
      <c r="C247" s="257">
        <v>60</v>
      </c>
      <c r="D247" s="550">
        <f>+F236</f>
        <v>0</v>
      </c>
      <c r="E247" s="1567"/>
    </row>
  </sheetData>
  <sheetProtection sheet="1" objects="1" scenarios="1" formatCells="0" formatColumns="0" formatRows="0" insertColumns="0" insertRows="0" insertHyperlinks="0" deleteColumns="0" deleteRows="0"/>
  <autoFilter ref="A88:Q111"/>
  <mergeCells count="256">
    <mergeCell ref="C10:E10"/>
    <mergeCell ref="B14:C21"/>
    <mergeCell ref="B22:C22"/>
    <mergeCell ref="E65:E66"/>
    <mergeCell ref="E71:E72"/>
    <mergeCell ref="E76:E77"/>
    <mergeCell ref="B2:P2"/>
    <mergeCell ref="B4:P4"/>
    <mergeCell ref="C6:N6"/>
    <mergeCell ref="C7:N7"/>
    <mergeCell ref="C8:N8"/>
    <mergeCell ref="C9:N9"/>
    <mergeCell ref="B108:B109"/>
    <mergeCell ref="C108:C109"/>
    <mergeCell ref="D108:E108"/>
    <mergeCell ref="C112:N112"/>
    <mergeCell ref="B114:N114"/>
    <mergeCell ref="O117:P117"/>
    <mergeCell ref="E81:E82"/>
    <mergeCell ref="M85:N85"/>
    <mergeCell ref="Q89:Q94"/>
    <mergeCell ref="Q102:Q107"/>
    <mergeCell ref="O124:P124"/>
    <mergeCell ref="O125:P125"/>
    <mergeCell ref="O126:P126"/>
    <mergeCell ref="O127:P127"/>
    <mergeCell ref="O128:P128"/>
    <mergeCell ref="O129:P129"/>
    <mergeCell ref="O118:P118"/>
    <mergeCell ref="O119:P119"/>
    <mergeCell ref="O120:P120"/>
    <mergeCell ref="O121:P121"/>
    <mergeCell ref="O122:P122"/>
    <mergeCell ref="O123:P123"/>
    <mergeCell ref="O136:P136"/>
    <mergeCell ref="O137:P137"/>
    <mergeCell ref="O138:P138"/>
    <mergeCell ref="O139:P139"/>
    <mergeCell ref="O141:P141"/>
    <mergeCell ref="O130:P130"/>
    <mergeCell ref="O131:P131"/>
    <mergeCell ref="O132:P132"/>
    <mergeCell ref="O133:P133"/>
    <mergeCell ref="O134:P134"/>
    <mergeCell ref="O135:P135"/>
    <mergeCell ref="L148:L149"/>
    <mergeCell ref="M148:M149"/>
    <mergeCell ref="N148:N149"/>
    <mergeCell ref="O148:O149"/>
    <mergeCell ref="P148:Q149"/>
    <mergeCell ref="P150:Q150"/>
    <mergeCell ref="J147:L147"/>
    <mergeCell ref="P147:Q147"/>
    <mergeCell ref="B148:B149"/>
    <mergeCell ref="C148:C149"/>
    <mergeCell ref="D148:D149"/>
    <mergeCell ref="E148:E149"/>
    <mergeCell ref="F148:F149"/>
    <mergeCell ref="G148:G149"/>
    <mergeCell ref="H148:H149"/>
    <mergeCell ref="I148:I149"/>
    <mergeCell ref="H151:H152"/>
    <mergeCell ref="I151:I152"/>
    <mergeCell ref="M151:M152"/>
    <mergeCell ref="N151:N152"/>
    <mergeCell ref="O151:O152"/>
    <mergeCell ref="P151:Q152"/>
    <mergeCell ref="B151:B152"/>
    <mergeCell ref="C151:C152"/>
    <mergeCell ref="D151:D152"/>
    <mergeCell ref="E151:E152"/>
    <mergeCell ref="F151:F152"/>
    <mergeCell ref="G151:G152"/>
    <mergeCell ref="P153:Q156"/>
    <mergeCell ref="B157:B159"/>
    <mergeCell ref="C157:C159"/>
    <mergeCell ref="D157:D159"/>
    <mergeCell ref="E157:E159"/>
    <mergeCell ref="F157:F159"/>
    <mergeCell ref="G157:G159"/>
    <mergeCell ref="H157:H159"/>
    <mergeCell ref="I157:I159"/>
    <mergeCell ref="M157:M159"/>
    <mergeCell ref="H153:H156"/>
    <mergeCell ref="I153:I156"/>
    <mergeCell ref="L153:L156"/>
    <mergeCell ref="M153:M156"/>
    <mergeCell ref="N153:N156"/>
    <mergeCell ref="O153:O156"/>
    <mergeCell ref="B153:B156"/>
    <mergeCell ref="C153:C156"/>
    <mergeCell ref="D153:D156"/>
    <mergeCell ref="E153:E156"/>
    <mergeCell ref="F153:F156"/>
    <mergeCell ref="G153:G156"/>
    <mergeCell ref="N157:N159"/>
    <mergeCell ref="O157:O159"/>
    <mergeCell ref="P157:Q159"/>
    <mergeCell ref="P160:Q160"/>
    <mergeCell ref="B161:B162"/>
    <mergeCell ref="C161:C162"/>
    <mergeCell ref="D161:D162"/>
    <mergeCell ref="E161:E162"/>
    <mergeCell ref="F161:F162"/>
    <mergeCell ref="G161:G162"/>
    <mergeCell ref="H161:H162"/>
    <mergeCell ref="I161:I162"/>
    <mergeCell ref="P161:Q161"/>
    <mergeCell ref="P162:Q162"/>
    <mergeCell ref="K210:K214"/>
    <mergeCell ref="O167:O168"/>
    <mergeCell ref="B174:N174"/>
    <mergeCell ref="D177:E177"/>
    <mergeCell ref="H164:H165"/>
    <mergeCell ref="I164:I165"/>
    <mergeCell ref="B167:B168"/>
    <mergeCell ref="C167:C168"/>
    <mergeCell ref="D167:D168"/>
    <mergeCell ref="E167:E168"/>
    <mergeCell ref="F167:F168"/>
    <mergeCell ref="G167:G168"/>
    <mergeCell ref="H167:H168"/>
    <mergeCell ref="I167:I168"/>
    <mergeCell ref="B164:B165"/>
    <mergeCell ref="C164:C165"/>
    <mergeCell ref="D164:D165"/>
    <mergeCell ref="E164:E165"/>
    <mergeCell ref="F164:F165"/>
    <mergeCell ref="G164:G165"/>
    <mergeCell ref="L167:L168"/>
    <mergeCell ref="M167:M168"/>
    <mergeCell ref="N167:N168"/>
    <mergeCell ref="D178:E178"/>
    <mergeCell ref="B181:P181"/>
    <mergeCell ref="B184:N184"/>
    <mergeCell ref="B188:B189"/>
    <mergeCell ref="C188:C189"/>
    <mergeCell ref="D188:D189"/>
    <mergeCell ref="E188:E189"/>
    <mergeCell ref="F188:F189"/>
    <mergeCell ref="G188:G189"/>
    <mergeCell ref="H188:H189"/>
    <mergeCell ref="O188:O189"/>
    <mergeCell ref="P188:P189"/>
    <mergeCell ref="Q188:Q189"/>
    <mergeCell ref="E200:E202"/>
    <mergeCell ref="B205:N205"/>
    <mergeCell ref="J207:L207"/>
    <mergeCell ref="P207:Q207"/>
    <mergeCell ref="I188:I189"/>
    <mergeCell ref="J188:J189"/>
    <mergeCell ref="K188:K189"/>
    <mergeCell ref="L188:L189"/>
    <mergeCell ref="M188:M189"/>
    <mergeCell ref="N188:N189"/>
    <mergeCell ref="L210:L214"/>
    <mergeCell ref="M210:M213"/>
    <mergeCell ref="H210:H213"/>
    <mergeCell ref="I210:I214"/>
    <mergeCell ref="H208:H209"/>
    <mergeCell ref="I208:I209"/>
    <mergeCell ref="P208:Q208"/>
    <mergeCell ref="P209:Q209"/>
    <mergeCell ref="B210:B213"/>
    <mergeCell ref="C210:C213"/>
    <mergeCell ref="D210:D213"/>
    <mergeCell ref="E210:E213"/>
    <mergeCell ref="F210:F213"/>
    <mergeCell ref="G210:G213"/>
    <mergeCell ref="B208:B209"/>
    <mergeCell ref="C208:C209"/>
    <mergeCell ref="D208:D209"/>
    <mergeCell ref="E208:E209"/>
    <mergeCell ref="F208:F209"/>
    <mergeCell ref="G208:G209"/>
    <mergeCell ref="N210:N214"/>
    <mergeCell ref="O210:O214"/>
    <mergeCell ref="P210:Q214"/>
    <mergeCell ref="J210:J214"/>
    <mergeCell ref="B219:B221"/>
    <mergeCell ref="C219:C221"/>
    <mergeCell ref="D219:D221"/>
    <mergeCell ref="E219:E221"/>
    <mergeCell ref="F219:F221"/>
    <mergeCell ref="G219:G221"/>
    <mergeCell ref="H219:H221"/>
    <mergeCell ref="I215:I217"/>
    <mergeCell ref="J215:J217"/>
    <mergeCell ref="I219:I221"/>
    <mergeCell ref="B215:B217"/>
    <mergeCell ref="C215:C217"/>
    <mergeCell ref="D215:D217"/>
    <mergeCell ref="E215:E217"/>
    <mergeCell ref="F215:F217"/>
    <mergeCell ref="G215:G217"/>
    <mergeCell ref="H215:H217"/>
    <mergeCell ref="L219:L221"/>
    <mergeCell ref="M219:M221"/>
    <mergeCell ref="N219:N221"/>
    <mergeCell ref="O219:O221"/>
    <mergeCell ref="P219:Q221"/>
    <mergeCell ref="O215:O217"/>
    <mergeCell ref="P215:Q217"/>
    <mergeCell ref="P218:Q218"/>
    <mergeCell ref="K215:K217"/>
    <mergeCell ref="L215:L217"/>
    <mergeCell ref="M215:M217"/>
    <mergeCell ref="N215:N217"/>
    <mergeCell ref="N223:N226"/>
    <mergeCell ref="O223:O226"/>
    <mergeCell ref="P223:Q226"/>
    <mergeCell ref="B227:B229"/>
    <mergeCell ref="C227:C229"/>
    <mergeCell ref="D227:D229"/>
    <mergeCell ref="E227:E229"/>
    <mergeCell ref="F227:F229"/>
    <mergeCell ref="G227:G229"/>
    <mergeCell ref="H227:H229"/>
    <mergeCell ref="H223:H226"/>
    <mergeCell ref="I223:I226"/>
    <mergeCell ref="J223:J226"/>
    <mergeCell ref="K223:K226"/>
    <mergeCell ref="L223:L226"/>
    <mergeCell ref="M223:M226"/>
    <mergeCell ref="B223:B226"/>
    <mergeCell ref="C223:C226"/>
    <mergeCell ref="D223:D226"/>
    <mergeCell ref="E223:E226"/>
    <mergeCell ref="F223:F226"/>
    <mergeCell ref="G223:G226"/>
    <mergeCell ref="O227:O229"/>
    <mergeCell ref="P227:Q229"/>
    <mergeCell ref="J227:J229"/>
    <mergeCell ref="K227:K229"/>
    <mergeCell ref="L227:L229"/>
    <mergeCell ref="M227:M229"/>
    <mergeCell ref="N227:N229"/>
    <mergeCell ref="P230:Q232"/>
    <mergeCell ref="B236:B238"/>
    <mergeCell ref="F236:F238"/>
    <mergeCell ref="E246:E247"/>
    <mergeCell ref="J230:J232"/>
    <mergeCell ref="K230:K232"/>
    <mergeCell ref="L230:L232"/>
    <mergeCell ref="M230:M232"/>
    <mergeCell ref="N230:N232"/>
    <mergeCell ref="O230:O232"/>
    <mergeCell ref="B230:B232"/>
    <mergeCell ref="C230:C232"/>
    <mergeCell ref="D230:D232"/>
    <mergeCell ref="E230:E232"/>
    <mergeCell ref="F230:F232"/>
    <mergeCell ref="G230:G232"/>
    <mergeCell ref="H230:H232"/>
    <mergeCell ref="I230:I232"/>
    <mergeCell ref="I227:I229"/>
  </mergeCells>
  <dataValidations count="2">
    <dataValidation type="list" allowBlank="1" showInputMessage="1" showErrorMessage="1" sqref="WVE983162 A65658 IS65658 SO65658 ACK65658 AMG65658 AWC65658 BFY65658 BPU65658 BZQ65658 CJM65658 CTI65658 DDE65658 DNA65658 DWW65658 EGS65658 EQO65658 FAK65658 FKG65658 FUC65658 GDY65658 GNU65658 GXQ65658 HHM65658 HRI65658 IBE65658 ILA65658 IUW65658 JES65658 JOO65658 JYK65658 KIG65658 KSC65658 LBY65658 LLU65658 LVQ65658 MFM65658 MPI65658 MZE65658 NJA65658 NSW65658 OCS65658 OMO65658 OWK65658 PGG65658 PQC65658 PZY65658 QJU65658 QTQ65658 RDM65658 RNI65658 RXE65658 SHA65658 SQW65658 TAS65658 TKO65658 TUK65658 UEG65658 UOC65658 UXY65658 VHU65658 VRQ65658 WBM65658 WLI65658 WVE65658 A131194 IS131194 SO131194 ACK131194 AMG131194 AWC131194 BFY131194 BPU131194 BZQ131194 CJM131194 CTI131194 DDE131194 DNA131194 DWW131194 EGS131194 EQO131194 FAK131194 FKG131194 FUC131194 GDY131194 GNU131194 GXQ131194 HHM131194 HRI131194 IBE131194 ILA131194 IUW131194 JES131194 JOO131194 JYK131194 KIG131194 KSC131194 LBY131194 LLU131194 LVQ131194 MFM131194 MPI131194 MZE131194 NJA131194 NSW131194 OCS131194 OMO131194 OWK131194 PGG131194 PQC131194 PZY131194 QJU131194 QTQ131194 RDM131194 RNI131194 RXE131194 SHA131194 SQW131194 TAS131194 TKO131194 TUK131194 UEG131194 UOC131194 UXY131194 VHU131194 VRQ131194 WBM131194 WLI131194 WVE131194 A196730 IS196730 SO196730 ACK196730 AMG196730 AWC196730 BFY196730 BPU196730 BZQ196730 CJM196730 CTI196730 DDE196730 DNA196730 DWW196730 EGS196730 EQO196730 FAK196730 FKG196730 FUC196730 GDY196730 GNU196730 GXQ196730 HHM196730 HRI196730 IBE196730 ILA196730 IUW196730 JES196730 JOO196730 JYK196730 KIG196730 KSC196730 LBY196730 LLU196730 LVQ196730 MFM196730 MPI196730 MZE196730 NJA196730 NSW196730 OCS196730 OMO196730 OWK196730 PGG196730 PQC196730 PZY196730 QJU196730 QTQ196730 RDM196730 RNI196730 RXE196730 SHA196730 SQW196730 TAS196730 TKO196730 TUK196730 UEG196730 UOC196730 UXY196730 VHU196730 VRQ196730 WBM196730 WLI196730 WVE196730 A262266 IS262266 SO262266 ACK262266 AMG262266 AWC262266 BFY262266 BPU262266 BZQ262266 CJM262266 CTI262266 DDE262266 DNA262266 DWW262266 EGS262266 EQO262266 FAK262266 FKG262266 FUC262266 GDY262266 GNU262266 GXQ262266 HHM262266 HRI262266 IBE262266 ILA262266 IUW262266 JES262266 JOO262266 JYK262266 KIG262266 KSC262266 LBY262266 LLU262266 LVQ262266 MFM262266 MPI262266 MZE262266 NJA262266 NSW262266 OCS262266 OMO262266 OWK262266 PGG262266 PQC262266 PZY262266 QJU262266 QTQ262266 RDM262266 RNI262266 RXE262266 SHA262266 SQW262266 TAS262266 TKO262266 TUK262266 UEG262266 UOC262266 UXY262266 VHU262266 VRQ262266 WBM262266 WLI262266 WVE262266 A327802 IS327802 SO327802 ACK327802 AMG327802 AWC327802 BFY327802 BPU327802 BZQ327802 CJM327802 CTI327802 DDE327802 DNA327802 DWW327802 EGS327802 EQO327802 FAK327802 FKG327802 FUC327802 GDY327802 GNU327802 GXQ327802 HHM327802 HRI327802 IBE327802 ILA327802 IUW327802 JES327802 JOO327802 JYK327802 KIG327802 KSC327802 LBY327802 LLU327802 LVQ327802 MFM327802 MPI327802 MZE327802 NJA327802 NSW327802 OCS327802 OMO327802 OWK327802 PGG327802 PQC327802 PZY327802 QJU327802 QTQ327802 RDM327802 RNI327802 RXE327802 SHA327802 SQW327802 TAS327802 TKO327802 TUK327802 UEG327802 UOC327802 UXY327802 VHU327802 VRQ327802 WBM327802 WLI327802 WVE327802 A393338 IS393338 SO393338 ACK393338 AMG393338 AWC393338 BFY393338 BPU393338 BZQ393338 CJM393338 CTI393338 DDE393338 DNA393338 DWW393338 EGS393338 EQO393338 FAK393338 FKG393338 FUC393338 GDY393338 GNU393338 GXQ393338 HHM393338 HRI393338 IBE393338 ILA393338 IUW393338 JES393338 JOO393338 JYK393338 KIG393338 KSC393338 LBY393338 LLU393338 LVQ393338 MFM393338 MPI393338 MZE393338 NJA393338 NSW393338 OCS393338 OMO393338 OWK393338 PGG393338 PQC393338 PZY393338 QJU393338 QTQ393338 RDM393338 RNI393338 RXE393338 SHA393338 SQW393338 TAS393338 TKO393338 TUK393338 UEG393338 UOC393338 UXY393338 VHU393338 VRQ393338 WBM393338 WLI393338 WVE393338 A458874 IS458874 SO458874 ACK458874 AMG458874 AWC458874 BFY458874 BPU458874 BZQ458874 CJM458874 CTI458874 DDE458874 DNA458874 DWW458874 EGS458874 EQO458874 FAK458874 FKG458874 FUC458874 GDY458874 GNU458874 GXQ458874 HHM458874 HRI458874 IBE458874 ILA458874 IUW458874 JES458874 JOO458874 JYK458874 KIG458874 KSC458874 LBY458874 LLU458874 LVQ458874 MFM458874 MPI458874 MZE458874 NJA458874 NSW458874 OCS458874 OMO458874 OWK458874 PGG458874 PQC458874 PZY458874 QJU458874 QTQ458874 RDM458874 RNI458874 RXE458874 SHA458874 SQW458874 TAS458874 TKO458874 TUK458874 UEG458874 UOC458874 UXY458874 VHU458874 VRQ458874 WBM458874 WLI458874 WVE458874 A524410 IS524410 SO524410 ACK524410 AMG524410 AWC524410 BFY524410 BPU524410 BZQ524410 CJM524410 CTI524410 DDE524410 DNA524410 DWW524410 EGS524410 EQO524410 FAK524410 FKG524410 FUC524410 GDY524410 GNU524410 GXQ524410 HHM524410 HRI524410 IBE524410 ILA524410 IUW524410 JES524410 JOO524410 JYK524410 KIG524410 KSC524410 LBY524410 LLU524410 LVQ524410 MFM524410 MPI524410 MZE524410 NJA524410 NSW524410 OCS524410 OMO524410 OWK524410 PGG524410 PQC524410 PZY524410 QJU524410 QTQ524410 RDM524410 RNI524410 RXE524410 SHA524410 SQW524410 TAS524410 TKO524410 TUK524410 UEG524410 UOC524410 UXY524410 VHU524410 VRQ524410 WBM524410 WLI524410 WVE524410 A589946 IS589946 SO589946 ACK589946 AMG589946 AWC589946 BFY589946 BPU589946 BZQ589946 CJM589946 CTI589946 DDE589946 DNA589946 DWW589946 EGS589946 EQO589946 FAK589946 FKG589946 FUC589946 GDY589946 GNU589946 GXQ589946 HHM589946 HRI589946 IBE589946 ILA589946 IUW589946 JES589946 JOO589946 JYK589946 KIG589946 KSC589946 LBY589946 LLU589946 LVQ589946 MFM589946 MPI589946 MZE589946 NJA589946 NSW589946 OCS589946 OMO589946 OWK589946 PGG589946 PQC589946 PZY589946 QJU589946 QTQ589946 RDM589946 RNI589946 RXE589946 SHA589946 SQW589946 TAS589946 TKO589946 TUK589946 UEG589946 UOC589946 UXY589946 VHU589946 VRQ589946 WBM589946 WLI589946 WVE589946 A655482 IS655482 SO655482 ACK655482 AMG655482 AWC655482 BFY655482 BPU655482 BZQ655482 CJM655482 CTI655482 DDE655482 DNA655482 DWW655482 EGS655482 EQO655482 FAK655482 FKG655482 FUC655482 GDY655482 GNU655482 GXQ655482 HHM655482 HRI655482 IBE655482 ILA655482 IUW655482 JES655482 JOO655482 JYK655482 KIG655482 KSC655482 LBY655482 LLU655482 LVQ655482 MFM655482 MPI655482 MZE655482 NJA655482 NSW655482 OCS655482 OMO655482 OWK655482 PGG655482 PQC655482 PZY655482 QJU655482 QTQ655482 RDM655482 RNI655482 RXE655482 SHA655482 SQW655482 TAS655482 TKO655482 TUK655482 UEG655482 UOC655482 UXY655482 VHU655482 VRQ655482 WBM655482 WLI655482 WVE655482 A721018 IS721018 SO721018 ACK721018 AMG721018 AWC721018 BFY721018 BPU721018 BZQ721018 CJM721018 CTI721018 DDE721018 DNA721018 DWW721018 EGS721018 EQO721018 FAK721018 FKG721018 FUC721018 GDY721018 GNU721018 GXQ721018 HHM721018 HRI721018 IBE721018 ILA721018 IUW721018 JES721018 JOO721018 JYK721018 KIG721018 KSC721018 LBY721018 LLU721018 LVQ721018 MFM721018 MPI721018 MZE721018 NJA721018 NSW721018 OCS721018 OMO721018 OWK721018 PGG721018 PQC721018 PZY721018 QJU721018 QTQ721018 RDM721018 RNI721018 RXE721018 SHA721018 SQW721018 TAS721018 TKO721018 TUK721018 UEG721018 UOC721018 UXY721018 VHU721018 VRQ721018 WBM721018 WLI721018 WVE721018 A786554 IS786554 SO786554 ACK786554 AMG786554 AWC786554 BFY786554 BPU786554 BZQ786554 CJM786554 CTI786554 DDE786554 DNA786554 DWW786554 EGS786554 EQO786554 FAK786554 FKG786554 FUC786554 GDY786554 GNU786554 GXQ786554 HHM786554 HRI786554 IBE786554 ILA786554 IUW786554 JES786554 JOO786554 JYK786554 KIG786554 KSC786554 LBY786554 LLU786554 LVQ786554 MFM786554 MPI786554 MZE786554 NJA786554 NSW786554 OCS786554 OMO786554 OWK786554 PGG786554 PQC786554 PZY786554 QJU786554 QTQ786554 RDM786554 RNI786554 RXE786554 SHA786554 SQW786554 TAS786554 TKO786554 TUK786554 UEG786554 UOC786554 UXY786554 VHU786554 VRQ786554 WBM786554 WLI786554 WVE786554 A852090 IS852090 SO852090 ACK852090 AMG852090 AWC852090 BFY852090 BPU852090 BZQ852090 CJM852090 CTI852090 DDE852090 DNA852090 DWW852090 EGS852090 EQO852090 FAK852090 FKG852090 FUC852090 GDY852090 GNU852090 GXQ852090 HHM852090 HRI852090 IBE852090 ILA852090 IUW852090 JES852090 JOO852090 JYK852090 KIG852090 KSC852090 LBY852090 LLU852090 LVQ852090 MFM852090 MPI852090 MZE852090 NJA852090 NSW852090 OCS852090 OMO852090 OWK852090 PGG852090 PQC852090 PZY852090 QJU852090 QTQ852090 RDM852090 RNI852090 RXE852090 SHA852090 SQW852090 TAS852090 TKO852090 TUK852090 UEG852090 UOC852090 UXY852090 VHU852090 VRQ852090 WBM852090 WLI852090 WVE852090 A917626 IS917626 SO917626 ACK917626 AMG917626 AWC917626 BFY917626 BPU917626 BZQ917626 CJM917626 CTI917626 DDE917626 DNA917626 DWW917626 EGS917626 EQO917626 FAK917626 FKG917626 FUC917626 GDY917626 GNU917626 GXQ917626 HHM917626 HRI917626 IBE917626 ILA917626 IUW917626 JES917626 JOO917626 JYK917626 KIG917626 KSC917626 LBY917626 LLU917626 LVQ917626 MFM917626 MPI917626 MZE917626 NJA917626 NSW917626 OCS917626 OMO917626 OWK917626 PGG917626 PQC917626 PZY917626 QJU917626 QTQ917626 RDM917626 RNI917626 RXE917626 SHA917626 SQW917626 TAS917626 TKO917626 TUK917626 UEG917626 UOC917626 UXY917626 VHU917626 VRQ917626 WBM917626 WLI917626 WVE917626 A983162 IS983162 SO983162 ACK983162 AMG983162 AWC983162 BFY983162 BPU983162 BZQ983162 CJM983162 CTI983162 DDE983162 DNA983162 DWW983162 EGS983162 EQO983162 FAK983162 FKG983162 FUC983162 GDY983162 GNU983162 GXQ983162 HHM983162 HRI983162 IBE983162 ILA983162 IUW983162 JES983162 JOO983162 JYK983162 KIG983162 KSC983162 LBY983162 LLU983162 LVQ983162 MFM983162 MPI983162 MZE983162 NJA983162 NSW983162 OCS983162 OMO983162 OWK983162 PGG983162 PQC983162 PZY983162 QJU983162 QTQ983162 RDM983162 RNI983162 RXE983162 SHA983162 SQW983162 TAS983162 TKO983162 TUK983162 UEG983162 UOC983162 UXY983162 VHU983162 VRQ983162 WBM983162 WLI983162 WVE24:WVE84 WLI24:WLI84 WBM24:WBM84 VRQ24:VRQ84 VHU24:VHU84 UXY24:UXY84 UOC24:UOC84 UEG24:UEG84 TUK24:TUK84 TKO24:TKO84 TAS24:TAS84 SQW24:SQW84 SHA24:SHA84 RXE24:RXE84 RNI24:RNI84 RDM24:RDM84 QTQ24:QTQ84 QJU24:QJU84 PZY24:PZY84 PQC24:PQC84 PGG24:PGG84 OWK24:OWK84 OMO24:OMO84 OCS24:OCS84 NSW24:NSW84 NJA24:NJA84 MZE24:MZE84 MPI24:MPI84 MFM24:MFM84 LVQ24:LVQ84 LLU24:LLU84 LBY24:LBY84 KSC24:KSC84 KIG24:KIG84 JYK24:JYK84 JOO24:JOO84 JES24:JES84 IUW24:IUW84 ILA24:ILA84 IBE24:IBE84 HRI24:HRI84 HHM24:HHM84 GXQ24:GXQ84 GNU24:GNU84 GDY24:GDY84 FUC24:FUC84 FKG24:FKG84 FAK24:FAK84 EQO24:EQO84 EGS24:EGS84 DWW24:DWW84 DNA24:DNA84 DDE24:DDE84 CTI24:CTI84 CJM24:CJM84 BZQ24:BZQ84 BPU24:BPU84 BFY24:BFY84 AWC24:AWC84 AMG24:AMG84 ACK24:ACK84 SO24:SO84 IS24:IS84 A24:A84">
      <formula1>"1,2,3,4,5"</formula1>
    </dataValidation>
    <dataValidation type="decimal" allowBlank="1" showInputMessage="1" showErrorMessage="1" sqref="WVH983162 WLL983162 C65659 IV65658 SR65658 ACN65658 AMJ65658 AWF65658 BGB65658 BPX65658 BZT65658 CJP65658 CTL65658 DDH65658 DND65658 DWZ65658 EGV65658 EQR65658 FAN65658 FKJ65658 FUF65658 GEB65658 GNX65658 GXT65658 HHP65658 HRL65658 IBH65658 ILD65658 IUZ65658 JEV65658 JOR65658 JYN65658 KIJ65658 KSF65658 LCB65658 LLX65658 LVT65658 MFP65658 MPL65658 MZH65658 NJD65658 NSZ65658 OCV65658 OMR65658 OWN65658 PGJ65658 PQF65658 QAB65658 QJX65658 QTT65658 RDP65658 RNL65658 RXH65658 SHD65658 SQZ65658 TAV65658 TKR65658 TUN65658 UEJ65658 UOF65658 UYB65658 VHX65658 VRT65658 WBP65658 WLL65658 WVH65658 C131195 IV131194 SR131194 ACN131194 AMJ131194 AWF131194 BGB131194 BPX131194 BZT131194 CJP131194 CTL131194 DDH131194 DND131194 DWZ131194 EGV131194 EQR131194 FAN131194 FKJ131194 FUF131194 GEB131194 GNX131194 GXT131194 HHP131194 HRL131194 IBH131194 ILD131194 IUZ131194 JEV131194 JOR131194 JYN131194 KIJ131194 KSF131194 LCB131194 LLX131194 LVT131194 MFP131194 MPL131194 MZH131194 NJD131194 NSZ131194 OCV131194 OMR131194 OWN131194 PGJ131194 PQF131194 QAB131194 QJX131194 QTT131194 RDP131194 RNL131194 RXH131194 SHD131194 SQZ131194 TAV131194 TKR131194 TUN131194 UEJ131194 UOF131194 UYB131194 VHX131194 VRT131194 WBP131194 WLL131194 WVH131194 C196731 IV196730 SR196730 ACN196730 AMJ196730 AWF196730 BGB196730 BPX196730 BZT196730 CJP196730 CTL196730 DDH196730 DND196730 DWZ196730 EGV196730 EQR196730 FAN196730 FKJ196730 FUF196730 GEB196730 GNX196730 GXT196730 HHP196730 HRL196730 IBH196730 ILD196730 IUZ196730 JEV196730 JOR196730 JYN196730 KIJ196730 KSF196730 LCB196730 LLX196730 LVT196730 MFP196730 MPL196730 MZH196730 NJD196730 NSZ196730 OCV196730 OMR196730 OWN196730 PGJ196730 PQF196730 QAB196730 QJX196730 QTT196730 RDP196730 RNL196730 RXH196730 SHD196730 SQZ196730 TAV196730 TKR196730 TUN196730 UEJ196730 UOF196730 UYB196730 VHX196730 VRT196730 WBP196730 WLL196730 WVH196730 C262267 IV262266 SR262266 ACN262266 AMJ262266 AWF262266 BGB262266 BPX262266 BZT262266 CJP262266 CTL262266 DDH262266 DND262266 DWZ262266 EGV262266 EQR262266 FAN262266 FKJ262266 FUF262266 GEB262266 GNX262266 GXT262266 HHP262266 HRL262266 IBH262266 ILD262266 IUZ262266 JEV262266 JOR262266 JYN262266 KIJ262266 KSF262266 LCB262266 LLX262266 LVT262266 MFP262266 MPL262266 MZH262266 NJD262266 NSZ262266 OCV262266 OMR262266 OWN262266 PGJ262266 PQF262266 QAB262266 QJX262266 QTT262266 RDP262266 RNL262266 RXH262266 SHD262266 SQZ262266 TAV262266 TKR262266 TUN262266 UEJ262266 UOF262266 UYB262266 VHX262266 VRT262266 WBP262266 WLL262266 WVH262266 C327803 IV327802 SR327802 ACN327802 AMJ327802 AWF327802 BGB327802 BPX327802 BZT327802 CJP327802 CTL327802 DDH327802 DND327802 DWZ327802 EGV327802 EQR327802 FAN327802 FKJ327802 FUF327802 GEB327802 GNX327802 GXT327802 HHP327802 HRL327802 IBH327802 ILD327802 IUZ327802 JEV327802 JOR327802 JYN327802 KIJ327802 KSF327802 LCB327802 LLX327802 LVT327802 MFP327802 MPL327802 MZH327802 NJD327802 NSZ327802 OCV327802 OMR327802 OWN327802 PGJ327802 PQF327802 QAB327802 QJX327802 QTT327802 RDP327802 RNL327802 RXH327802 SHD327802 SQZ327802 TAV327802 TKR327802 TUN327802 UEJ327802 UOF327802 UYB327802 VHX327802 VRT327802 WBP327802 WLL327802 WVH327802 C393339 IV393338 SR393338 ACN393338 AMJ393338 AWF393338 BGB393338 BPX393338 BZT393338 CJP393338 CTL393338 DDH393338 DND393338 DWZ393338 EGV393338 EQR393338 FAN393338 FKJ393338 FUF393338 GEB393338 GNX393338 GXT393338 HHP393338 HRL393338 IBH393338 ILD393338 IUZ393338 JEV393338 JOR393338 JYN393338 KIJ393338 KSF393338 LCB393338 LLX393338 LVT393338 MFP393338 MPL393338 MZH393338 NJD393338 NSZ393338 OCV393338 OMR393338 OWN393338 PGJ393338 PQF393338 QAB393338 QJX393338 QTT393338 RDP393338 RNL393338 RXH393338 SHD393338 SQZ393338 TAV393338 TKR393338 TUN393338 UEJ393338 UOF393338 UYB393338 VHX393338 VRT393338 WBP393338 WLL393338 WVH393338 C458875 IV458874 SR458874 ACN458874 AMJ458874 AWF458874 BGB458874 BPX458874 BZT458874 CJP458874 CTL458874 DDH458874 DND458874 DWZ458874 EGV458874 EQR458874 FAN458874 FKJ458874 FUF458874 GEB458874 GNX458874 GXT458874 HHP458874 HRL458874 IBH458874 ILD458874 IUZ458874 JEV458874 JOR458874 JYN458874 KIJ458874 KSF458874 LCB458874 LLX458874 LVT458874 MFP458874 MPL458874 MZH458874 NJD458874 NSZ458874 OCV458874 OMR458874 OWN458874 PGJ458874 PQF458874 QAB458874 QJX458874 QTT458874 RDP458874 RNL458874 RXH458874 SHD458874 SQZ458874 TAV458874 TKR458874 TUN458874 UEJ458874 UOF458874 UYB458874 VHX458874 VRT458874 WBP458874 WLL458874 WVH458874 C524411 IV524410 SR524410 ACN524410 AMJ524410 AWF524410 BGB524410 BPX524410 BZT524410 CJP524410 CTL524410 DDH524410 DND524410 DWZ524410 EGV524410 EQR524410 FAN524410 FKJ524410 FUF524410 GEB524410 GNX524410 GXT524410 HHP524410 HRL524410 IBH524410 ILD524410 IUZ524410 JEV524410 JOR524410 JYN524410 KIJ524410 KSF524410 LCB524410 LLX524410 LVT524410 MFP524410 MPL524410 MZH524410 NJD524410 NSZ524410 OCV524410 OMR524410 OWN524410 PGJ524410 PQF524410 QAB524410 QJX524410 QTT524410 RDP524410 RNL524410 RXH524410 SHD524410 SQZ524410 TAV524410 TKR524410 TUN524410 UEJ524410 UOF524410 UYB524410 VHX524410 VRT524410 WBP524410 WLL524410 WVH524410 C589947 IV589946 SR589946 ACN589946 AMJ589946 AWF589946 BGB589946 BPX589946 BZT589946 CJP589946 CTL589946 DDH589946 DND589946 DWZ589946 EGV589946 EQR589946 FAN589946 FKJ589946 FUF589946 GEB589946 GNX589946 GXT589946 HHP589946 HRL589946 IBH589946 ILD589946 IUZ589946 JEV589946 JOR589946 JYN589946 KIJ589946 KSF589946 LCB589946 LLX589946 LVT589946 MFP589946 MPL589946 MZH589946 NJD589946 NSZ589946 OCV589946 OMR589946 OWN589946 PGJ589946 PQF589946 QAB589946 QJX589946 QTT589946 RDP589946 RNL589946 RXH589946 SHD589946 SQZ589946 TAV589946 TKR589946 TUN589946 UEJ589946 UOF589946 UYB589946 VHX589946 VRT589946 WBP589946 WLL589946 WVH589946 C655483 IV655482 SR655482 ACN655482 AMJ655482 AWF655482 BGB655482 BPX655482 BZT655482 CJP655482 CTL655482 DDH655482 DND655482 DWZ655482 EGV655482 EQR655482 FAN655482 FKJ655482 FUF655482 GEB655482 GNX655482 GXT655482 HHP655482 HRL655482 IBH655482 ILD655482 IUZ655482 JEV655482 JOR655482 JYN655482 KIJ655482 KSF655482 LCB655482 LLX655482 LVT655482 MFP655482 MPL655482 MZH655482 NJD655482 NSZ655482 OCV655482 OMR655482 OWN655482 PGJ655482 PQF655482 QAB655482 QJX655482 QTT655482 RDP655482 RNL655482 RXH655482 SHD655482 SQZ655482 TAV655482 TKR655482 TUN655482 UEJ655482 UOF655482 UYB655482 VHX655482 VRT655482 WBP655482 WLL655482 WVH655482 C721019 IV721018 SR721018 ACN721018 AMJ721018 AWF721018 BGB721018 BPX721018 BZT721018 CJP721018 CTL721018 DDH721018 DND721018 DWZ721018 EGV721018 EQR721018 FAN721018 FKJ721018 FUF721018 GEB721018 GNX721018 GXT721018 HHP721018 HRL721018 IBH721018 ILD721018 IUZ721018 JEV721018 JOR721018 JYN721018 KIJ721018 KSF721018 LCB721018 LLX721018 LVT721018 MFP721018 MPL721018 MZH721018 NJD721018 NSZ721018 OCV721018 OMR721018 OWN721018 PGJ721018 PQF721018 QAB721018 QJX721018 QTT721018 RDP721018 RNL721018 RXH721018 SHD721018 SQZ721018 TAV721018 TKR721018 TUN721018 UEJ721018 UOF721018 UYB721018 VHX721018 VRT721018 WBP721018 WLL721018 WVH721018 C786555 IV786554 SR786554 ACN786554 AMJ786554 AWF786554 BGB786554 BPX786554 BZT786554 CJP786554 CTL786554 DDH786554 DND786554 DWZ786554 EGV786554 EQR786554 FAN786554 FKJ786554 FUF786554 GEB786554 GNX786554 GXT786554 HHP786554 HRL786554 IBH786554 ILD786554 IUZ786554 JEV786554 JOR786554 JYN786554 KIJ786554 KSF786554 LCB786554 LLX786554 LVT786554 MFP786554 MPL786554 MZH786554 NJD786554 NSZ786554 OCV786554 OMR786554 OWN786554 PGJ786554 PQF786554 QAB786554 QJX786554 QTT786554 RDP786554 RNL786554 RXH786554 SHD786554 SQZ786554 TAV786554 TKR786554 TUN786554 UEJ786554 UOF786554 UYB786554 VHX786554 VRT786554 WBP786554 WLL786554 WVH786554 C852091 IV852090 SR852090 ACN852090 AMJ852090 AWF852090 BGB852090 BPX852090 BZT852090 CJP852090 CTL852090 DDH852090 DND852090 DWZ852090 EGV852090 EQR852090 FAN852090 FKJ852090 FUF852090 GEB852090 GNX852090 GXT852090 HHP852090 HRL852090 IBH852090 ILD852090 IUZ852090 JEV852090 JOR852090 JYN852090 KIJ852090 KSF852090 LCB852090 LLX852090 LVT852090 MFP852090 MPL852090 MZH852090 NJD852090 NSZ852090 OCV852090 OMR852090 OWN852090 PGJ852090 PQF852090 QAB852090 QJX852090 QTT852090 RDP852090 RNL852090 RXH852090 SHD852090 SQZ852090 TAV852090 TKR852090 TUN852090 UEJ852090 UOF852090 UYB852090 VHX852090 VRT852090 WBP852090 WLL852090 WVH852090 C917627 IV917626 SR917626 ACN917626 AMJ917626 AWF917626 BGB917626 BPX917626 BZT917626 CJP917626 CTL917626 DDH917626 DND917626 DWZ917626 EGV917626 EQR917626 FAN917626 FKJ917626 FUF917626 GEB917626 GNX917626 GXT917626 HHP917626 HRL917626 IBH917626 ILD917626 IUZ917626 JEV917626 JOR917626 JYN917626 KIJ917626 KSF917626 LCB917626 LLX917626 LVT917626 MFP917626 MPL917626 MZH917626 NJD917626 NSZ917626 OCV917626 OMR917626 OWN917626 PGJ917626 PQF917626 QAB917626 QJX917626 QTT917626 RDP917626 RNL917626 RXH917626 SHD917626 SQZ917626 TAV917626 TKR917626 TUN917626 UEJ917626 UOF917626 UYB917626 VHX917626 VRT917626 WBP917626 WLL917626 WVH917626 C983163 IV983162 SR983162 ACN983162 AMJ983162 AWF983162 BGB983162 BPX983162 BZT983162 CJP983162 CTL983162 DDH983162 DND983162 DWZ983162 EGV983162 EQR983162 FAN983162 FKJ983162 FUF983162 GEB983162 GNX983162 GXT983162 HHP983162 HRL983162 IBH983162 ILD983162 IUZ983162 JEV983162 JOR983162 JYN983162 KIJ983162 KSF983162 LCB983162 LLX983162 LVT983162 MFP983162 MPL983162 MZH983162 NJD983162 NSZ983162 OCV983162 OMR983162 OWN983162 PGJ983162 PQF983162 QAB983162 QJX983162 QTT983162 RDP983162 RNL983162 RXH983162 SHD983162 SQZ983162 TAV983162 TKR983162 TUN983162 UEJ983162 UOF983162 UYB983162 VHX983162 VRT983162 WBP983162 WVH24:WVH84 WLL24:WLL84 WBP24:WBP84 VRT24:VRT84 VHX24:VHX84 UYB24:UYB84 UOF24:UOF84 UEJ24:UEJ84 TUN24:TUN84 TKR24:TKR84 TAV24:TAV84 SQZ24:SQZ84 SHD24:SHD84 RXH24:RXH84 RNL24:RNL84 RDP24:RDP84 QTT24:QTT84 QJX24:QJX84 QAB24:QAB84 PQF24:PQF84 PGJ24:PGJ84 OWN24:OWN84 OMR24:OMR84 OCV24:OCV84 NSZ24:NSZ84 NJD24:NJD84 MZH24:MZH84 MPL24:MPL84 MFP24:MFP84 LVT24:LVT84 LLX24:LLX84 LCB24:LCB84 KSF24:KSF84 KIJ24:KIJ84 JYN24:JYN84 JOR24:JOR84 JEV24:JEV84 IUZ24:IUZ84 ILD24:ILD84 IBH24:IBH84 HRL24:HRL84 HHP24:HHP84 GXT24:GXT84 GNX24:GNX84 GEB24:GEB84 FUF24:FUF84 FKJ24:FKJ84 FAN24:FAN84 EQR24:EQR84 EGV24:EGV84 DWZ24:DWZ84 DND24:DND84 DDH24:DDH84 CTL24:CTL84 CJP24:CJP84 BZT24:BZT84 BPX24:BPX84 BGB24:BGB84 AWF24:AWF84 AMJ24:AMJ84 ACN24:ACN84 SR24:SR84 IV24:IV84">
      <formula1>0</formula1>
      <formula2>1</formula2>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40"/>
  <sheetViews>
    <sheetView topLeftCell="A13" zoomScale="89" workbookViewId="0">
      <selection activeCell="B42" sqref="B42"/>
    </sheetView>
  </sheetViews>
  <sheetFormatPr baseColWidth="10" defaultRowHeight="15" x14ac:dyDescent="0.25"/>
  <cols>
    <col min="1" max="1" width="9.5703125" style="1" bestFit="1" customWidth="1"/>
    <col min="2" max="2" width="102.7109375" style="1" bestFit="1" customWidth="1"/>
    <col min="3" max="3" width="31.140625" style="2" customWidth="1"/>
    <col min="4" max="4" width="26.7109375" style="1" customWidth="1"/>
    <col min="5" max="5" width="25" style="1" customWidth="1"/>
    <col min="6" max="6" width="34" style="1" customWidth="1"/>
    <col min="7" max="7" width="29.7109375" style="1" customWidth="1"/>
    <col min="8" max="8" width="24.5703125" style="1" customWidth="1"/>
    <col min="9" max="9" width="24" style="1" customWidth="1"/>
    <col min="10" max="10" width="21.28515625" style="1" customWidth="1"/>
    <col min="11" max="11" width="15" style="3" customWidth="1"/>
    <col min="12" max="12" width="22.140625" style="1" customWidth="1"/>
    <col min="13" max="13" width="18.7109375" style="1" customWidth="1"/>
    <col min="14" max="14" width="15.5703125" style="1" customWidth="1"/>
    <col min="15" max="15" width="26.140625" style="1" customWidth="1"/>
    <col min="16" max="16" width="48.28515625" style="1" customWidth="1"/>
    <col min="17" max="17" width="49.425781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562" t="s">
        <v>0</v>
      </c>
      <c r="C2" s="1563"/>
      <c r="D2" s="1563"/>
      <c r="E2" s="1563"/>
      <c r="F2" s="1563"/>
      <c r="G2" s="1563"/>
      <c r="H2" s="1563"/>
      <c r="I2" s="1563"/>
      <c r="J2" s="1563"/>
      <c r="K2" s="1563"/>
      <c r="L2" s="1563"/>
      <c r="M2" s="1563"/>
      <c r="N2" s="1563"/>
      <c r="O2" s="1563"/>
      <c r="P2" s="1563"/>
    </row>
    <row r="4" spans="2:16" ht="26.25" x14ac:dyDescent="0.25">
      <c r="B4" s="1562" t="s">
        <v>1</v>
      </c>
      <c r="C4" s="1563"/>
      <c r="D4" s="1563"/>
      <c r="E4" s="1563"/>
      <c r="F4" s="1563"/>
      <c r="G4" s="1563"/>
      <c r="H4" s="1563"/>
      <c r="I4" s="1563"/>
      <c r="J4" s="1563"/>
      <c r="K4" s="1563"/>
      <c r="L4" s="1563"/>
      <c r="M4" s="1563"/>
      <c r="N4" s="1563"/>
      <c r="O4" s="1563"/>
      <c r="P4" s="1563"/>
    </row>
    <row r="5" spans="2:16" ht="15.75" thickBot="1" x14ac:dyDescent="0.3"/>
    <row r="6" spans="2:16" ht="21.75" thickBot="1" x14ac:dyDescent="0.3">
      <c r="B6" s="4" t="s">
        <v>2</v>
      </c>
      <c r="C6" s="1564" t="s">
        <v>3</v>
      </c>
      <c r="D6" s="1564"/>
      <c r="E6" s="1564"/>
      <c r="F6" s="1564"/>
      <c r="G6" s="1564"/>
      <c r="H6" s="1564"/>
      <c r="I6" s="1564"/>
      <c r="J6" s="1564"/>
      <c r="K6" s="1564"/>
      <c r="L6" s="1564"/>
      <c r="M6" s="1564"/>
      <c r="N6" s="1565"/>
    </row>
    <row r="7" spans="2:16" ht="16.5" thickBot="1" x14ac:dyDescent="0.3">
      <c r="B7" s="5" t="s">
        <v>4</v>
      </c>
      <c r="C7" s="1564"/>
      <c r="D7" s="1564"/>
      <c r="E7" s="1564"/>
      <c r="F7" s="1564"/>
      <c r="G7" s="1564"/>
      <c r="H7" s="1564"/>
      <c r="I7" s="1564"/>
      <c r="J7" s="1564"/>
      <c r="K7" s="1564"/>
      <c r="L7" s="1564"/>
      <c r="M7" s="1564"/>
      <c r="N7" s="1565"/>
    </row>
    <row r="8" spans="2:16" ht="16.5" thickBot="1" x14ac:dyDescent="0.3">
      <c r="B8" s="5" t="s">
        <v>5</v>
      </c>
      <c r="C8" s="1564"/>
      <c r="D8" s="1564"/>
      <c r="E8" s="1564"/>
      <c r="F8" s="1564"/>
      <c r="G8" s="1564"/>
      <c r="H8" s="1564"/>
      <c r="I8" s="1564"/>
      <c r="J8" s="1564"/>
      <c r="K8" s="1564"/>
      <c r="L8" s="1564"/>
      <c r="M8" s="1564"/>
      <c r="N8" s="1565"/>
    </row>
    <row r="9" spans="2:16" ht="16.5" thickBot="1" x14ac:dyDescent="0.3">
      <c r="B9" s="5" t="s">
        <v>6</v>
      </c>
      <c r="C9" s="1564"/>
      <c r="D9" s="1564"/>
      <c r="E9" s="1564"/>
      <c r="F9" s="1564"/>
      <c r="G9" s="1564"/>
      <c r="H9" s="1564"/>
      <c r="I9" s="1564"/>
      <c r="J9" s="1564"/>
      <c r="K9" s="1564"/>
      <c r="L9" s="1564"/>
      <c r="M9" s="1564"/>
      <c r="N9" s="1565"/>
    </row>
    <row r="10" spans="2:16" ht="16.5" thickBot="1" x14ac:dyDescent="0.3">
      <c r="B10" s="5" t="s">
        <v>7</v>
      </c>
      <c r="C10" s="1572"/>
      <c r="D10" s="1572"/>
      <c r="E10" s="1573"/>
      <c r="F10" s="6"/>
      <c r="G10" s="6"/>
      <c r="H10" s="6"/>
      <c r="I10" s="6"/>
      <c r="J10" s="6"/>
      <c r="K10" s="7"/>
      <c r="L10" s="6"/>
      <c r="M10" s="6"/>
      <c r="N10" s="8"/>
    </row>
    <row r="11" spans="2:16" ht="16.5" thickBot="1" x14ac:dyDescent="0.3">
      <c r="B11" s="9" t="s">
        <v>8</v>
      </c>
      <c r="C11" s="10" t="s">
        <v>9</v>
      </c>
      <c r="D11" s="11"/>
      <c r="E11" s="11"/>
      <c r="F11" s="11"/>
      <c r="G11" s="11"/>
      <c r="H11" s="11"/>
      <c r="I11" s="11"/>
      <c r="J11" s="11"/>
      <c r="K11" s="12"/>
      <c r="L11" s="11"/>
      <c r="M11" s="11"/>
      <c r="N11" s="13"/>
    </row>
    <row r="12" spans="2:16" ht="15.75" x14ac:dyDescent="0.25">
      <c r="B12" s="14"/>
      <c r="C12" s="15"/>
      <c r="D12" s="16"/>
      <c r="E12" s="16"/>
      <c r="F12" s="16"/>
      <c r="G12" s="16"/>
      <c r="H12" s="16"/>
      <c r="I12" s="3"/>
      <c r="J12" s="3"/>
      <c r="L12" s="3"/>
      <c r="M12" s="3"/>
      <c r="N12" s="16"/>
    </row>
    <row r="13" spans="2:16" x14ac:dyDescent="0.25">
      <c r="I13" s="3"/>
      <c r="J13" s="3"/>
      <c r="L13" s="3"/>
      <c r="M13" s="3"/>
      <c r="N13" s="17"/>
    </row>
    <row r="14" spans="2:16" x14ac:dyDescent="0.25">
      <c r="B14" s="1574" t="s">
        <v>10</v>
      </c>
      <c r="C14" s="1574"/>
      <c r="D14" s="18" t="s">
        <v>11</v>
      </c>
      <c r="E14" s="18" t="s">
        <v>12</v>
      </c>
      <c r="F14" s="18" t="s">
        <v>13</v>
      </c>
      <c r="G14" s="19"/>
      <c r="I14" s="20"/>
      <c r="J14" s="20"/>
      <c r="K14" s="21"/>
      <c r="L14" s="20"/>
      <c r="M14" s="20"/>
      <c r="N14" s="17"/>
    </row>
    <row r="15" spans="2:16" x14ac:dyDescent="0.25">
      <c r="B15" s="1574"/>
      <c r="C15" s="1574"/>
      <c r="D15" s="18">
        <v>4</v>
      </c>
      <c r="E15" s="22">
        <v>1586307544</v>
      </c>
      <c r="F15" s="23">
        <v>683</v>
      </c>
      <c r="G15" s="24"/>
      <c r="I15" s="25"/>
      <c r="J15" s="25"/>
      <c r="K15" s="26"/>
      <c r="L15" s="25"/>
      <c r="M15" s="25"/>
      <c r="N15" s="17"/>
    </row>
    <row r="16" spans="2:16" x14ac:dyDescent="0.25">
      <c r="B16" s="1574"/>
      <c r="C16" s="1574"/>
      <c r="D16" s="18"/>
      <c r="E16" s="22"/>
      <c r="F16" s="23"/>
      <c r="G16" s="24"/>
      <c r="I16" s="25"/>
      <c r="J16" s="25"/>
      <c r="K16" s="26"/>
      <c r="L16" s="25"/>
      <c r="M16" s="25"/>
      <c r="N16" s="17"/>
    </row>
    <row r="17" spans="1:14" x14ac:dyDescent="0.25">
      <c r="B17" s="1574"/>
      <c r="C17" s="1574"/>
      <c r="D17" s="18"/>
      <c r="E17" s="22"/>
      <c r="F17" s="23"/>
      <c r="G17" s="24"/>
      <c r="I17" s="25"/>
      <c r="J17" s="25"/>
      <c r="K17" s="26"/>
      <c r="L17" s="25"/>
      <c r="M17" s="25"/>
      <c r="N17" s="17"/>
    </row>
    <row r="18" spans="1:14" x14ac:dyDescent="0.25">
      <c r="B18" s="1574"/>
      <c r="C18" s="1574"/>
      <c r="D18" s="18"/>
      <c r="E18" s="27"/>
      <c r="F18" s="23"/>
      <c r="G18" s="24"/>
      <c r="H18" s="28"/>
      <c r="I18" s="25"/>
      <c r="J18" s="25"/>
      <c r="K18" s="26"/>
      <c r="L18" s="25"/>
      <c r="M18" s="25"/>
      <c r="N18" s="29"/>
    </row>
    <row r="19" spans="1:14" x14ac:dyDescent="0.25">
      <c r="B19" s="1574"/>
      <c r="C19" s="1574"/>
      <c r="D19" s="18"/>
      <c r="E19" s="30"/>
      <c r="F19" s="31"/>
      <c r="G19" s="24"/>
      <c r="H19" s="28"/>
      <c r="I19" s="3"/>
      <c r="J19" s="3"/>
      <c r="L19" s="3"/>
      <c r="M19" s="3"/>
      <c r="N19" s="29"/>
    </row>
    <row r="20" spans="1:14" ht="15.75" thickBot="1" x14ac:dyDescent="0.3">
      <c r="B20" s="1575" t="s">
        <v>14</v>
      </c>
      <c r="C20" s="1576"/>
      <c r="D20" s="18"/>
      <c r="E20" s="31"/>
      <c r="F20" s="23"/>
      <c r="G20" s="24"/>
      <c r="H20" s="28"/>
      <c r="I20" s="3"/>
      <c r="J20" s="3"/>
      <c r="L20" s="3"/>
      <c r="M20" s="3"/>
      <c r="N20" s="29"/>
    </row>
    <row r="21" spans="1:14" ht="45.75" thickBot="1" x14ac:dyDescent="0.3">
      <c r="A21" s="32"/>
      <c r="B21" s="33" t="s">
        <v>15</v>
      </c>
      <c r="C21" s="34" t="s">
        <v>16</v>
      </c>
      <c r="E21" s="20"/>
      <c r="F21" s="20"/>
      <c r="G21" s="20"/>
      <c r="H21" s="20"/>
      <c r="I21" s="35"/>
      <c r="J21" s="35"/>
      <c r="K21" s="36"/>
      <c r="L21" s="35"/>
      <c r="M21" s="35"/>
    </row>
    <row r="22" spans="1:14" ht="15.75" thickBot="1" x14ac:dyDescent="0.3">
      <c r="A22" s="37">
        <v>1</v>
      </c>
      <c r="C22" s="779">
        <f>F15*80/100</f>
        <v>546.4</v>
      </c>
      <c r="D22" s="39"/>
      <c r="E22" s="40">
        <f>E15+E16+E17+E18</f>
        <v>1586307544</v>
      </c>
      <c r="F22" s="41"/>
      <c r="G22" s="41"/>
      <c r="H22" s="41"/>
      <c r="I22" s="42"/>
      <c r="J22" s="42"/>
      <c r="K22" s="43"/>
      <c r="L22" s="42"/>
      <c r="M22" s="42"/>
    </row>
    <row r="23" spans="1:14" x14ac:dyDescent="0.25">
      <c r="A23" s="44"/>
      <c r="C23" s="45"/>
      <c r="D23" s="25"/>
      <c r="E23" s="46"/>
      <c r="F23" s="41"/>
      <c r="G23" s="41"/>
      <c r="H23" s="41"/>
      <c r="I23" s="42"/>
      <c r="J23" s="42"/>
      <c r="K23" s="43"/>
      <c r="L23" s="42"/>
      <c r="M23" s="42"/>
    </row>
    <row r="24" spans="1:14" x14ac:dyDescent="0.25">
      <c r="A24" s="44"/>
      <c r="C24" s="45"/>
      <c r="D24" s="25"/>
      <c r="E24" s="46"/>
      <c r="F24" s="41"/>
      <c r="G24" s="41"/>
      <c r="H24" s="41"/>
      <c r="I24" s="42"/>
      <c r="J24" s="42"/>
      <c r="K24" s="43"/>
      <c r="L24" s="42"/>
      <c r="M24" s="42"/>
    </row>
    <row r="25" spans="1:14" x14ac:dyDescent="0.25">
      <c r="A25" s="44"/>
      <c r="B25" s="47" t="s">
        <v>17</v>
      </c>
      <c r="C25" s="48"/>
      <c r="D25"/>
      <c r="E25"/>
      <c r="F25"/>
      <c r="G25"/>
      <c r="H25"/>
      <c r="I25" s="3"/>
      <c r="J25" s="3"/>
      <c r="L25" s="3"/>
      <c r="M25" s="3"/>
      <c r="N25" s="17"/>
    </row>
    <row r="26" spans="1:14" x14ac:dyDescent="0.25">
      <c r="A26" s="44"/>
      <c r="B26"/>
      <c r="C26" s="48"/>
      <c r="D26"/>
      <c r="E26"/>
      <c r="F26"/>
      <c r="G26"/>
      <c r="H26"/>
      <c r="I26" s="3"/>
      <c r="J26" s="3"/>
      <c r="L26" s="3"/>
      <c r="M26" s="3"/>
      <c r="N26" s="17"/>
    </row>
    <row r="27" spans="1:14" x14ac:dyDescent="0.25">
      <c r="A27" s="44"/>
      <c r="B27" s="49" t="s">
        <v>18</v>
      </c>
      <c r="C27" s="50" t="s">
        <v>19</v>
      </c>
      <c r="D27" s="49" t="s">
        <v>20</v>
      </c>
      <c r="E27"/>
      <c r="F27"/>
      <c r="G27"/>
      <c r="H27"/>
      <c r="I27" s="3"/>
      <c r="J27" s="3"/>
      <c r="L27" s="3"/>
      <c r="M27" s="3"/>
      <c r="N27" s="17"/>
    </row>
    <row r="28" spans="1:14" x14ac:dyDescent="0.25">
      <c r="A28" s="44"/>
      <c r="B28" s="51" t="s">
        <v>21</v>
      </c>
      <c r="C28" s="52" t="s">
        <v>22</v>
      </c>
      <c r="D28" s="53"/>
      <c r="E28"/>
      <c r="F28"/>
      <c r="G28"/>
      <c r="H28"/>
      <c r="I28" s="3"/>
      <c r="J28" s="3"/>
      <c r="L28" s="3"/>
      <c r="M28" s="3"/>
      <c r="N28" s="17"/>
    </row>
    <row r="29" spans="1:14" x14ac:dyDescent="0.25">
      <c r="A29" s="44"/>
      <c r="B29" s="51" t="s">
        <v>23</v>
      </c>
      <c r="C29" s="52"/>
      <c r="D29" s="53" t="s">
        <v>22</v>
      </c>
      <c r="E29"/>
      <c r="F29"/>
      <c r="G29"/>
      <c r="H29"/>
      <c r="I29" s="3"/>
      <c r="J29" s="3"/>
      <c r="L29" s="3"/>
      <c r="M29" s="3"/>
      <c r="N29" s="17"/>
    </row>
    <row r="30" spans="1:14" x14ac:dyDescent="0.25">
      <c r="A30" s="44"/>
      <c r="B30" s="51" t="s">
        <v>24</v>
      </c>
      <c r="C30" s="52"/>
      <c r="D30" s="53" t="s">
        <v>22</v>
      </c>
      <c r="E30"/>
      <c r="F30"/>
      <c r="G30"/>
      <c r="H30"/>
      <c r="I30" s="3"/>
      <c r="J30" s="3"/>
      <c r="L30" s="3"/>
      <c r="M30" s="3"/>
      <c r="N30" s="17"/>
    </row>
    <row r="31" spans="1:14" x14ac:dyDescent="0.25">
      <c r="A31" s="44"/>
      <c r="B31" s="51" t="s">
        <v>25</v>
      </c>
      <c r="C31" s="52"/>
      <c r="D31" s="53" t="s">
        <v>22</v>
      </c>
      <c r="E31"/>
      <c r="F31"/>
      <c r="G31"/>
      <c r="H31"/>
      <c r="I31" s="3"/>
      <c r="J31" s="3"/>
      <c r="L31" s="3"/>
      <c r="M31" s="3"/>
      <c r="N31" s="17"/>
    </row>
    <row r="32" spans="1:14" x14ac:dyDescent="0.25">
      <c r="A32" s="44"/>
      <c r="B32" s="35"/>
      <c r="C32" s="54"/>
      <c r="D32" s="36"/>
      <c r="E32"/>
      <c r="F32"/>
      <c r="G32"/>
      <c r="H32"/>
      <c r="I32" s="3"/>
      <c r="J32" s="3"/>
      <c r="L32" s="3"/>
      <c r="M32" s="3"/>
      <c r="N32" s="17"/>
    </row>
    <row r="33" spans="1:26" x14ac:dyDescent="0.25">
      <c r="A33" s="44"/>
      <c r="B33" s="47" t="s">
        <v>26</v>
      </c>
      <c r="C33" s="48"/>
      <c r="D33"/>
      <c r="E33"/>
      <c r="F33"/>
      <c r="G33"/>
      <c r="H33"/>
      <c r="I33" s="3"/>
      <c r="J33" s="3"/>
      <c r="L33" s="3"/>
      <c r="M33" s="3"/>
      <c r="N33" s="17"/>
    </row>
    <row r="34" spans="1:26" x14ac:dyDescent="0.25">
      <c r="A34" s="44"/>
      <c r="B34"/>
      <c r="C34" s="48"/>
      <c r="D34"/>
      <c r="E34"/>
      <c r="F34"/>
      <c r="G34"/>
      <c r="H34"/>
      <c r="I34" s="3"/>
      <c r="J34" s="3"/>
      <c r="L34" s="3"/>
      <c r="M34" s="3"/>
      <c r="N34" s="17"/>
    </row>
    <row r="35" spans="1:26" x14ac:dyDescent="0.25">
      <c r="A35" s="44"/>
      <c r="B35"/>
      <c r="C35" s="48"/>
      <c r="D35"/>
      <c r="E35"/>
      <c r="F35"/>
      <c r="G35"/>
      <c r="H35"/>
      <c r="I35" s="3"/>
      <c r="J35" s="3"/>
      <c r="L35" s="3"/>
      <c r="M35" s="3"/>
      <c r="N35" s="17"/>
    </row>
    <row r="36" spans="1:26" x14ac:dyDescent="0.25">
      <c r="A36" s="44"/>
      <c r="B36" s="49" t="s">
        <v>18</v>
      </c>
      <c r="C36" s="50" t="s">
        <v>27</v>
      </c>
      <c r="D36" s="55" t="s">
        <v>28</v>
      </c>
      <c r="E36" s="55" t="s">
        <v>29</v>
      </c>
      <c r="F36"/>
      <c r="G36"/>
      <c r="H36"/>
      <c r="I36" s="3"/>
      <c r="J36" s="3"/>
      <c r="L36" s="3"/>
      <c r="M36" s="3"/>
      <c r="N36" s="17"/>
    </row>
    <row r="37" spans="1:26" ht="28.5" x14ac:dyDescent="0.25">
      <c r="A37" s="44"/>
      <c r="B37" s="56" t="s">
        <v>30</v>
      </c>
      <c r="C37" s="57">
        <v>40</v>
      </c>
      <c r="D37" s="53">
        <v>0</v>
      </c>
      <c r="E37" s="1566">
        <f>+D37+D38</f>
        <v>10</v>
      </c>
      <c r="F37"/>
      <c r="G37"/>
      <c r="H37"/>
      <c r="I37" s="3"/>
      <c r="J37" s="3"/>
      <c r="L37" s="3"/>
      <c r="M37" s="3"/>
      <c r="N37" s="17"/>
    </row>
    <row r="38" spans="1:26" ht="42.75" x14ac:dyDescent="0.25">
      <c r="A38" s="44"/>
      <c r="B38" s="56" t="s">
        <v>31</v>
      </c>
      <c r="C38" s="57">
        <v>60</v>
      </c>
      <c r="D38" s="53">
        <v>10</v>
      </c>
      <c r="E38" s="1567"/>
      <c r="F38"/>
      <c r="G38"/>
      <c r="H38"/>
      <c r="I38" s="3"/>
      <c r="J38" s="3"/>
      <c r="L38" s="3"/>
      <c r="M38" s="3"/>
      <c r="N38" s="17"/>
    </row>
    <row r="39" spans="1:26" x14ac:dyDescent="0.25">
      <c r="A39" s="44"/>
      <c r="C39" s="45"/>
      <c r="D39" s="25"/>
      <c r="E39" s="46"/>
      <c r="F39" s="41"/>
      <c r="G39" s="41"/>
      <c r="H39" s="41"/>
      <c r="I39" s="42"/>
      <c r="J39" s="42"/>
      <c r="K39" s="43"/>
      <c r="L39" s="42"/>
      <c r="M39" s="42"/>
    </row>
    <row r="40" spans="1:26" ht="15.75" thickBot="1" x14ac:dyDescent="0.3">
      <c r="M40" s="1568" t="s">
        <v>32</v>
      </c>
      <c r="N40" s="1568"/>
    </row>
    <row r="41" spans="1:26" x14ac:dyDescent="0.25">
      <c r="B41" s="47" t="s">
        <v>33</v>
      </c>
      <c r="K41" s="3">
        <f>6/30</f>
        <v>0.2</v>
      </c>
      <c r="M41" s="58"/>
      <c r="N41" s="58"/>
    </row>
    <row r="42" spans="1:26" x14ac:dyDescent="0.25">
      <c r="M42" s="58"/>
      <c r="N42" s="58"/>
    </row>
    <row r="43" spans="1:26" s="3" customFormat="1" ht="60" x14ac:dyDescent="0.25">
      <c r="B43" s="59" t="s">
        <v>34</v>
      </c>
      <c r="C43" s="60" t="s">
        <v>35</v>
      </c>
      <c r="D43" s="59" t="s">
        <v>36</v>
      </c>
      <c r="E43" s="59" t="s">
        <v>37</v>
      </c>
      <c r="F43" s="59" t="s">
        <v>38</v>
      </c>
      <c r="G43" s="59" t="s">
        <v>39</v>
      </c>
      <c r="H43" s="59" t="s">
        <v>40</v>
      </c>
      <c r="I43" s="59" t="s">
        <v>41</v>
      </c>
      <c r="J43" s="59" t="s">
        <v>42</v>
      </c>
      <c r="K43" s="59" t="s">
        <v>43</v>
      </c>
      <c r="L43" s="59" t="s">
        <v>44</v>
      </c>
      <c r="M43" s="61" t="s">
        <v>45</v>
      </c>
      <c r="N43" s="59" t="s">
        <v>46</v>
      </c>
      <c r="O43" s="59" t="s">
        <v>47</v>
      </c>
      <c r="P43" s="59" t="s">
        <v>48</v>
      </c>
      <c r="Q43" s="59" t="s">
        <v>49</v>
      </c>
    </row>
    <row r="44" spans="1:26" s="76" customFormat="1" ht="45" x14ac:dyDescent="0.25">
      <c r="A44" s="62"/>
      <c r="B44" s="63" t="s">
        <v>3</v>
      </c>
      <c r="C44" s="63" t="s">
        <v>3</v>
      </c>
      <c r="D44" s="64" t="s">
        <v>50</v>
      </c>
      <c r="E44" s="65" t="s">
        <v>51</v>
      </c>
      <c r="F44" s="66"/>
      <c r="G44" s="67"/>
      <c r="H44" s="68"/>
      <c r="I44" s="69"/>
      <c r="J44" s="69"/>
      <c r="K44" s="70"/>
      <c r="L44" s="70"/>
      <c r="M44" s="71"/>
      <c r="N44" s="71"/>
      <c r="O44" s="72"/>
      <c r="P44" s="73"/>
      <c r="Q44" s="74" t="s">
        <v>52</v>
      </c>
      <c r="R44" s="75"/>
      <c r="S44" s="75"/>
      <c r="T44" s="75"/>
      <c r="U44" s="75"/>
      <c r="V44" s="75"/>
      <c r="W44" s="75"/>
      <c r="X44" s="75"/>
      <c r="Y44" s="75"/>
      <c r="Z44" s="75"/>
    </row>
    <row r="45" spans="1:26" s="76" customFormat="1" ht="75" x14ac:dyDescent="0.25">
      <c r="A45" s="62"/>
      <c r="B45" s="63" t="s">
        <v>3</v>
      </c>
      <c r="C45" s="63" t="s">
        <v>3</v>
      </c>
      <c r="D45" s="77" t="s">
        <v>50</v>
      </c>
      <c r="E45" s="78" t="s">
        <v>53</v>
      </c>
      <c r="F45" s="79" t="s">
        <v>19</v>
      </c>
      <c r="G45" s="78">
        <v>1</v>
      </c>
      <c r="H45" s="80">
        <v>39815</v>
      </c>
      <c r="I45" s="81">
        <v>40178</v>
      </c>
      <c r="J45" s="82" t="s">
        <v>20</v>
      </c>
      <c r="K45" s="83">
        <v>1.2</v>
      </c>
      <c r="L45" s="83">
        <f>11.9-1.2</f>
        <v>10.700000000000001</v>
      </c>
      <c r="M45" s="84">
        <v>140</v>
      </c>
      <c r="N45" s="84">
        <f>M45*G45</f>
        <v>140</v>
      </c>
      <c r="O45" s="85">
        <v>151288224</v>
      </c>
      <c r="P45" s="86">
        <v>86</v>
      </c>
      <c r="Q45" s="74" t="s">
        <v>3087</v>
      </c>
      <c r="R45" s="75"/>
      <c r="S45" s="75"/>
      <c r="T45" s="75"/>
      <c r="U45" s="75"/>
      <c r="V45" s="75"/>
      <c r="W45" s="75"/>
      <c r="X45" s="75"/>
      <c r="Y45" s="75"/>
      <c r="Z45" s="75"/>
    </row>
    <row r="46" spans="1:26" s="76" customFormat="1" ht="30" x14ac:dyDescent="0.25">
      <c r="A46" s="62"/>
      <c r="B46" s="63" t="s">
        <v>3</v>
      </c>
      <c r="C46" s="63" t="s">
        <v>3</v>
      </c>
      <c r="D46" s="77" t="s">
        <v>50</v>
      </c>
      <c r="E46" s="78" t="s">
        <v>54</v>
      </c>
      <c r="F46" s="79" t="s">
        <v>19</v>
      </c>
      <c r="G46" s="78">
        <v>1</v>
      </c>
      <c r="H46" s="80">
        <v>40182</v>
      </c>
      <c r="I46" s="81">
        <v>40543</v>
      </c>
      <c r="J46" s="82" t="s">
        <v>20</v>
      </c>
      <c r="K46" s="83">
        <v>11.9</v>
      </c>
      <c r="L46" s="83"/>
      <c r="M46" s="84">
        <v>140</v>
      </c>
      <c r="N46" s="84">
        <f t="shared" ref="N46:N50" si="0">M46*G46</f>
        <v>140</v>
      </c>
      <c r="O46" s="85">
        <v>156267755</v>
      </c>
      <c r="P46" s="87">
        <v>87</v>
      </c>
      <c r="Q46" s="74"/>
      <c r="R46" s="75"/>
      <c r="S46" s="75"/>
      <c r="T46" s="75"/>
      <c r="U46" s="75"/>
      <c r="V46" s="75"/>
      <c r="W46" s="75"/>
      <c r="X46" s="75"/>
      <c r="Y46" s="75"/>
      <c r="Z46" s="75"/>
    </row>
    <row r="47" spans="1:26" s="76" customFormat="1" ht="30" x14ac:dyDescent="0.25">
      <c r="A47" s="62"/>
      <c r="B47" s="63" t="s">
        <v>3</v>
      </c>
      <c r="C47" s="63" t="s">
        <v>3</v>
      </c>
      <c r="D47" s="77" t="s">
        <v>50</v>
      </c>
      <c r="E47" s="78" t="s">
        <v>55</v>
      </c>
      <c r="F47" s="79" t="s">
        <v>19</v>
      </c>
      <c r="G47" s="78">
        <v>1</v>
      </c>
      <c r="H47" s="80">
        <v>40574</v>
      </c>
      <c r="I47" s="81">
        <v>40908</v>
      </c>
      <c r="J47" s="82" t="s">
        <v>20</v>
      </c>
      <c r="K47" s="83">
        <v>11</v>
      </c>
      <c r="L47" s="83">
        <f>SUM(L42:L44)</f>
        <v>0</v>
      </c>
      <c r="M47" s="84">
        <v>140</v>
      </c>
      <c r="N47" s="84">
        <f t="shared" si="0"/>
        <v>140</v>
      </c>
      <c r="O47" s="85">
        <v>150827317</v>
      </c>
      <c r="P47" s="85">
        <v>89</v>
      </c>
      <c r="Q47" s="88"/>
    </row>
    <row r="48" spans="1:26" s="76" customFormat="1" ht="30" x14ac:dyDescent="0.25">
      <c r="A48" s="62"/>
      <c r="B48" s="63" t="s">
        <v>3</v>
      </c>
      <c r="C48" s="63" t="s">
        <v>3</v>
      </c>
      <c r="D48" s="77" t="s">
        <v>50</v>
      </c>
      <c r="E48" s="78" t="s">
        <v>56</v>
      </c>
      <c r="F48" s="79" t="s">
        <v>19</v>
      </c>
      <c r="G48" s="78">
        <v>1</v>
      </c>
      <c r="H48" s="80">
        <v>40927</v>
      </c>
      <c r="I48" s="81">
        <v>41182</v>
      </c>
      <c r="J48" s="82" t="s">
        <v>20</v>
      </c>
      <c r="K48" s="161">
        <v>8.36</v>
      </c>
      <c r="L48" s="83">
        <v>0</v>
      </c>
      <c r="M48" s="84">
        <v>140</v>
      </c>
      <c r="N48" s="84">
        <f t="shared" si="0"/>
        <v>140</v>
      </c>
      <c r="O48" s="85">
        <v>104565882</v>
      </c>
      <c r="P48" s="85">
        <v>90</v>
      </c>
      <c r="Q48" s="88"/>
    </row>
    <row r="49" spans="1:18" s="76" customFormat="1" ht="30" x14ac:dyDescent="0.25">
      <c r="A49" s="62"/>
      <c r="B49" s="63" t="s">
        <v>3</v>
      </c>
      <c r="C49" s="63" t="s">
        <v>3</v>
      </c>
      <c r="D49" s="77" t="s">
        <v>50</v>
      </c>
      <c r="E49" s="78" t="s">
        <v>57</v>
      </c>
      <c r="F49" s="79" t="s">
        <v>19</v>
      </c>
      <c r="G49" s="78">
        <v>1</v>
      </c>
      <c r="H49" s="80">
        <v>41094</v>
      </c>
      <c r="I49" s="81">
        <v>41274</v>
      </c>
      <c r="J49" s="82" t="s">
        <v>20</v>
      </c>
      <c r="K49" s="83">
        <v>3</v>
      </c>
      <c r="L49" s="161">
        <v>2.86</v>
      </c>
      <c r="M49" s="84">
        <v>140</v>
      </c>
      <c r="N49" s="84">
        <f t="shared" si="0"/>
        <v>140</v>
      </c>
      <c r="O49" s="85">
        <v>189697600</v>
      </c>
      <c r="P49" s="85">
        <v>91</v>
      </c>
      <c r="Q49" s="88" t="s">
        <v>3088</v>
      </c>
    </row>
    <row r="50" spans="1:18" s="76" customFormat="1" ht="30" x14ac:dyDescent="0.25">
      <c r="A50" s="62"/>
      <c r="B50" s="63" t="s">
        <v>3</v>
      </c>
      <c r="C50" s="63" t="s">
        <v>3</v>
      </c>
      <c r="D50" s="77" t="s">
        <v>50</v>
      </c>
      <c r="E50" s="78" t="s">
        <v>58</v>
      </c>
      <c r="F50" s="79" t="s">
        <v>19</v>
      </c>
      <c r="G50" s="78">
        <v>1</v>
      </c>
      <c r="H50" s="80">
        <v>41261</v>
      </c>
      <c r="I50" s="81">
        <v>41988</v>
      </c>
      <c r="J50" s="82" t="s">
        <v>20</v>
      </c>
      <c r="K50" s="83">
        <v>21</v>
      </c>
      <c r="L50" s="89">
        <v>0.4</v>
      </c>
      <c r="M50" s="84">
        <v>140</v>
      </c>
      <c r="N50" s="84">
        <f t="shared" si="0"/>
        <v>140</v>
      </c>
      <c r="O50" s="85">
        <f>578202240+101504340</f>
        <v>679706580</v>
      </c>
      <c r="P50" s="85" t="s">
        <v>59</v>
      </c>
      <c r="Q50" s="88" t="s">
        <v>3088</v>
      </c>
    </row>
    <row r="51" spans="1:18" s="99" customFormat="1" x14ac:dyDescent="0.25">
      <c r="A51" s="90"/>
      <c r="B51" s="91"/>
      <c r="C51" s="91"/>
      <c r="D51" s="92"/>
      <c r="E51" s="93"/>
      <c r="F51" s="94"/>
      <c r="G51" s="93"/>
      <c r="H51" s="94"/>
      <c r="I51" s="95"/>
      <c r="J51" s="95"/>
      <c r="K51" s="373">
        <f>SUM(K45:K50)</f>
        <v>56.46</v>
      </c>
      <c r="L51" s="89">
        <f>SUM(L45:L50)</f>
        <v>13.96</v>
      </c>
      <c r="M51" s="96">
        <v>140</v>
      </c>
      <c r="N51" s="96"/>
      <c r="O51" s="97"/>
      <c r="P51" s="97"/>
      <c r="Q51" s="98"/>
    </row>
    <row r="52" spans="1:18" s="100" customFormat="1" x14ac:dyDescent="0.25">
      <c r="C52" s="101"/>
      <c r="E52" s="102"/>
      <c r="K52" s="103"/>
    </row>
    <row r="53" spans="1:18" s="100" customFormat="1" x14ac:dyDescent="0.25">
      <c r="B53" s="1569" t="s">
        <v>60</v>
      </c>
      <c r="C53" s="1740" t="s">
        <v>61</v>
      </c>
      <c r="D53" s="1571" t="s">
        <v>62</v>
      </c>
      <c r="E53" s="1571"/>
      <c r="K53" s="103"/>
    </row>
    <row r="54" spans="1:18" s="100" customFormat="1" x14ac:dyDescent="0.25">
      <c r="B54" s="1570"/>
      <c r="C54" s="1741"/>
      <c r="D54" s="104" t="s">
        <v>63</v>
      </c>
      <c r="E54" s="105" t="s">
        <v>64</v>
      </c>
      <c r="K54" s="103"/>
    </row>
    <row r="55" spans="1:18" s="100" customFormat="1" ht="18.75" x14ac:dyDescent="0.25">
      <c r="B55" s="106" t="s">
        <v>65</v>
      </c>
      <c r="C55" s="694">
        <f>K51</f>
        <v>56.46</v>
      </c>
      <c r="D55" s="108" t="s">
        <v>22</v>
      </c>
      <c r="E55" s="109"/>
      <c r="F55" s="110"/>
      <c r="G55" s="110"/>
      <c r="H55" s="110"/>
      <c r="I55" s="110"/>
      <c r="J55" s="110"/>
      <c r="K55" s="111"/>
      <c r="L55" s="110"/>
      <c r="M55" s="110"/>
    </row>
    <row r="56" spans="1:18" s="100" customFormat="1" x14ac:dyDescent="0.25">
      <c r="B56" s="106" t="s">
        <v>66</v>
      </c>
      <c r="C56" s="415">
        <f>M51</f>
        <v>140</v>
      </c>
      <c r="D56" s="108"/>
      <c r="E56" s="108" t="s">
        <v>22</v>
      </c>
      <c r="K56" s="103"/>
    </row>
    <row r="57" spans="1:18" s="100" customFormat="1" x14ac:dyDescent="0.25">
      <c r="B57" s="112"/>
      <c r="C57" s="1582"/>
      <c r="D57" s="1582"/>
      <c r="E57" s="1582"/>
      <c r="F57" s="1582"/>
      <c r="G57" s="1582"/>
      <c r="H57" s="1582"/>
      <c r="I57" s="1582"/>
      <c r="J57" s="1582"/>
      <c r="K57" s="1582"/>
      <c r="L57" s="1582"/>
      <c r="M57" s="1582"/>
      <c r="N57" s="1582"/>
    </row>
    <row r="58" spans="1:18" ht="15.75" thickBot="1" x14ac:dyDescent="0.3"/>
    <row r="59" spans="1:18" ht="27" thickBot="1" x14ac:dyDescent="0.3">
      <c r="B59" s="1583" t="s">
        <v>67</v>
      </c>
      <c r="C59" s="1583"/>
      <c r="D59" s="1583"/>
      <c r="E59" s="1583"/>
      <c r="F59" s="1583"/>
      <c r="G59" s="1583"/>
      <c r="H59" s="1583"/>
      <c r="I59" s="1583"/>
      <c r="J59" s="1583"/>
      <c r="K59" s="1583"/>
      <c r="L59" s="1583"/>
      <c r="M59" s="1583"/>
      <c r="N59" s="1583"/>
    </row>
    <row r="62" spans="1:18" ht="120" x14ac:dyDescent="0.25">
      <c r="B62" s="59" t="s">
        <v>68</v>
      </c>
      <c r="C62" s="113" t="s">
        <v>69</v>
      </c>
      <c r="D62" s="114" t="s">
        <v>70</v>
      </c>
      <c r="E62" s="114" t="s">
        <v>71</v>
      </c>
      <c r="F62" s="114" t="s">
        <v>72</v>
      </c>
      <c r="G62" s="114" t="s">
        <v>73</v>
      </c>
      <c r="H62" s="114" t="s">
        <v>74</v>
      </c>
      <c r="I62" s="114" t="s">
        <v>75</v>
      </c>
      <c r="J62" s="114" t="s">
        <v>76</v>
      </c>
      <c r="K62" s="114" t="s">
        <v>77</v>
      </c>
      <c r="L62" s="114" t="s">
        <v>78</v>
      </c>
      <c r="M62" s="115" t="s">
        <v>79</v>
      </c>
      <c r="N62" s="115" t="s">
        <v>80</v>
      </c>
      <c r="O62" s="1579" t="s">
        <v>81</v>
      </c>
      <c r="P62" s="1581"/>
      <c r="Q62" s="114" t="s">
        <v>82</v>
      </c>
    </row>
    <row r="63" spans="1:18" s="116" customFormat="1" x14ac:dyDescent="0.25">
      <c r="B63" s="117" t="s">
        <v>83</v>
      </c>
      <c r="C63" s="118" t="s">
        <v>84</v>
      </c>
      <c r="D63" s="119" t="s">
        <v>85</v>
      </c>
      <c r="E63" s="119">
        <v>140</v>
      </c>
      <c r="F63" s="119" t="s">
        <v>19</v>
      </c>
      <c r="G63" s="119" t="s">
        <v>86</v>
      </c>
      <c r="H63" s="119" t="s">
        <v>86</v>
      </c>
      <c r="I63" s="119" t="s">
        <v>86</v>
      </c>
      <c r="J63" s="119" t="s">
        <v>19</v>
      </c>
      <c r="K63" s="119" t="s">
        <v>19</v>
      </c>
      <c r="L63" s="119" t="s">
        <v>19</v>
      </c>
      <c r="M63" s="120" t="s">
        <v>19</v>
      </c>
      <c r="N63" s="120" t="s">
        <v>19</v>
      </c>
      <c r="O63" s="1742"/>
      <c r="P63" s="1743"/>
      <c r="Q63" s="119" t="s">
        <v>19</v>
      </c>
      <c r="R63" s="121"/>
    </row>
    <row r="64" spans="1:18" s="116" customFormat="1" ht="66.75" customHeight="1" x14ac:dyDescent="0.25">
      <c r="B64" s="117" t="s">
        <v>83</v>
      </c>
      <c r="C64" s="118" t="s">
        <v>84</v>
      </c>
      <c r="D64" s="119" t="s">
        <v>87</v>
      </c>
      <c r="E64" s="119">
        <v>53</v>
      </c>
      <c r="F64" s="119" t="s">
        <v>86</v>
      </c>
      <c r="G64" s="119" t="s">
        <v>86</v>
      </c>
      <c r="H64" s="119" t="s">
        <v>19</v>
      </c>
      <c r="I64" s="119" t="s">
        <v>86</v>
      </c>
      <c r="J64" s="119" t="s">
        <v>19</v>
      </c>
      <c r="K64" s="119" t="s">
        <v>19</v>
      </c>
      <c r="L64" s="119" t="s">
        <v>19</v>
      </c>
      <c r="M64" s="120" t="s">
        <v>19</v>
      </c>
      <c r="N64" s="120" t="s">
        <v>19</v>
      </c>
      <c r="O64" s="1742" t="s">
        <v>88</v>
      </c>
      <c r="P64" s="1743"/>
      <c r="Q64" s="119" t="s">
        <v>20</v>
      </c>
      <c r="R64" s="121"/>
    </row>
    <row r="65" spans="2:23" s="116" customFormat="1" ht="75.75" customHeight="1" x14ac:dyDescent="0.25">
      <c r="B65" s="117" t="s">
        <v>83</v>
      </c>
      <c r="C65" s="118" t="s">
        <v>84</v>
      </c>
      <c r="D65" s="119" t="s">
        <v>89</v>
      </c>
      <c r="E65" s="119">
        <v>20</v>
      </c>
      <c r="F65" s="119" t="s">
        <v>86</v>
      </c>
      <c r="G65" s="119" t="s">
        <v>86</v>
      </c>
      <c r="H65" s="119" t="s">
        <v>19</v>
      </c>
      <c r="I65" s="119" t="s">
        <v>86</v>
      </c>
      <c r="J65" s="119" t="s">
        <v>19</v>
      </c>
      <c r="K65" s="119" t="s">
        <v>19</v>
      </c>
      <c r="L65" s="119" t="s">
        <v>19</v>
      </c>
      <c r="M65" s="120" t="s">
        <v>19</v>
      </c>
      <c r="N65" s="120" t="s">
        <v>19</v>
      </c>
      <c r="O65" s="1742" t="s">
        <v>90</v>
      </c>
      <c r="P65" s="1743"/>
      <c r="Q65" s="119" t="s">
        <v>20</v>
      </c>
      <c r="R65" s="121"/>
    </row>
    <row r="66" spans="2:23" s="116" customFormat="1" ht="75.75" customHeight="1" x14ac:dyDescent="0.25">
      <c r="B66" s="117" t="s">
        <v>83</v>
      </c>
      <c r="C66" s="118" t="s">
        <v>84</v>
      </c>
      <c r="D66" s="119" t="s">
        <v>91</v>
      </c>
      <c r="E66" s="119">
        <v>40</v>
      </c>
      <c r="F66" s="119" t="s">
        <v>86</v>
      </c>
      <c r="G66" s="119" t="s">
        <v>86</v>
      </c>
      <c r="H66" s="119" t="s">
        <v>19</v>
      </c>
      <c r="I66" s="119" t="s">
        <v>86</v>
      </c>
      <c r="J66" s="119" t="s">
        <v>19</v>
      </c>
      <c r="K66" s="119" t="s">
        <v>19</v>
      </c>
      <c r="L66" s="119" t="s">
        <v>19</v>
      </c>
      <c r="M66" s="120" t="s">
        <v>19</v>
      </c>
      <c r="N66" s="120" t="s">
        <v>19</v>
      </c>
      <c r="O66" s="1742" t="s">
        <v>88</v>
      </c>
      <c r="P66" s="1743"/>
      <c r="Q66" s="119" t="s">
        <v>20</v>
      </c>
      <c r="R66" s="121"/>
    </row>
    <row r="67" spans="2:23" s="116" customFormat="1" ht="62.25" customHeight="1" x14ac:dyDescent="0.25">
      <c r="B67" s="117" t="s">
        <v>92</v>
      </c>
      <c r="C67" s="118" t="s">
        <v>93</v>
      </c>
      <c r="D67" s="119"/>
      <c r="E67" s="119"/>
      <c r="F67" s="119"/>
      <c r="G67" s="119"/>
      <c r="H67" s="119"/>
      <c r="I67" s="119"/>
      <c r="J67" s="119"/>
      <c r="K67" s="119"/>
      <c r="L67" s="119"/>
      <c r="M67" s="120"/>
      <c r="N67" s="120"/>
      <c r="O67" s="1742" t="s">
        <v>3089</v>
      </c>
      <c r="P67" s="1743"/>
      <c r="Q67" s="119" t="s">
        <v>20</v>
      </c>
      <c r="R67" s="121"/>
    </row>
    <row r="68" spans="2:23" s="127" customFormat="1" x14ac:dyDescent="0.25">
      <c r="B68" s="122"/>
      <c r="C68" s="123"/>
      <c r="D68" s="124"/>
      <c r="E68" s="125"/>
      <c r="F68" s="125"/>
      <c r="G68" s="125"/>
      <c r="H68" s="125"/>
      <c r="I68" s="125"/>
      <c r="J68" s="125"/>
      <c r="K68" s="125"/>
      <c r="L68" s="125"/>
      <c r="M68" s="125"/>
      <c r="N68" s="125"/>
      <c r="O68" s="1742"/>
      <c r="P68" s="1743"/>
      <c r="Q68" s="125"/>
      <c r="R68" s="126"/>
    </row>
    <row r="69" spans="2:23" x14ac:dyDescent="0.25">
      <c r="B69" s="1" t="s">
        <v>94</v>
      </c>
    </row>
    <row r="70" spans="2:23" x14ac:dyDescent="0.25">
      <c r="B70" s="1" t="s">
        <v>95</v>
      </c>
    </row>
    <row r="72" spans="2:23" ht="15.75" thickBot="1" x14ac:dyDescent="0.3"/>
    <row r="73" spans="2:23" ht="27" thickBot="1" x14ac:dyDescent="0.3">
      <c r="B73" s="1584" t="s">
        <v>96</v>
      </c>
      <c r="C73" s="1585"/>
      <c r="D73" s="1585"/>
      <c r="E73" s="1585"/>
      <c r="F73" s="1585"/>
      <c r="G73" s="1585"/>
      <c r="H73" s="1585"/>
      <c r="I73" s="1585"/>
      <c r="J73" s="1585"/>
      <c r="K73" s="1585"/>
      <c r="L73" s="1585"/>
      <c r="M73" s="1585"/>
      <c r="N73" s="1586"/>
    </row>
    <row r="76" spans="2:23" x14ac:dyDescent="0.25">
      <c r="B76" s="1577" t="s">
        <v>97</v>
      </c>
      <c r="C76" s="1754" t="s">
        <v>98</v>
      </c>
      <c r="D76" s="1577" t="s">
        <v>99</v>
      </c>
      <c r="E76" s="1577" t="s">
        <v>100</v>
      </c>
      <c r="F76" s="1577" t="s">
        <v>101</v>
      </c>
      <c r="G76" s="1577" t="s">
        <v>102</v>
      </c>
      <c r="H76" s="1577" t="s">
        <v>103</v>
      </c>
      <c r="I76" s="1577" t="s">
        <v>104</v>
      </c>
      <c r="J76" s="1579" t="s">
        <v>105</v>
      </c>
      <c r="K76" s="1580"/>
      <c r="L76" s="1581"/>
      <c r="M76" s="1577" t="s">
        <v>106</v>
      </c>
      <c r="N76" s="1577" t="s">
        <v>107</v>
      </c>
      <c r="O76" s="1577" t="s">
        <v>108</v>
      </c>
      <c r="P76" s="1744" t="s">
        <v>81</v>
      </c>
      <c r="Q76" s="1745"/>
    </row>
    <row r="77" spans="2:23" ht="45" x14ac:dyDescent="0.25">
      <c r="B77" s="1578"/>
      <c r="C77" s="1755"/>
      <c r="D77" s="1578"/>
      <c r="E77" s="1578"/>
      <c r="F77" s="1578"/>
      <c r="G77" s="1578"/>
      <c r="H77" s="1578"/>
      <c r="I77" s="1578"/>
      <c r="J77" s="128" t="s">
        <v>109</v>
      </c>
      <c r="K77" s="128" t="s">
        <v>110</v>
      </c>
      <c r="L77" s="128" t="s">
        <v>111</v>
      </c>
      <c r="M77" s="1578"/>
      <c r="N77" s="1578"/>
      <c r="O77" s="1578"/>
      <c r="P77" s="1746"/>
      <c r="Q77" s="1747"/>
    </row>
    <row r="78" spans="2:23" ht="45" x14ac:dyDescent="0.25">
      <c r="B78" s="1668" t="s">
        <v>112</v>
      </c>
      <c r="C78" s="1748" t="s">
        <v>113</v>
      </c>
      <c r="D78" s="1599" t="s">
        <v>114</v>
      </c>
      <c r="E78" s="1751">
        <v>25768212</v>
      </c>
      <c r="F78" s="1599" t="s">
        <v>115</v>
      </c>
      <c r="G78" s="1599" t="s">
        <v>116</v>
      </c>
      <c r="H78" s="1603">
        <v>37337</v>
      </c>
      <c r="I78" s="1606" t="s">
        <v>86</v>
      </c>
      <c r="J78" s="129" t="s">
        <v>117</v>
      </c>
      <c r="K78" s="130" t="s">
        <v>118</v>
      </c>
      <c r="L78" s="130"/>
      <c r="M78" s="1599" t="s">
        <v>19</v>
      </c>
      <c r="N78" s="1599" t="s">
        <v>20</v>
      </c>
      <c r="O78" s="1599" t="s">
        <v>19</v>
      </c>
      <c r="P78" s="1725" t="s">
        <v>119</v>
      </c>
      <c r="Q78" s="1726"/>
    </row>
    <row r="79" spans="2:23" ht="60" x14ac:dyDescent="0.25">
      <c r="B79" s="1670"/>
      <c r="C79" s="1750"/>
      <c r="D79" s="1601"/>
      <c r="E79" s="1753"/>
      <c r="F79" s="1601"/>
      <c r="G79" s="1601"/>
      <c r="H79" s="1605"/>
      <c r="I79" s="1607"/>
      <c r="J79" s="129" t="s">
        <v>120</v>
      </c>
      <c r="K79" s="130" t="s">
        <v>121</v>
      </c>
      <c r="L79" s="130"/>
      <c r="M79" s="1601"/>
      <c r="N79" s="1601"/>
      <c r="O79" s="1601"/>
      <c r="P79" s="1729"/>
      <c r="Q79" s="1730"/>
    </row>
    <row r="80" spans="2:23" s="137" customFormat="1" ht="30" x14ac:dyDescent="0.25">
      <c r="B80" s="131" t="s">
        <v>112</v>
      </c>
      <c r="C80" s="132" t="s">
        <v>122</v>
      </c>
      <c r="D80" s="133" t="s">
        <v>123</v>
      </c>
      <c r="E80" s="134">
        <v>25768493</v>
      </c>
      <c r="F80" s="133" t="s">
        <v>115</v>
      </c>
      <c r="G80" s="133" t="s">
        <v>116</v>
      </c>
      <c r="H80" s="135">
        <v>37337</v>
      </c>
      <c r="I80" s="133" t="s">
        <v>86</v>
      </c>
      <c r="J80" s="136" t="s">
        <v>124</v>
      </c>
      <c r="K80" s="136"/>
      <c r="L80" s="136"/>
      <c r="M80" s="133" t="s">
        <v>19</v>
      </c>
      <c r="N80" s="133" t="s">
        <v>20</v>
      </c>
      <c r="O80" s="133" t="s">
        <v>19</v>
      </c>
      <c r="P80" s="1857" t="s">
        <v>125</v>
      </c>
      <c r="Q80" s="1858"/>
      <c r="W80" s="1"/>
    </row>
    <row r="81" spans="2:22" ht="30" x14ac:dyDescent="0.25">
      <c r="B81" s="138" t="s">
        <v>126</v>
      </c>
      <c r="C81" s="139" t="s">
        <v>127</v>
      </c>
      <c r="D81" s="140" t="s">
        <v>128</v>
      </c>
      <c r="E81" s="141">
        <v>50898373</v>
      </c>
      <c r="F81" s="140" t="s">
        <v>129</v>
      </c>
      <c r="G81" s="140" t="s">
        <v>130</v>
      </c>
      <c r="H81" s="135">
        <v>41025</v>
      </c>
      <c r="I81" s="133" t="s">
        <v>86</v>
      </c>
      <c r="J81" s="129"/>
      <c r="K81" s="130"/>
      <c r="L81" s="130"/>
      <c r="M81" s="140" t="s">
        <v>19</v>
      </c>
      <c r="N81" s="140" t="s">
        <v>20</v>
      </c>
      <c r="O81" s="140" t="s">
        <v>19</v>
      </c>
      <c r="P81" s="1857" t="s">
        <v>131</v>
      </c>
      <c r="Q81" s="1858"/>
    </row>
    <row r="82" spans="2:22" ht="45" x14ac:dyDescent="0.25">
      <c r="B82" s="138" t="s">
        <v>132</v>
      </c>
      <c r="C82" s="139" t="s">
        <v>133</v>
      </c>
      <c r="D82" s="140" t="s">
        <v>134</v>
      </c>
      <c r="E82" s="141">
        <v>10995663</v>
      </c>
      <c r="F82" s="140" t="s">
        <v>135</v>
      </c>
      <c r="G82" s="140" t="s">
        <v>136</v>
      </c>
      <c r="H82" s="140" t="s">
        <v>137</v>
      </c>
      <c r="I82" s="142" t="s">
        <v>86</v>
      </c>
      <c r="J82" s="129"/>
      <c r="K82" s="130"/>
      <c r="L82" s="130"/>
      <c r="M82" s="143" t="s">
        <v>19</v>
      </c>
      <c r="N82" s="143" t="s">
        <v>20</v>
      </c>
      <c r="O82" s="143" t="s">
        <v>19</v>
      </c>
      <c r="P82" s="1855" t="s">
        <v>125</v>
      </c>
      <c r="Q82" s="1856"/>
    </row>
    <row r="83" spans="2:22" ht="60" customHeight="1" x14ac:dyDescent="0.25">
      <c r="B83" s="144" t="s">
        <v>132</v>
      </c>
      <c r="C83" s="145" t="s">
        <v>138</v>
      </c>
      <c r="D83" s="129" t="s">
        <v>139</v>
      </c>
      <c r="E83" s="146">
        <v>1067914089</v>
      </c>
      <c r="F83" s="129"/>
      <c r="G83" s="129"/>
      <c r="H83" s="147"/>
      <c r="I83" s="130"/>
      <c r="J83" s="129"/>
      <c r="K83" s="130"/>
      <c r="L83" s="130"/>
      <c r="M83" s="129" t="s">
        <v>19</v>
      </c>
      <c r="N83" s="129" t="s">
        <v>20</v>
      </c>
      <c r="O83" s="129" t="s">
        <v>19</v>
      </c>
      <c r="P83" s="1714" t="s">
        <v>140</v>
      </c>
      <c r="Q83" s="1715"/>
    </row>
    <row r="84" spans="2:22" ht="60" x14ac:dyDescent="0.25">
      <c r="B84" s="1668" t="s">
        <v>126</v>
      </c>
      <c r="C84" s="1748" t="s">
        <v>141</v>
      </c>
      <c r="D84" s="1599" t="s">
        <v>142</v>
      </c>
      <c r="E84" s="1751">
        <v>25776083</v>
      </c>
      <c r="F84" s="1599" t="s">
        <v>129</v>
      </c>
      <c r="G84" s="1599" t="s">
        <v>143</v>
      </c>
      <c r="H84" s="1603">
        <v>41656</v>
      </c>
      <c r="I84" s="1606" t="s">
        <v>86</v>
      </c>
      <c r="J84" s="129" t="s">
        <v>144</v>
      </c>
      <c r="K84" s="130" t="s">
        <v>145</v>
      </c>
      <c r="L84" s="130"/>
      <c r="M84" s="129" t="s">
        <v>19</v>
      </c>
      <c r="N84" s="129" t="s">
        <v>20</v>
      </c>
      <c r="O84" s="129" t="s">
        <v>19</v>
      </c>
      <c r="P84" s="1859" t="s">
        <v>146</v>
      </c>
      <c r="Q84" s="1860"/>
      <c r="U84" s="1618" t="s">
        <v>125</v>
      </c>
      <c r="V84" s="1770"/>
    </row>
    <row r="85" spans="2:22" ht="30" x14ac:dyDescent="0.25">
      <c r="B85" s="1670"/>
      <c r="C85" s="1750"/>
      <c r="D85" s="1601"/>
      <c r="E85" s="1753"/>
      <c r="F85" s="1601"/>
      <c r="G85" s="1601"/>
      <c r="H85" s="1605"/>
      <c r="I85" s="1607"/>
      <c r="J85" s="147" t="s">
        <v>147</v>
      </c>
      <c r="K85" s="147" t="s">
        <v>148</v>
      </c>
      <c r="L85" s="130"/>
      <c r="M85" s="129" t="s">
        <v>19</v>
      </c>
      <c r="N85" s="129" t="s">
        <v>20</v>
      </c>
      <c r="O85" s="129" t="s">
        <v>19</v>
      </c>
      <c r="P85" s="1861"/>
      <c r="Q85" s="1862"/>
    </row>
    <row r="86" spans="2:22" ht="59.25" customHeight="1" x14ac:dyDescent="0.25">
      <c r="B86" s="148" t="s">
        <v>126</v>
      </c>
      <c r="C86" s="149" t="s">
        <v>141</v>
      </c>
      <c r="D86" s="150" t="s">
        <v>149</v>
      </c>
      <c r="E86" s="151">
        <v>50904906</v>
      </c>
      <c r="F86" s="150" t="s">
        <v>129</v>
      </c>
      <c r="G86" s="150" t="s">
        <v>150</v>
      </c>
      <c r="H86" s="152">
        <v>41454</v>
      </c>
      <c r="I86" s="153" t="s">
        <v>86</v>
      </c>
      <c r="J86" s="147"/>
      <c r="K86" s="147"/>
      <c r="L86" s="130"/>
      <c r="M86" s="129" t="s">
        <v>19</v>
      </c>
      <c r="N86" s="129" t="s">
        <v>20</v>
      </c>
      <c r="O86" s="129" t="s">
        <v>19</v>
      </c>
      <c r="P86" s="1714" t="s">
        <v>140</v>
      </c>
      <c r="Q86" s="1715"/>
    </row>
    <row r="87" spans="2:22" ht="30" x14ac:dyDescent="0.25">
      <c r="B87" s="1599" t="s">
        <v>126</v>
      </c>
      <c r="C87" s="1748" t="s">
        <v>138</v>
      </c>
      <c r="D87" s="1599" t="s">
        <v>151</v>
      </c>
      <c r="E87" s="1751">
        <v>25801301</v>
      </c>
      <c r="F87" s="1599" t="s">
        <v>129</v>
      </c>
      <c r="G87" s="1599" t="s">
        <v>152</v>
      </c>
      <c r="H87" s="1603">
        <v>39064</v>
      </c>
      <c r="I87" s="1606" t="s">
        <v>86</v>
      </c>
      <c r="J87" s="147" t="s">
        <v>153</v>
      </c>
      <c r="K87" s="147" t="s">
        <v>154</v>
      </c>
      <c r="L87" s="130" t="s">
        <v>155</v>
      </c>
      <c r="M87" s="1599" t="s">
        <v>19</v>
      </c>
      <c r="N87" s="1599" t="s">
        <v>19</v>
      </c>
      <c r="O87" s="1599" t="s">
        <v>19</v>
      </c>
      <c r="P87" s="1863"/>
      <c r="Q87" s="1864"/>
    </row>
    <row r="88" spans="2:22" ht="45" x14ac:dyDescent="0.25">
      <c r="B88" s="1601"/>
      <c r="C88" s="1750"/>
      <c r="D88" s="1601"/>
      <c r="E88" s="1753"/>
      <c r="F88" s="1601"/>
      <c r="G88" s="1601"/>
      <c r="H88" s="1605"/>
      <c r="I88" s="1607"/>
      <c r="J88" s="129" t="s">
        <v>156</v>
      </c>
      <c r="K88" s="130" t="s">
        <v>157</v>
      </c>
      <c r="L88" s="130" t="s">
        <v>155</v>
      </c>
      <c r="M88" s="1601"/>
      <c r="N88" s="1601"/>
      <c r="O88" s="1601"/>
      <c r="P88" s="1865"/>
      <c r="Q88" s="1866"/>
    </row>
    <row r="89" spans="2:22" ht="15.75" thickBot="1" x14ac:dyDescent="0.3"/>
    <row r="90" spans="2:22" ht="27" thickBot="1" x14ac:dyDescent="0.3">
      <c r="B90" s="1584" t="s">
        <v>158</v>
      </c>
      <c r="C90" s="1585"/>
      <c r="D90" s="1585"/>
      <c r="E90" s="1585"/>
      <c r="F90" s="1585"/>
      <c r="G90" s="1585"/>
      <c r="H90" s="1585"/>
      <c r="I90" s="1585"/>
      <c r="J90" s="1585"/>
      <c r="K90" s="1585"/>
      <c r="L90" s="1585"/>
      <c r="M90" s="1585"/>
      <c r="N90" s="1586"/>
    </row>
    <row r="93" spans="2:22" ht="30" x14ac:dyDescent="0.25">
      <c r="B93" s="114" t="s">
        <v>18</v>
      </c>
      <c r="C93" s="113" t="s">
        <v>159</v>
      </c>
      <c r="D93" s="1579" t="s">
        <v>81</v>
      </c>
      <c r="E93" s="1581"/>
    </row>
    <row r="94" spans="2:22" x14ac:dyDescent="0.25">
      <c r="B94" s="154" t="s">
        <v>160</v>
      </c>
      <c r="C94" s="52" t="s">
        <v>19</v>
      </c>
      <c r="D94" s="1609"/>
      <c r="E94" s="1609"/>
    </row>
    <row r="97" spans="1:26" ht="26.25" x14ac:dyDescent="0.25">
      <c r="B97" s="1764" t="s">
        <v>161</v>
      </c>
      <c r="C97" s="1764"/>
      <c r="D97" s="1764"/>
      <c r="E97" s="1764"/>
      <c r="F97" s="1764"/>
      <c r="G97" s="1764"/>
      <c r="H97" s="1764"/>
      <c r="I97" s="1764"/>
      <c r="J97" s="1764"/>
      <c r="K97" s="1764"/>
      <c r="L97" s="1764"/>
      <c r="M97" s="1764"/>
      <c r="N97" s="1764"/>
      <c r="O97" s="1764"/>
      <c r="P97" s="1764"/>
    </row>
    <row r="99" spans="1:26" ht="15.75" thickBot="1" x14ac:dyDescent="0.3"/>
    <row r="100" spans="1:26" ht="27" thickBot="1" x14ac:dyDescent="0.3">
      <c r="B100" s="1584" t="s">
        <v>162</v>
      </c>
      <c r="C100" s="1585"/>
      <c r="D100" s="1585"/>
      <c r="E100" s="1585"/>
      <c r="F100" s="1585"/>
      <c r="G100" s="1585"/>
      <c r="H100" s="1585"/>
      <c r="I100" s="1585"/>
      <c r="J100" s="1585"/>
      <c r="K100" s="1585"/>
      <c r="L100" s="1585"/>
      <c r="M100" s="1585"/>
      <c r="N100" s="1586"/>
    </row>
    <row r="102" spans="1:26" ht="15.75" thickBot="1" x14ac:dyDescent="0.3">
      <c r="M102" s="58"/>
      <c r="N102" s="58"/>
    </row>
    <row r="103" spans="1:26" s="3" customFormat="1" ht="60" x14ac:dyDescent="0.25">
      <c r="B103" s="156" t="s">
        <v>34</v>
      </c>
      <c r="C103" s="157" t="s">
        <v>35</v>
      </c>
      <c r="D103" s="156" t="s">
        <v>36</v>
      </c>
      <c r="E103" s="156" t="s">
        <v>37</v>
      </c>
      <c r="F103" s="156" t="s">
        <v>38</v>
      </c>
      <c r="G103" s="156" t="s">
        <v>39</v>
      </c>
      <c r="H103" s="156" t="s">
        <v>40</v>
      </c>
      <c r="I103" s="156" t="s">
        <v>41</v>
      </c>
      <c r="J103" s="156" t="s">
        <v>42</v>
      </c>
      <c r="K103" s="156" t="s">
        <v>43</v>
      </c>
      <c r="L103" s="156" t="s">
        <v>44</v>
      </c>
      <c r="M103" s="158" t="s">
        <v>45</v>
      </c>
      <c r="N103" s="156" t="s">
        <v>46</v>
      </c>
      <c r="O103" s="156" t="s">
        <v>47</v>
      </c>
      <c r="P103" s="159" t="s">
        <v>48</v>
      </c>
      <c r="Q103" s="159" t="s">
        <v>49</v>
      </c>
    </row>
    <row r="104" spans="1:26" s="76" customFormat="1" x14ac:dyDescent="0.25">
      <c r="A104" s="62"/>
      <c r="B104" s="77"/>
      <c r="C104" s="77"/>
      <c r="D104" s="77"/>
      <c r="E104" s="78"/>
      <c r="F104" s="80"/>
      <c r="G104" s="160"/>
      <c r="H104" s="81"/>
      <c r="I104" s="81"/>
      <c r="J104" s="82"/>
      <c r="K104" s="161"/>
      <c r="L104" s="82"/>
      <c r="M104" s="162"/>
      <c r="N104" s="161"/>
      <c r="O104" s="85"/>
      <c r="P104" s="85"/>
      <c r="Q104" s="74"/>
      <c r="R104" s="75"/>
      <c r="S104" s="75"/>
      <c r="T104" s="75"/>
      <c r="U104" s="75"/>
      <c r="V104" s="75"/>
      <c r="W104" s="75"/>
      <c r="X104" s="75"/>
      <c r="Y104" s="75"/>
      <c r="Z104" s="75"/>
    </row>
    <row r="105" spans="1:26" s="76" customFormat="1" x14ac:dyDescent="0.25">
      <c r="A105" s="62"/>
      <c r="B105" s="77"/>
      <c r="C105" s="77"/>
      <c r="D105" s="77"/>
      <c r="E105" s="78"/>
      <c r="F105" s="79"/>
      <c r="G105" s="160"/>
      <c r="H105" s="81"/>
      <c r="I105" s="81"/>
      <c r="J105" s="82"/>
      <c r="K105" s="161"/>
      <c r="L105" s="82"/>
      <c r="M105" s="162"/>
      <c r="N105" s="161"/>
      <c r="O105" s="85"/>
      <c r="P105" s="85"/>
      <c r="Q105" s="74"/>
      <c r="R105" s="75"/>
      <c r="S105" s="75"/>
      <c r="T105" s="75"/>
      <c r="U105" s="75"/>
      <c r="V105" s="75"/>
      <c r="W105" s="75"/>
      <c r="X105" s="75"/>
      <c r="Y105" s="75"/>
      <c r="Z105" s="75"/>
    </row>
    <row r="106" spans="1:26" s="76" customFormat="1" x14ac:dyDescent="0.25">
      <c r="A106" s="62"/>
      <c r="B106" s="77"/>
      <c r="C106" s="77"/>
      <c r="D106" s="77"/>
      <c r="E106" s="78"/>
      <c r="F106" s="79"/>
      <c r="G106" s="160"/>
      <c r="H106" s="81"/>
      <c r="I106" s="81"/>
      <c r="J106" s="82"/>
      <c r="K106" s="161"/>
      <c r="L106" s="82"/>
      <c r="M106" s="162"/>
      <c r="N106" s="161"/>
      <c r="O106" s="85"/>
      <c r="P106" s="85"/>
      <c r="Q106" s="74"/>
      <c r="R106" s="75"/>
      <c r="S106" s="75"/>
      <c r="T106" s="75"/>
      <c r="U106" s="75"/>
      <c r="V106" s="75"/>
      <c r="W106" s="75"/>
      <c r="X106" s="75"/>
      <c r="Y106" s="75"/>
      <c r="Z106" s="75"/>
    </row>
    <row r="107" spans="1:26" s="76" customFormat="1" x14ac:dyDescent="0.25">
      <c r="A107" s="62"/>
      <c r="B107" s="77"/>
      <c r="C107" s="77"/>
      <c r="D107" s="77"/>
      <c r="E107" s="78"/>
      <c r="F107" s="79"/>
      <c r="G107" s="160"/>
      <c r="H107" s="81"/>
      <c r="I107" s="81"/>
      <c r="J107" s="82"/>
      <c r="K107" s="161"/>
      <c r="L107" s="82"/>
      <c r="M107" s="162"/>
      <c r="N107" s="161"/>
      <c r="O107" s="85"/>
      <c r="P107" s="85"/>
      <c r="Q107" s="74"/>
      <c r="R107" s="75"/>
      <c r="S107" s="75"/>
      <c r="T107" s="75"/>
      <c r="U107" s="75"/>
      <c r="V107" s="75"/>
      <c r="W107" s="75"/>
      <c r="X107" s="75"/>
      <c r="Y107" s="75"/>
      <c r="Z107" s="75"/>
    </row>
    <row r="108" spans="1:26" s="76" customFormat="1" x14ac:dyDescent="0.25">
      <c r="A108" s="62"/>
      <c r="B108" s="77"/>
      <c r="C108" s="77"/>
      <c r="D108" s="77"/>
      <c r="E108" s="78"/>
      <c r="F108" s="79"/>
      <c r="G108" s="160"/>
      <c r="H108" s="81"/>
      <c r="I108" s="81"/>
      <c r="J108" s="82"/>
      <c r="K108" s="161"/>
      <c r="L108" s="82"/>
      <c r="M108" s="162"/>
      <c r="N108" s="161"/>
      <c r="O108" s="85"/>
      <c r="P108" s="85"/>
      <c r="Q108" s="74"/>
      <c r="R108" s="75"/>
      <c r="S108" s="75"/>
      <c r="T108" s="75"/>
      <c r="U108" s="75"/>
      <c r="V108" s="75"/>
      <c r="W108" s="75"/>
      <c r="X108" s="75"/>
      <c r="Y108" s="75"/>
      <c r="Z108" s="75"/>
    </row>
    <row r="109" spans="1:26" s="76" customFormat="1" x14ac:dyDescent="0.25">
      <c r="A109" s="62"/>
      <c r="B109" s="77"/>
      <c r="C109" s="77"/>
      <c r="D109" s="77"/>
      <c r="E109" s="78"/>
      <c r="F109" s="79"/>
      <c r="G109" s="160"/>
      <c r="H109" s="81"/>
      <c r="I109" s="81"/>
      <c r="J109" s="82"/>
      <c r="K109" s="161"/>
      <c r="L109" s="82"/>
      <c r="M109" s="162"/>
      <c r="N109" s="161"/>
      <c r="O109" s="85"/>
      <c r="P109" s="85"/>
      <c r="Q109" s="74"/>
      <c r="R109" s="75"/>
      <c r="S109" s="75"/>
      <c r="T109" s="75"/>
      <c r="U109" s="75"/>
      <c r="V109" s="75"/>
      <c r="W109" s="75"/>
      <c r="X109" s="75"/>
      <c r="Y109" s="75"/>
      <c r="Z109" s="75"/>
    </row>
    <row r="110" spans="1:26" s="76" customFormat="1" x14ac:dyDescent="0.25">
      <c r="A110" s="62"/>
      <c r="B110" s="77"/>
      <c r="C110" s="77"/>
      <c r="D110" s="77"/>
      <c r="E110" s="78"/>
      <c r="F110" s="79"/>
      <c r="G110" s="78"/>
      <c r="H110" s="81"/>
      <c r="I110" s="81"/>
      <c r="J110" s="82"/>
      <c r="K110" s="161"/>
      <c r="L110" s="82"/>
      <c r="M110" s="162"/>
      <c r="N110" s="161"/>
      <c r="O110" s="85"/>
      <c r="P110" s="85"/>
      <c r="Q110" s="74"/>
      <c r="R110" s="75"/>
      <c r="S110" s="75"/>
      <c r="T110" s="75"/>
      <c r="U110" s="75"/>
      <c r="V110" s="75"/>
      <c r="W110" s="75"/>
      <c r="X110" s="75"/>
      <c r="Y110" s="75"/>
      <c r="Z110" s="75"/>
    </row>
    <row r="111" spans="1:26" s="76" customFormat="1" x14ac:dyDescent="0.25">
      <c r="A111" s="62"/>
      <c r="B111" s="163"/>
      <c r="C111" s="77"/>
      <c r="D111" s="77"/>
      <c r="E111" s="164"/>
      <c r="F111" s="165"/>
      <c r="G111" s="165"/>
      <c r="H111" s="166"/>
      <c r="I111" s="166"/>
      <c r="J111" s="167"/>
      <c r="K111" s="168">
        <f>SUM(K104:K110)</f>
        <v>0</v>
      </c>
      <c r="L111" s="169">
        <f>SUM(L104:L110)</f>
        <v>0</v>
      </c>
      <c r="M111" s="170">
        <f>SUM(M104:M110)</f>
        <v>0</v>
      </c>
      <c r="N111" s="169">
        <f>SUM(N104:N110)</f>
        <v>0</v>
      </c>
      <c r="O111" s="171"/>
      <c r="P111" s="171"/>
      <c r="Q111" s="88"/>
    </row>
    <row r="112" spans="1:26" x14ac:dyDescent="0.25">
      <c r="B112" s="100"/>
      <c r="C112" s="101"/>
      <c r="D112" s="100"/>
      <c r="E112" s="102"/>
      <c r="F112" s="100"/>
      <c r="G112" s="100"/>
      <c r="H112" s="100"/>
      <c r="I112" s="100"/>
      <c r="J112" s="100"/>
      <c r="K112" s="103"/>
      <c r="L112" s="100"/>
      <c r="M112" s="100"/>
      <c r="N112" s="100"/>
      <c r="O112" s="100"/>
      <c r="P112" s="100"/>
    </row>
    <row r="113" spans="2:17" ht="18.75" x14ac:dyDescent="0.25">
      <c r="B113" s="106" t="s">
        <v>163</v>
      </c>
      <c r="C113" s="172">
        <f>+K111</f>
        <v>0</v>
      </c>
      <c r="H113" s="110"/>
      <c r="I113" s="110"/>
      <c r="J113" s="110"/>
      <c r="K113" s="111"/>
      <c r="L113" s="110"/>
      <c r="M113" s="110"/>
      <c r="N113" s="100"/>
      <c r="O113" s="100"/>
      <c r="P113" s="100"/>
    </row>
    <row r="115" spans="2:17" s="137" customFormat="1" x14ac:dyDescent="0.25">
      <c r="B115" s="173"/>
      <c r="C115" s="174"/>
      <c r="D115" s="175"/>
      <c r="E115" s="175"/>
      <c r="K115" s="176"/>
    </row>
    <row r="116" spans="2:17" s="137" customFormat="1" ht="15.75" thickBot="1" x14ac:dyDescent="0.3">
      <c r="B116" s="173"/>
      <c r="C116" s="174"/>
      <c r="D116" s="175"/>
      <c r="E116" s="175"/>
      <c r="K116" s="176"/>
    </row>
    <row r="117" spans="2:17" ht="27" thickBot="1" x14ac:dyDescent="0.3">
      <c r="B117" s="1584" t="s">
        <v>164</v>
      </c>
      <c r="C117" s="1585"/>
      <c r="D117" s="1585"/>
      <c r="E117" s="1585"/>
      <c r="F117" s="1585"/>
      <c r="G117" s="1585"/>
      <c r="H117" s="1585"/>
      <c r="I117" s="1585"/>
      <c r="J117" s="1585"/>
      <c r="K117" s="1585"/>
      <c r="L117" s="1585"/>
      <c r="M117" s="1585"/>
      <c r="N117" s="1586"/>
    </row>
    <row r="119" spans="2:17" ht="75" x14ac:dyDescent="0.25">
      <c r="B119" s="1577" t="s">
        <v>97</v>
      </c>
      <c r="C119" s="1754" t="s">
        <v>98</v>
      </c>
      <c r="D119" s="1577" t="s">
        <v>99</v>
      </c>
      <c r="E119" s="1577" t="s">
        <v>100</v>
      </c>
      <c r="F119" s="1577" t="s">
        <v>101</v>
      </c>
      <c r="G119" s="1577" t="s">
        <v>102</v>
      </c>
      <c r="H119" s="1577" t="s">
        <v>103</v>
      </c>
      <c r="I119" s="1577" t="s">
        <v>104</v>
      </c>
      <c r="J119" s="1579" t="s">
        <v>105</v>
      </c>
      <c r="K119" s="1580"/>
      <c r="L119" s="1581"/>
      <c r="M119" s="59" t="s">
        <v>106</v>
      </c>
      <c r="N119" s="59" t="s">
        <v>107</v>
      </c>
      <c r="O119" s="59" t="s">
        <v>108</v>
      </c>
      <c r="P119" s="1579" t="s">
        <v>81</v>
      </c>
      <c r="Q119" s="1581"/>
    </row>
    <row r="120" spans="2:17" ht="45" x14ac:dyDescent="0.25">
      <c r="B120" s="1578"/>
      <c r="C120" s="1755"/>
      <c r="D120" s="1578"/>
      <c r="E120" s="1578"/>
      <c r="F120" s="1578"/>
      <c r="G120" s="1578"/>
      <c r="H120" s="1578"/>
      <c r="I120" s="1578"/>
      <c r="J120" s="177" t="s">
        <v>109</v>
      </c>
      <c r="K120" s="178" t="s">
        <v>110</v>
      </c>
      <c r="L120" s="177" t="s">
        <v>111</v>
      </c>
      <c r="M120" s="59"/>
      <c r="N120" s="59"/>
      <c r="O120" s="59"/>
      <c r="P120" s="179"/>
      <c r="Q120" s="180"/>
    </row>
    <row r="121" spans="2:17" s="181" customFormat="1" ht="60" x14ac:dyDescent="0.25">
      <c r="B121" s="154" t="s">
        <v>165</v>
      </c>
      <c r="C121" s="145" t="s">
        <v>166</v>
      </c>
      <c r="D121" s="129" t="s">
        <v>167</v>
      </c>
      <c r="E121" s="146">
        <v>25767502</v>
      </c>
      <c r="F121" s="129" t="s">
        <v>168</v>
      </c>
      <c r="G121" s="129" t="s">
        <v>136</v>
      </c>
      <c r="H121" s="147">
        <v>36841</v>
      </c>
      <c r="I121" s="130" t="s">
        <v>86</v>
      </c>
      <c r="J121" s="129"/>
      <c r="K121" s="130"/>
      <c r="L121" s="130"/>
      <c r="M121" s="129" t="s">
        <v>19</v>
      </c>
      <c r="N121" s="129" t="s">
        <v>20</v>
      </c>
      <c r="O121" s="129" t="s">
        <v>19</v>
      </c>
      <c r="P121" s="1867" t="s">
        <v>3090</v>
      </c>
      <c r="Q121" s="1868"/>
    </row>
    <row r="122" spans="2:17" s="181" customFormat="1" ht="60" x14ac:dyDescent="0.25">
      <c r="B122" s="154" t="s">
        <v>169</v>
      </c>
      <c r="C122" s="145" t="s">
        <v>166</v>
      </c>
      <c r="D122" s="129" t="s">
        <v>170</v>
      </c>
      <c r="E122" s="146">
        <v>25767475</v>
      </c>
      <c r="F122" s="129" t="s">
        <v>168</v>
      </c>
      <c r="G122" s="129" t="s">
        <v>136</v>
      </c>
      <c r="H122" s="147">
        <v>36841</v>
      </c>
      <c r="I122" s="130" t="s">
        <v>86</v>
      </c>
      <c r="J122" s="129"/>
      <c r="K122" s="130"/>
      <c r="L122" s="130"/>
      <c r="M122" s="129" t="s">
        <v>19</v>
      </c>
      <c r="N122" s="129" t="s">
        <v>20</v>
      </c>
      <c r="O122" s="129" t="s">
        <v>19</v>
      </c>
      <c r="P122" s="1867" t="s">
        <v>3090</v>
      </c>
      <c r="Q122" s="1868"/>
    </row>
    <row r="123" spans="2:17" ht="30" x14ac:dyDescent="0.25">
      <c r="B123" s="182" t="s">
        <v>171</v>
      </c>
      <c r="C123" s="183" t="s">
        <v>166</v>
      </c>
      <c r="D123" s="184" t="s">
        <v>172</v>
      </c>
      <c r="E123" s="185">
        <v>25768783</v>
      </c>
      <c r="F123" s="186" t="s">
        <v>173</v>
      </c>
      <c r="G123" s="187" t="s">
        <v>136</v>
      </c>
      <c r="H123" s="188">
        <v>37970</v>
      </c>
      <c r="I123" s="189" t="s">
        <v>86</v>
      </c>
      <c r="J123" s="184"/>
      <c r="K123" s="190"/>
      <c r="L123" s="190"/>
      <c r="M123" s="53" t="s">
        <v>19</v>
      </c>
      <c r="N123" s="53" t="s">
        <v>19</v>
      </c>
      <c r="O123" s="53" t="s">
        <v>19</v>
      </c>
      <c r="P123" s="1609"/>
      <c r="Q123" s="1609"/>
    </row>
    <row r="124" spans="2:17" x14ac:dyDescent="0.25">
      <c r="B124" s="182"/>
      <c r="C124" s="183"/>
      <c r="D124" s="184"/>
      <c r="E124" s="185"/>
      <c r="F124" s="186"/>
      <c r="G124" s="129"/>
      <c r="H124" s="191"/>
      <c r="I124" s="189"/>
      <c r="J124" s="184"/>
      <c r="K124" s="190"/>
      <c r="L124" s="190"/>
      <c r="M124" s="53"/>
      <c r="N124" s="53"/>
      <c r="O124" s="53"/>
      <c r="P124" s="1613"/>
      <c r="Q124" s="1613"/>
    </row>
    <row r="125" spans="2:17" x14ac:dyDescent="0.25">
      <c r="B125" s="193"/>
      <c r="C125" s="194"/>
      <c r="D125" s="195"/>
      <c r="E125" s="195"/>
      <c r="F125" s="195"/>
      <c r="G125" s="195"/>
      <c r="H125" s="195"/>
      <c r="I125" s="196"/>
      <c r="J125" s="197"/>
      <c r="K125" s="198"/>
      <c r="L125" s="199"/>
      <c r="M125" s="35"/>
      <c r="N125" s="35"/>
      <c r="O125" s="35"/>
      <c r="P125" s="36"/>
      <c r="Q125" s="36"/>
    </row>
    <row r="126" spans="2:17" x14ac:dyDescent="0.25">
      <c r="B126" s="47" t="s">
        <v>174</v>
      </c>
      <c r="C126" s="1"/>
      <c r="K126" s="1"/>
    </row>
    <row r="127" spans="2:17" ht="15.75" thickBot="1" x14ac:dyDescent="0.3">
      <c r="C127" s="1"/>
      <c r="K127" s="1"/>
    </row>
    <row r="128" spans="2:17" ht="30" x14ac:dyDescent="0.25">
      <c r="B128" s="55" t="s">
        <v>18</v>
      </c>
      <c r="C128" s="55" t="s">
        <v>175</v>
      </c>
      <c r="D128" s="59" t="s">
        <v>176</v>
      </c>
      <c r="E128" s="55" t="s">
        <v>28</v>
      </c>
      <c r="F128" s="200" t="s">
        <v>177</v>
      </c>
      <c r="G128" s="201"/>
      <c r="K128" s="1"/>
    </row>
    <row r="129" spans="2:11" ht="108" x14ac:dyDescent="0.2">
      <c r="B129" s="1766" t="s">
        <v>178</v>
      </c>
      <c r="C129" s="202" t="s">
        <v>179</v>
      </c>
      <c r="D129" s="53">
        <v>25</v>
      </c>
      <c r="E129" s="53">
        <v>0</v>
      </c>
      <c r="F129" s="1735">
        <f>+E129+E130+E131</f>
        <v>10</v>
      </c>
      <c r="G129" s="203"/>
      <c r="K129" s="1"/>
    </row>
    <row r="130" spans="2:11" ht="96" x14ac:dyDescent="0.2">
      <c r="B130" s="1766"/>
      <c r="C130" s="202" t="s">
        <v>180</v>
      </c>
      <c r="D130" s="129">
        <v>25</v>
      </c>
      <c r="E130" s="53">
        <v>0</v>
      </c>
      <c r="F130" s="1736"/>
      <c r="G130" s="203"/>
      <c r="K130" s="1"/>
    </row>
    <row r="131" spans="2:11" ht="60" x14ac:dyDescent="0.2">
      <c r="B131" s="1766"/>
      <c r="C131" s="202" t="s">
        <v>181</v>
      </c>
      <c r="D131" s="53">
        <v>10</v>
      </c>
      <c r="E131" s="53">
        <v>10</v>
      </c>
      <c r="F131" s="1737"/>
      <c r="G131" s="203"/>
      <c r="K131" s="1"/>
    </row>
    <row r="132" spans="2:11" x14ac:dyDescent="0.2">
      <c r="B132" s="204"/>
      <c r="C132" s="205"/>
      <c r="D132" s="36"/>
      <c r="E132" s="36"/>
      <c r="F132" s="203"/>
      <c r="G132" s="203"/>
      <c r="K132" s="1"/>
    </row>
    <row r="133" spans="2:11" x14ac:dyDescent="0.2">
      <c r="B133" s="204"/>
      <c r="C133" s="205"/>
      <c r="D133" s="36"/>
      <c r="E133" s="36"/>
      <c r="F133" s="203"/>
      <c r="G133" s="203"/>
      <c r="K133" s="1"/>
    </row>
    <row r="135" spans="2:11" x14ac:dyDescent="0.25">
      <c r="B135" s="47" t="s">
        <v>182</v>
      </c>
    </row>
    <row r="138" spans="2:11" x14ac:dyDescent="0.25">
      <c r="B138" s="49" t="s">
        <v>18</v>
      </c>
      <c r="C138" s="50" t="s">
        <v>27</v>
      </c>
      <c r="D138" s="55" t="s">
        <v>28</v>
      </c>
      <c r="E138" s="55" t="s">
        <v>29</v>
      </c>
    </row>
    <row r="139" spans="2:11" ht="28.5" x14ac:dyDescent="0.25">
      <c r="B139" s="56" t="s">
        <v>183</v>
      </c>
      <c r="C139" s="57">
        <v>40</v>
      </c>
      <c r="D139" s="53">
        <v>0</v>
      </c>
      <c r="E139" s="1566">
        <f>+D139+D140</f>
        <v>10</v>
      </c>
    </row>
    <row r="140" spans="2:11" ht="42.75" x14ac:dyDescent="0.25">
      <c r="B140" s="56" t="s">
        <v>184</v>
      </c>
      <c r="C140" s="57">
        <v>60</v>
      </c>
      <c r="D140" s="53">
        <v>10</v>
      </c>
      <c r="E140" s="1567"/>
    </row>
  </sheetData>
  <sheetProtection sheet="1" objects="1" scenarios="1" formatCells="0" formatColumns="0" formatRows="0" insertColumns="0" insertRows="0" insertHyperlinks="0" deleteColumns="0" deleteRows="0"/>
  <mergeCells count="99">
    <mergeCell ref="P123:Q123"/>
    <mergeCell ref="P124:Q124"/>
    <mergeCell ref="B129:B131"/>
    <mergeCell ref="F129:F131"/>
    <mergeCell ref="E139:E140"/>
    <mergeCell ref="P122:Q122"/>
    <mergeCell ref="D94:E94"/>
    <mergeCell ref="B97:P97"/>
    <mergeCell ref="B100:N100"/>
    <mergeCell ref="B117:N117"/>
    <mergeCell ref="B119:B120"/>
    <mergeCell ref="C119:C120"/>
    <mergeCell ref="D119:D120"/>
    <mergeCell ref="E119:E120"/>
    <mergeCell ref="F119:F120"/>
    <mergeCell ref="G119:G120"/>
    <mergeCell ref="H119:H120"/>
    <mergeCell ref="I119:I120"/>
    <mergeCell ref="J119:L119"/>
    <mergeCell ref="P119:Q119"/>
    <mergeCell ref="P121:Q121"/>
    <mergeCell ref="D93:E93"/>
    <mergeCell ref="U84:V84"/>
    <mergeCell ref="P86:Q86"/>
    <mergeCell ref="B87:B88"/>
    <mergeCell ref="C87:C88"/>
    <mergeCell ref="D87:D88"/>
    <mergeCell ref="E87:E88"/>
    <mergeCell ref="F87:F88"/>
    <mergeCell ref="G87:G88"/>
    <mergeCell ref="H87:H88"/>
    <mergeCell ref="I87:I88"/>
    <mergeCell ref="M87:M88"/>
    <mergeCell ref="N87:N88"/>
    <mergeCell ref="O87:O88"/>
    <mergeCell ref="P87:Q88"/>
    <mergeCell ref="B90:N90"/>
    <mergeCell ref="P83:Q83"/>
    <mergeCell ref="B84:B85"/>
    <mergeCell ref="C84:C85"/>
    <mergeCell ref="D84:D85"/>
    <mergeCell ref="E84:E85"/>
    <mergeCell ref="F84:F85"/>
    <mergeCell ref="G84:G85"/>
    <mergeCell ref="H84:H85"/>
    <mergeCell ref="I84:I85"/>
    <mergeCell ref="P84:Q85"/>
    <mergeCell ref="N78:N79"/>
    <mergeCell ref="O78:O79"/>
    <mergeCell ref="P78:Q79"/>
    <mergeCell ref="P80:Q80"/>
    <mergeCell ref="P81:Q81"/>
    <mergeCell ref="P82:Q82"/>
    <mergeCell ref="P76:Q77"/>
    <mergeCell ref="B78:B79"/>
    <mergeCell ref="C78:C79"/>
    <mergeCell ref="D78:D79"/>
    <mergeCell ref="E78:E79"/>
    <mergeCell ref="F78:F79"/>
    <mergeCell ref="G78:G79"/>
    <mergeCell ref="H78:H79"/>
    <mergeCell ref="I78:I79"/>
    <mergeCell ref="M78:M79"/>
    <mergeCell ref="H76:H77"/>
    <mergeCell ref="I76:I77"/>
    <mergeCell ref="J76:L76"/>
    <mergeCell ref="M76:M77"/>
    <mergeCell ref="N76:N77"/>
    <mergeCell ref="O76:O77"/>
    <mergeCell ref="O66:P66"/>
    <mergeCell ref="O67:P67"/>
    <mergeCell ref="O68:P68"/>
    <mergeCell ref="B73:N73"/>
    <mergeCell ref="B76:B77"/>
    <mergeCell ref="C76:C77"/>
    <mergeCell ref="D76:D77"/>
    <mergeCell ref="E76:E77"/>
    <mergeCell ref="F76:F77"/>
    <mergeCell ref="G76:G77"/>
    <mergeCell ref="O65:P65"/>
    <mergeCell ref="C10:E10"/>
    <mergeCell ref="B14:C19"/>
    <mergeCell ref="B20:C20"/>
    <mergeCell ref="E37:E38"/>
    <mergeCell ref="M40:N40"/>
    <mergeCell ref="B53:B54"/>
    <mergeCell ref="C53:C54"/>
    <mergeCell ref="D53:E53"/>
    <mergeCell ref="C57:N57"/>
    <mergeCell ref="B59:N59"/>
    <mergeCell ref="O62:P62"/>
    <mergeCell ref="O63:P63"/>
    <mergeCell ref="O64:P64"/>
    <mergeCell ref="C9:N9"/>
    <mergeCell ref="B2:P2"/>
    <mergeCell ref="B4:P4"/>
    <mergeCell ref="C6:N6"/>
    <mergeCell ref="C7:N7"/>
    <mergeCell ref="C8:N8"/>
  </mergeCells>
  <dataValidations count="2">
    <dataValidation type="decimal" allowBlank="1" showInputMessage="1" showErrorMessage="1" sqref="WVH983056 WLL983056 C65552 IV65552 SR65552 ACN65552 AMJ65552 AWF65552 BGB65552 BPX65552 BZT65552 CJP65552 CTL65552 DDH65552 DND65552 DWZ65552 EGV65552 EQR65552 FAN65552 FKJ65552 FUF65552 GEB65552 GNX65552 GXT65552 HHP65552 HRL65552 IBH65552 ILD65552 IUZ65552 JEV65552 JOR65552 JYN65552 KIJ65552 KSF65552 LCB65552 LLX65552 LVT65552 MFP65552 MPL65552 MZH65552 NJD65552 NSZ65552 OCV65552 OMR65552 OWN65552 PGJ65552 PQF65552 QAB65552 QJX65552 QTT65552 RDP65552 RNL65552 RXH65552 SHD65552 SQZ65552 TAV65552 TKR65552 TUN65552 UEJ65552 UOF65552 UYB65552 VHX65552 VRT65552 WBP65552 WLL65552 WVH65552 C131088 IV131088 SR131088 ACN131088 AMJ131088 AWF131088 BGB131088 BPX131088 BZT131088 CJP131088 CTL131088 DDH131088 DND131088 DWZ131088 EGV131088 EQR131088 FAN131088 FKJ131088 FUF131088 GEB131088 GNX131088 GXT131088 HHP131088 HRL131088 IBH131088 ILD131088 IUZ131088 JEV131088 JOR131088 JYN131088 KIJ131088 KSF131088 LCB131088 LLX131088 LVT131088 MFP131088 MPL131088 MZH131088 NJD131088 NSZ131088 OCV131088 OMR131088 OWN131088 PGJ131088 PQF131088 QAB131088 QJX131088 QTT131088 RDP131088 RNL131088 RXH131088 SHD131088 SQZ131088 TAV131088 TKR131088 TUN131088 UEJ131088 UOF131088 UYB131088 VHX131088 VRT131088 WBP131088 WLL131088 WVH131088 C196624 IV196624 SR196624 ACN196624 AMJ196624 AWF196624 BGB196624 BPX196624 BZT196624 CJP196624 CTL196624 DDH196624 DND196624 DWZ196624 EGV196624 EQR196624 FAN196624 FKJ196624 FUF196624 GEB196624 GNX196624 GXT196624 HHP196624 HRL196624 IBH196624 ILD196624 IUZ196624 JEV196624 JOR196624 JYN196624 KIJ196624 KSF196624 LCB196624 LLX196624 LVT196624 MFP196624 MPL196624 MZH196624 NJD196624 NSZ196624 OCV196624 OMR196624 OWN196624 PGJ196624 PQF196624 QAB196624 QJX196624 QTT196624 RDP196624 RNL196624 RXH196624 SHD196624 SQZ196624 TAV196624 TKR196624 TUN196624 UEJ196624 UOF196624 UYB196624 VHX196624 VRT196624 WBP196624 WLL196624 WVH196624 C262160 IV262160 SR262160 ACN262160 AMJ262160 AWF262160 BGB262160 BPX262160 BZT262160 CJP262160 CTL262160 DDH262160 DND262160 DWZ262160 EGV262160 EQR262160 FAN262160 FKJ262160 FUF262160 GEB262160 GNX262160 GXT262160 HHP262160 HRL262160 IBH262160 ILD262160 IUZ262160 JEV262160 JOR262160 JYN262160 KIJ262160 KSF262160 LCB262160 LLX262160 LVT262160 MFP262160 MPL262160 MZH262160 NJD262160 NSZ262160 OCV262160 OMR262160 OWN262160 PGJ262160 PQF262160 QAB262160 QJX262160 QTT262160 RDP262160 RNL262160 RXH262160 SHD262160 SQZ262160 TAV262160 TKR262160 TUN262160 UEJ262160 UOF262160 UYB262160 VHX262160 VRT262160 WBP262160 WLL262160 WVH262160 C327696 IV327696 SR327696 ACN327696 AMJ327696 AWF327696 BGB327696 BPX327696 BZT327696 CJP327696 CTL327696 DDH327696 DND327696 DWZ327696 EGV327696 EQR327696 FAN327696 FKJ327696 FUF327696 GEB327696 GNX327696 GXT327696 HHP327696 HRL327696 IBH327696 ILD327696 IUZ327696 JEV327696 JOR327696 JYN327696 KIJ327696 KSF327696 LCB327696 LLX327696 LVT327696 MFP327696 MPL327696 MZH327696 NJD327696 NSZ327696 OCV327696 OMR327696 OWN327696 PGJ327696 PQF327696 QAB327696 QJX327696 QTT327696 RDP327696 RNL327696 RXH327696 SHD327696 SQZ327696 TAV327696 TKR327696 TUN327696 UEJ327696 UOF327696 UYB327696 VHX327696 VRT327696 WBP327696 WLL327696 WVH327696 C393232 IV393232 SR393232 ACN393232 AMJ393232 AWF393232 BGB393232 BPX393232 BZT393232 CJP393232 CTL393232 DDH393232 DND393232 DWZ393232 EGV393232 EQR393232 FAN393232 FKJ393232 FUF393232 GEB393232 GNX393232 GXT393232 HHP393232 HRL393232 IBH393232 ILD393232 IUZ393232 JEV393232 JOR393232 JYN393232 KIJ393232 KSF393232 LCB393232 LLX393232 LVT393232 MFP393232 MPL393232 MZH393232 NJD393232 NSZ393232 OCV393232 OMR393232 OWN393232 PGJ393232 PQF393232 QAB393232 QJX393232 QTT393232 RDP393232 RNL393232 RXH393232 SHD393232 SQZ393232 TAV393232 TKR393232 TUN393232 UEJ393232 UOF393232 UYB393232 VHX393232 VRT393232 WBP393232 WLL393232 WVH393232 C458768 IV458768 SR458768 ACN458768 AMJ458768 AWF458768 BGB458768 BPX458768 BZT458768 CJP458768 CTL458768 DDH458768 DND458768 DWZ458768 EGV458768 EQR458768 FAN458768 FKJ458768 FUF458768 GEB458768 GNX458768 GXT458768 HHP458768 HRL458768 IBH458768 ILD458768 IUZ458768 JEV458768 JOR458768 JYN458768 KIJ458768 KSF458768 LCB458768 LLX458768 LVT458768 MFP458768 MPL458768 MZH458768 NJD458768 NSZ458768 OCV458768 OMR458768 OWN458768 PGJ458768 PQF458768 QAB458768 QJX458768 QTT458768 RDP458768 RNL458768 RXH458768 SHD458768 SQZ458768 TAV458768 TKR458768 TUN458768 UEJ458768 UOF458768 UYB458768 VHX458768 VRT458768 WBP458768 WLL458768 WVH458768 C524304 IV524304 SR524304 ACN524304 AMJ524304 AWF524304 BGB524304 BPX524304 BZT524304 CJP524304 CTL524304 DDH524304 DND524304 DWZ524304 EGV524304 EQR524304 FAN524304 FKJ524304 FUF524304 GEB524304 GNX524304 GXT524304 HHP524304 HRL524304 IBH524304 ILD524304 IUZ524304 JEV524304 JOR524304 JYN524304 KIJ524304 KSF524304 LCB524304 LLX524304 LVT524304 MFP524304 MPL524304 MZH524304 NJD524304 NSZ524304 OCV524304 OMR524304 OWN524304 PGJ524304 PQF524304 QAB524304 QJX524304 QTT524304 RDP524304 RNL524304 RXH524304 SHD524304 SQZ524304 TAV524304 TKR524304 TUN524304 UEJ524304 UOF524304 UYB524304 VHX524304 VRT524304 WBP524304 WLL524304 WVH524304 C589840 IV589840 SR589840 ACN589840 AMJ589840 AWF589840 BGB589840 BPX589840 BZT589840 CJP589840 CTL589840 DDH589840 DND589840 DWZ589840 EGV589840 EQR589840 FAN589840 FKJ589840 FUF589840 GEB589840 GNX589840 GXT589840 HHP589840 HRL589840 IBH589840 ILD589840 IUZ589840 JEV589840 JOR589840 JYN589840 KIJ589840 KSF589840 LCB589840 LLX589840 LVT589840 MFP589840 MPL589840 MZH589840 NJD589840 NSZ589840 OCV589840 OMR589840 OWN589840 PGJ589840 PQF589840 QAB589840 QJX589840 QTT589840 RDP589840 RNL589840 RXH589840 SHD589840 SQZ589840 TAV589840 TKR589840 TUN589840 UEJ589840 UOF589840 UYB589840 VHX589840 VRT589840 WBP589840 WLL589840 WVH589840 C655376 IV655376 SR655376 ACN655376 AMJ655376 AWF655376 BGB655376 BPX655376 BZT655376 CJP655376 CTL655376 DDH655376 DND655376 DWZ655376 EGV655376 EQR655376 FAN655376 FKJ655376 FUF655376 GEB655376 GNX655376 GXT655376 HHP655376 HRL655376 IBH655376 ILD655376 IUZ655376 JEV655376 JOR655376 JYN655376 KIJ655376 KSF655376 LCB655376 LLX655376 LVT655376 MFP655376 MPL655376 MZH655376 NJD655376 NSZ655376 OCV655376 OMR655376 OWN655376 PGJ655376 PQF655376 QAB655376 QJX655376 QTT655376 RDP655376 RNL655376 RXH655376 SHD655376 SQZ655376 TAV655376 TKR655376 TUN655376 UEJ655376 UOF655376 UYB655376 VHX655376 VRT655376 WBP655376 WLL655376 WVH655376 C720912 IV720912 SR720912 ACN720912 AMJ720912 AWF720912 BGB720912 BPX720912 BZT720912 CJP720912 CTL720912 DDH720912 DND720912 DWZ720912 EGV720912 EQR720912 FAN720912 FKJ720912 FUF720912 GEB720912 GNX720912 GXT720912 HHP720912 HRL720912 IBH720912 ILD720912 IUZ720912 JEV720912 JOR720912 JYN720912 KIJ720912 KSF720912 LCB720912 LLX720912 LVT720912 MFP720912 MPL720912 MZH720912 NJD720912 NSZ720912 OCV720912 OMR720912 OWN720912 PGJ720912 PQF720912 QAB720912 QJX720912 QTT720912 RDP720912 RNL720912 RXH720912 SHD720912 SQZ720912 TAV720912 TKR720912 TUN720912 UEJ720912 UOF720912 UYB720912 VHX720912 VRT720912 WBP720912 WLL720912 WVH720912 C786448 IV786448 SR786448 ACN786448 AMJ786448 AWF786448 BGB786448 BPX786448 BZT786448 CJP786448 CTL786448 DDH786448 DND786448 DWZ786448 EGV786448 EQR786448 FAN786448 FKJ786448 FUF786448 GEB786448 GNX786448 GXT786448 HHP786448 HRL786448 IBH786448 ILD786448 IUZ786448 JEV786448 JOR786448 JYN786448 KIJ786448 KSF786448 LCB786448 LLX786448 LVT786448 MFP786448 MPL786448 MZH786448 NJD786448 NSZ786448 OCV786448 OMR786448 OWN786448 PGJ786448 PQF786448 QAB786448 QJX786448 QTT786448 RDP786448 RNL786448 RXH786448 SHD786448 SQZ786448 TAV786448 TKR786448 TUN786448 UEJ786448 UOF786448 UYB786448 VHX786448 VRT786448 WBP786448 WLL786448 WVH786448 C851984 IV851984 SR851984 ACN851984 AMJ851984 AWF851984 BGB851984 BPX851984 BZT851984 CJP851984 CTL851984 DDH851984 DND851984 DWZ851984 EGV851984 EQR851984 FAN851984 FKJ851984 FUF851984 GEB851984 GNX851984 GXT851984 HHP851984 HRL851984 IBH851984 ILD851984 IUZ851984 JEV851984 JOR851984 JYN851984 KIJ851984 KSF851984 LCB851984 LLX851984 LVT851984 MFP851984 MPL851984 MZH851984 NJD851984 NSZ851984 OCV851984 OMR851984 OWN851984 PGJ851984 PQF851984 QAB851984 QJX851984 QTT851984 RDP851984 RNL851984 RXH851984 SHD851984 SQZ851984 TAV851984 TKR851984 TUN851984 UEJ851984 UOF851984 UYB851984 VHX851984 VRT851984 WBP851984 WLL851984 WVH851984 C917520 IV917520 SR917520 ACN917520 AMJ917520 AWF917520 BGB917520 BPX917520 BZT917520 CJP917520 CTL917520 DDH917520 DND917520 DWZ917520 EGV917520 EQR917520 FAN917520 FKJ917520 FUF917520 GEB917520 GNX917520 GXT917520 HHP917520 HRL917520 IBH917520 ILD917520 IUZ917520 JEV917520 JOR917520 JYN917520 KIJ917520 KSF917520 LCB917520 LLX917520 LVT917520 MFP917520 MPL917520 MZH917520 NJD917520 NSZ917520 OCV917520 OMR917520 OWN917520 PGJ917520 PQF917520 QAB917520 QJX917520 QTT917520 RDP917520 RNL917520 RXH917520 SHD917520 SQZ917520 TAV917520 TKR917520 TUN917520 UEJ917520 UOF917520 UYB917520 VHX917520 VRT917520 WBP917520 WLL917520 WVH917520 C983056 IV983056 SR983056 ACN983056 AMJ983056 AWF983056 BGB983056 BPX983056 BZT983056 CJP983056 CTL983056 DDH983056 DND983056 DWZ983056 EGV983056 EQR983056 FAN983056 FKJ983056 FUF983056 GEB983056 GNX983056 GXT983056 HHP983056 HRL983056 IBH983056 ILD983056 IUZ983056 JEV983056 JOR983056 JYN983056 KIJ983056 KSF983056 LCB983056 LLX983056 LVT983056 MFP983056 MPL983056 MZH983056 NJD983056 NSZ983056 OCV983056 OMR983056 OWN983056 PGJ983056 PQF983056 QAB983056 QJX983056 QTT983056 RDP983056 RNL983056 RXH983056 SHD983056 SQZ983056 TAV983056 TKR983056 TUN983056 UEJ983056 UOF983056 UYB983056 VHX983056 VRT983056 WBP983056 WVH22:WVH39 WLL22:WLL39 WBP22:WBP39 VRT22:VRT39 VHX22:VHX39 UYB22:UYB39 UOF22:UOF39 UEJ22:UEJ39 TUN22:TUN39 TKR22:TKR39 TAV22:TAV39 SQZ22:SQZ39 SHD22:SHD39 RXH22:RXH39 RNL22:RNL39 RDP22:RDP39 QTT22:QTT39 QJX22:QJX39 QAB22:QAB39 PQF22:PQF39 PGJ22:PGJ39 OWN22:OWN39 OMR22:OMR39 OCV22:OCV39 NSZ22:NSZ39 NJD22:NJD39 MZH22:MZH39 MPL22:MPL39 MFP22:MFP39 LVT22:LVT39 LLX22:LLX39 LCB22:LCB39 KSF22:KSF39 KIJ22:KIJ39 JYN22:JYN39 JOR22:JOR39 JEV22:JEV39 IUZ22:IUZ39 ILD22:ILD39 IBH22:IBH39 HRL22:HRL39 HHP22:HHP39 GXT22:GXT39 GNX22:GNX39 GEB22:GEB39 FUF22:FUF39 FKJ22:FKJ39 FAN22:FAN39 EQR22:EQR39 EGV22:EGV39 DWZ22:DWZ39 DND22:DND39 DDH22:DDH39 CTL22:CTL39 CJP22:CJP39 BZT22:BZT39 BPX22:BPX39 BGB22:BGB39 AWF22:AWF39 AMJ22:AMJ39 ACN22:ACN39 SR22:SR39 IV22:IV39">
      <formula1>0</formula1>
      <formula2>1</formula2>
    </dataValidation>
    <dataValidation type="list" allowBlank="1" showInputMessage="1" showErrorMessage="1" sqref="WVE983056 A65552 IS65552 SO65552 ACK65552 AMG65552 AWC65552 BFY65552 BPU65552 BZQ65552 CJM65552 CTI65552 DDE65552 DNA65552 DWW65552 EGS65552 EQO65552 FAK65552 FKG65552 FUC65552 GDY65552 GNU65552 GXQ65552 HHM65552 HRI65552 IBE65552 ILA65552 IUW65552 JES65552 JOO65552 JYK65552 KIG65552 KSC65552 LBY65552 LLU65552 LVQ65552 MFM65552 MPI65552 MZE65552 NJA65552 NSW65552 OCS65552 OMO65552 OWK65552 PGG65552 PQC65552 PZY65552 QJU65552 QTQ65552 RDM65552 RNI65552 RXE65552 SHA65552 SQW65552 TAS65552 TKO65552 TUK65552 UEG65552 UOC65552 UXY65552 VHU65552 VRQ65552 WBM65552 WLI65552 WVE65552 A131088 IS131088 SO131088 ACK131088 AMG131088 AWC131088 BFY131088 BPU131088 BZQ131088 CJM131088 CTI131088 DDE131088 DNA131088 DWW131088 EGS131088 EQO131088 FAK131088 FKG131088 FUC131088 GDY131088 GNU131088 GXQ131088 HHM131088 HRI131088 IBE131088 ILA131088 IUW131088 JES131088 JOO131088 JYK131088 KIG131088 KSC131088 LBY131088 LLU131088 LVQ131088 MFM131088 MPI131088 MZE131088 NJA131088 NSW131088 OCS131088 OMO131088 OWK131088 PGG131088 PQC131088 PZY131088 QJU131088 QTQ131088 RDM131088 RNI131088 RXE131088 SHA131088 SQW131088 TAS131088 TKO131088 TUK131088 UEG131088 UOC131088 UXY131088 VHU131088 VRQ131088 WBM131088 WLI131088 WVE131088 A196624 IS196624 SO196624 ACK196624 AMG196624 AWC196624 BFY196624 BPU196624 BZQ196624 CJM196624 CTI196624 DDE196624 DNA196624 DWW196624 EGS196624 EQO196624 FAK196624 FKG196624 FUC196624 GDY196624 GNU196624 GXQ196624 HHM196624 HRI196624 IBE196624 ILA196624 IUW196624 JES196624 JOO196624 JYK196624 KIG196624 KSC196624 LBY196624 LLU196624 LVQ196624 MFM196624 MPI196624 MZE196624 NJA196624 NSW196624 OCS196624 OMO196624 OWK196624 PGG196624 PQC196624 PZY196624 QJU196624 QTQ196624 RDM196624 RNI196624 RXE196624 SHA196624 SQW196624 TAS196624 TKO196624 TUK196624 UEG196624 UOC196624 UXY196624 VHU196624 VRQ196624 WBM196624 WLI196624 WVE196624 A262160 IS262160 SO262160 ACK262160 AMG262160 AWC262160 BFY262160 BPU262160 BZQ262160 CJM262160 CTI262160 DDE262160 DNA262160 DWW262160 EGS262160 EQO262160 FAK262160 FKG262160 FUC262160 GDY262160 GNU262160 GXQ262160 HHM262160 HRI262160 IBE262160 ILA262160 IUW262160 JES262160 JOO262160 JYK262160 KIG262160 KSC262160 LBY262160 LLU262160 LVQ262160 MFM262160 MPI262160 MZE262160 NJA262160 NSW262160 OCS262160 OMO262160 OWK262160 PGG262160 PQC262160 PZY262160 QJU262160 QTQ262160 RDM262160 RNI262160 RXE262160 SHA262160 SQW262160 TAS262160 TKO262160 TUK262160 UEG262160 UOC262160 UXY262160 VHU262160 VRQ262160 WBM262160 WLI262160 WVE262160 A327696 IS327696 SO327696 ACK327696 AMG327696 AWC327696 BFY327696 BPU327696 BZQ327696 CJM327696 CTI327696 DDE327696 DNA327696 DWW327696 EGS327696 EQO327696 FAK327696 FKG327696 FUC327696 GDY327696 GNU327696 GXQ327696 HHM327696 HRI327696 IBE327696 ILA327696 IUW327696 JES327696 JOO327696 JYK327696 KIG327696 KSC327696 LBY327696 LLU327696 LVQ327696 MFM327696 MPI327696 MZE327696 NJA327696 NSW327696 OCS327696 OMO327696 OWK327696 PGG327696 PQC327696 PZY327696 QJU327696 QTQ327696 RDM327696 RNI327696 RXE327696 SHA327696 SQW327696 TAS327696 TKO327696 TUK327696 UEG327696 UOC327696 UXY327696 VHU327696 VRQ327696 WBM327696 WLI327696 WVE327696 A393232 IS393232 SO393232 ACK393232 AMG393232 AWC393232 BFY393232 BPU393232 BZQ393232 CJM393232 CTI393232 DDE393232 DNA393232 DWW393232 EGS393232 EQO393232 FAK393232 FKG393232 FUC393232 GDY393232 GNU393232 GXQ393232 HHM393232 HRI393232 IBE393232 ILA393232 IUW393232 JES393232 JOO393232 JYK393232 KIG393232 KSC393232 LBY393232 LLU393232 LVQ393232 MFM393232 MPI393232 MZE393232 NJA393232 NSW393232 OCS393232 OMO393232 OWK393232 PGG393232 PQC393232 PZY393232 QJU393232 QTQ393232 RDM393232 RNI393232 RXE393232 SHA393232 SQW393232 TAS393232 TKO393232 TUK393232 UEG393232 UOC393232 UXY393232 VHU393232 VRQ393232 WBM393232 WLI393232 WVE393232 A458768 IS458768 SO458768 ACK458768 AMG458768 AWC458768 BFY458768 BPU458768 BZQ458768 CJM458768 CTI458768 DDE458768 DNA458768 DWW458768 EGS458768 EQO458768 FAK458768 FKG458768 FUC458768 GDY458768 GNU458768 GXQ458768 HHM458768 HRI458768 IBE458768 ILA458768 IUW458768 JES458768 JOO458768 JYK458768 KIG458768 KSC458768 LBY458768 LLU458768 LVQ458768 MFM458768 MPI458768 MZE458768 NJA458768 NSW458768 OCS458768 OMO458768 OWK458768 PGG458768 PQC458768 PZY458768 QJU458768 QTQ458768 RDM458768 RNI458768 RXE458768 SHA458768 SQW458768 TAS458768 TKO458768 TUK458768 UEG458768 UOC458768 UXY458768 VHU458768 VRQ458768 WBM458768 WLI458768 WVE458768 A524304 IS524304 SO524304 ACK524304 AMG524304 AWC524304 BFY524304 BPU524304 BZQ524304 CJM524304 CTI524304 DDE524304 DNA524304 DWW524304 EGS524304 EQO524304 FAK524304 FKG524304 FUC524304 GDY524304 GNU524304 GXQ524304 HHM524304 HRI524304 IBE524304 ILA524304 IUW524304 JES524304 JOO524304 JYK524304 KIG524304 KSC524304 LBY524304 LLU524304 LVQ524304 MFM524304 MPI524304 MZE524304 NJA524304 NSW524304 OCS524304 OMO524304 OWK524304 PGG524304 PQC524304 PZY524304 QJU524304 QTQ524304 RDM524304 RNI524304 RXE524304 SHA524304 SQW524304 TAS524304 TKO524304 TUK524304 UEG524304 UOC524304 UXY524304 VHU524304 VRQ524304 WBM524304 WLI524304 WVE524304 A589840 IS589840 SO589840 ACK589840 AMG589840 AWC589840 BFY589840 BPU589840 BZQ589840 CJM589840 CTI589840 DDE589840 DNA589840 DWW589840 EGS589840 EQO589840 FAK589840 FKG589840 FUC589840 GDY589840 GNU589840 GXQ589840 HHM589840 HRI589840 IBE589840 ILA589840 IUW589840 JES589840 JOO589840 JYK589840 KIG589840 KSC589840 LBY589840 LLU589840 LVQ589840 MFM589840 MPI589840 MZE589840 NJA589840 NSW589840 OCS589840 OMO589840 OWK589840 PGG589840 PQC589840 PZY589840 QJU589840 QTQ589840 RDM589840 RNI589840 RXE589840 SHA589840 SQW589840 TAS589840 TKO589840 TUK589840 UEG589840 UOC589840 UXY589840 VHU589840 VRQ589840 WBM589840 WLI589840 WVE589840 A655376 IS655376 SO655376 ACK655376 AMG655376 AWC655376 BFY655376 BPU655376 BZQ655376 CJM655376 CTI655376 DDE655376 DNA655376 DWW655376 EGS655376 EQO655376 FAK655376 FKG655376 FUC655376 GDY655376 GNU655376 GXQ655376 HHM655376 HRI655376 IBE655376 ILA655376 IUW655376 JES655376 JOO655376 JYK655376 KIG655376 KSC655376 LBY655376 LLU655376 LVQ655376 MFM655376 MPI655376 MZE655376 NJA655376 NSW655376 OCS655376 OMO655376 OWK655376 PGG655376 PQC655376 PZY655376 QJU655376 QTQ655376 RDM655376 RNI655376 RXE655376 SHA655376 SQW655376 TAS655376 TKO655376 TUK655376 UEG655376 UOC655376 UXY655376 VHU655376 VRQ655376 WBM655376 WLI655376 WVE655376 A720912 IS720912 SO720912 ACK720912 AMG720912 AWC720912 BFY720912 BPU720912 BZQ720912 CJM720912 CTI720912 DDE720912 DNA720912 DWW720912 EGS720912 EQO720912 FAK720912 FKG720912 FUC720912 GDY720912 GNU720912 GXQ720912 HHM720912 HRI720912 IBE720912 ILA720912 IUW720912 JES720912 JOO720912 JYK720912 KIG720912 KSC720912 LBY720912 LLU720912 LVQ720912 MFM720912 MPI720912 MZE720912 NJA720912 NSW720912 OCS720912 OMO720912 OWK720912 PGG720912 PQC720912 PZY720912 QJU720912 QTQ720912 RDM720912 RNI720912 RXE720912 SHA720912 SQW720912 TAS720912 TKO720912 TUK720912 UEG720912 UOC720912 UXY720912 VHU720912 VRQ720912 WBM720912 WLI720912 WVE720912 A786448 IS786448 SO786448 ACK786448 AMG786448 AWC786448 BFY786448 BPU786448 BZQ786448 CJM786448 CTI786448 DDE786448 DNA786448 DWW786448 EGS786448 EQO786448 FAK786448 FKG786448 FUC786448 GDY786448 GNU786448 GXQ786448 HHM786448 HRI786448 IBE786448 ILA786448 IUW786448 JES786448 JOO786448 JYK786448 KIG786448 KSC786448 LBY786448 LLU786448 LVQ786448 MFM786448 MPI786448 MZE786448 NJA786448 NSW786448 OCS786448 OMO786448 OWK786448 PGG786448 PQC786448 PZY786448 QJU786448 QTQ786448 RDM786448 RNI786448 RXE786448 SHA786448 SQW786448 TAS786448 TKO786448 TUK786448 UEG786448 UOC786448 UXY786448 VHU786448 VRQ786448 WBM786448 WLI786448 WVE786448 A851984 IS851984 SO851984 ACK851984 AMG851984 AWC851984 BFY851984 BPU851984 BZQ851984 CJM851984 CTI851984 DDE851984 DNA851984 DWW851984 EGS851984 EQO851984 FAK851984 FKG851984 FUC851984 GDY851984 GNU851984 GXQ851984 HHM851984 HRI851984 IBE851984 ILA851984 IUW851984 JES851984 JOO851984 JYK851984 KIG851984 KSC851984 LBY851984 LLU851984 LVQ851984 MFM851984 MPI851984 MZE851984 NJA851984 NSW851984 OCS851984 OMO851984 OWK851984 PGG851984 PQC851984 PZY851984 QJU851984 QTQ851984 RDM851984 RNI851984 RXE851984 SHA851984 SQW851984 TAS851984 TKO851984 TUK851984 UEG851984 UOC851984 UXY851984 VHU851984 VRQ851984 WBM851984 WLI851984 WVE851984 A917520 IS917520 SO917520 ACK917520 AMG917520 AWC917520 BFY917520 BPU917520 BZQ917520 CJM917520 CTI917520 DDE917520 DNA917520 DWW917520 EGS917520 EQO917520 FAK917520 FKG917520 FUC917520 GDY917520 GNU917520 GXQ917520 HHM917520 HRI917520 IBE917520 ILA917520 IUW917520 JES917520 JOO917520 JYK917520 KIG917520 KSC917520 LBY917520 LLU917520 LVQ917520 MFM917520 MPI917520 MZE917520 NJA917520 NSW917520 OCS917520 OMO917520 OWK917520 PGG917520 PQC917520 PZY917520 QJU917520 QTQ917520 RDM917520 RNI917520 RXE917520 SHA917520 SQW917520 TAS917520 TKO917520 TUK917520 UEG917520 UOC917520 UXY917520 VHU917520 VRQ917520 WBM917520 WLI917520 WVE917520 A983056 IS983056 SO983056 ACK983056 AMG983056 AWC983056 BFY983056 BPU983056 BZQ983056 CJM983056 CTI983056 DDE983056 DNA983056 DWW983056 EGS983056 EQO983056 FAK983056 FKG983056 FUC983056 GDY983056 GNU983056 GXQ983056 HHM983056 HRI983056 IBE983056 ILA983056 IUW983056 JES983056 JOO983056 JYK983056 KIG983056 KSC983056 LBY983056 LLU983056 LVQ983056 MFM983056 MPI983056 MZE983056 NJA983056 NSW983056 OCS983056 OMO983056 OWK983056 PGG983056 PQC983056 PZY983056 QJU983056 QTQ983056 RDM983056 RNI983056 RXE983056 SHA983056 SQW983056 TAS983056 TKO983056 TUK983056 UEG983056 UOC983056 UXY983056 VHU983056 VRQ983056 WBM983056 WLI983056 WVE22:WVE39 WLI22:WLI39 WBM22:WBM39 VRQ22:VRQ39 VHU22:VHU39 UXY22:UXY39 UOC22:UOC39 UEG22:UEG39 TUK22:TUK39 TKO22:TKO39 TAS22:TAS39 SQW22:SQW39 SHA22:SHA39 RXE22:RXE39 RNI22:RNI39 RDM22:RDM39 QTQ22:QTQ39 QJU22:QJU39 PZY22:PZY39 PQC22:PQC39 PGG22:PGG39 OWK22:OWK39 OMO22:OMO39 OCS22:OCS39 NSW22:NSW39 NJA22:NJA39 MZE22:MZE39 MPI22:MPI39 MFM22:MFM39 LVQ22:LVQ39 LLU22:LLU39 LBY22:LBY39 KSC22:KSC39 KIG22:KIG39 JYK22:JYK39 JOO22:JOO39 JES22:JES39 IUW22:IUW39 ILA22:ILA39 IBE22:IBE39 HRI22:HRI39 HHM22:HHM39 GXQ22:GXQ39 GNU22:GNU39 GDY22:GDY39 FUC22:FUC39 FKG22:FKG39 FAK22:FAK39 EQO22:EQO39 EGS22:EGS39 DWW22:DWW39 DNA22:DNA39 DDE22:DDE39 CTI22:CTI39 CJM22:CJM39 BZQ22:BZQ39 BPU22:BPU39 BFY22:BFY39 AWC22:AWC39 AMG22:AMG39 ACK22:ACK39 SO22:SO39 IS22:IS39 A22:A39">
      <formula1>"1,2,3,4,5"</formula1>
    </dataValidation>
  </dataValidations>
  <pageMargins left="0.7" right="0.7" top="0.75" bottom="0.75" header="0.3" footer="0.3"/>
  <pageSetup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Z156"/>
  <sheetViews>
    <sheetView topLeftCell="A136" zoomScale="65" workbookViewId="0">
      <selection activeCell="D34" sqref="D34"/>
    </sheetView>
  </sheetViews>
  <sheetFormatPr baseColWidth="10" defaultRowHeight="15" x14ac:dyDescent="0.25"/>
  <cols>
    <col min="1" max="1" width="3.140625" style="1" bestFit="1" customWidth="1"/>
    <col min="2" max="2" width="102.7109375" style="1" bestFit="1" customWidth="1"/>
    <col min="3" max="3" width="31.140625" style="1" customWidth="1"/>
    <col min="4" max="4" width="43.5703125" style="1" customWidth="1"/>
    <col min="5" max="5" width="25" style="1" customWidth="1"/>
    <col min="6" max="7" width="29.7109375" style="1" customWidth="1"/>
    <col min="8" max="8" width="24.5703125" style="1" customWidth="1"/>
    <col min="9" max="9" width="24" style="1" customWidth="1"/>
    <col min="10" max="10" width="20.28515625" style="1" customWidth="1"/>
    <col min="11" max="11" width="14.7109375" style="1" bestFit="1" customWidth="1"/>
    <col min="12" max="13" width="18.7109375" style="1" customWidth="1"/>
    <col min="14" max="14" width="22.140625" style="1" customWidth="1"/>
    <col min="15" max="15" width="26.140625" style="1" customWidth="1"/>
    <col min="16" max="16" width="33.85546875" style="1" customWidth="1"/>
    <col min="17" max="17" width="53.140625" style="1" customWidth="1"/>
    <col min="18" max="22" width="6.42578125" style="1" customWidth="1"/>
    <col min="23" max="251" width="11.42578125" style="1"/>
    <col min="252" max="252" width="1" style="1" customWidth="1"/>
    <col min="253" max="253" width="4.28515625" style="1" customWidth="1"/>
    <col min="254" max="254" width="34.7109375" style="1" customWidth="1"/>
    <col min="255" max="255" width="0" style="1" hidden="1" customWidth="1"/>
    <col min="256" max="256" width="20" style="1" customWidth="1"/>
    <col min="257" max="257" width="20.85546875" style="1" customWidth="1"/>
    <col min="258" max="258" width="25" style="1" customWidth="1"/>
    <col min="259" max="259" width="18.7109375" style="1" customWidth="1"/>
    <col min="260" max="260" width="29.7109375" style="1" customWidth="1"/>
    <col min="261" max="261" width="13.42578125" style="1" customWidth="1"/>
    <col min="262" max="262" width="13.85546875" style="1" customWidth="1"/>
    <col min="263" max="267" width="16.5703125" style="1" customWidth="1"/>
    <col min="268" max="268" width="20.5703125" style="1" customWidth="1"/>
    <col min="269" max="269" width="21.140625" style="1" customWidth="1"/>
    <col min="270" max="270" width="9.5703125" style="1" customWidth="1"/>
    <col min="271" max="271" width="0.42578125" style="1" customWidth="1"/>
    <col min="272" max="278" width="6.42578125" style="1" customWidth="1"/>
    <col min="279" max="507" width="11.42578125" style="1"/>
    <col min="508" max="508" width="1" style="1" customWidth="1"/>
    <col min="509" max="509" width="4.28515625" style="1" customWidth="1"/>
    <col min="510" max="510" width="34.7109375" style="1" customWidth="1"/>
    <col min="511" max="511" width="0" style="1" hidden="1" customWidth="1"/>
    <col min="512" max="512" width="20" style="1" customWidth="1"/>
    <col min="513" max="513" width="20.85546875" style="1" customWidth="1"/>
    <col min="514" max="514" width="25" style="1" customWidth="1"/>
    <col min="515" max="515" width="18.7109375" style="1" customWidth="1"/>
    <col min="516" max="516" width="29.7109375" style="1" customWidth="1"/>
    <col min="517" max="517" width="13.42578125" style="1" customWidth="1"/>
    <col min="518" max="518" width="13.85546875" style="1" customWidth="1"/>
    <col min="519" max="523" width="16.5703125" style="1" customWidth="1"/>
    <col min="524" max="524" width="20.5703125" style="1" customWidth="1"/>
    <col min="525" max="525" width="21.140625" style="1" customWidth="1"/>
    <col min="526" max="526" width="9.5703125" style="1" customWidth="1"/>
    <col min="527" max="527" width="0.42578125" style="1" customWidth="1"/>
    <col min="528" max="534" width="6.42578125" style="1" customWidth="1"/>
    <col min="535" max="763" width="11.42578125" style="1"/>
    <col min="764" max="764" width="1" style="1" customWidth="1"/>
    <col min="765" max="765" width="4.28515625" style="1" customWidth="1"/>
    <col min="766" max="766" width="34.7109375" style="1" customWidth="1"/>
    <col min="767" max="767" width="0" style="1" hidden="1" customWidth="1"/>
    <col min="768" max="768" width="20" style="1" customWidth="1"/>
    <col min="769" max="769" width="20.85546875" style="1" customWidth="1"/>
    <col min="770" max="770" width="25" style="1" customWidth="1"/>
    <col min="771" max="771" width="18.7109375" style="1" customWidth="1"/>
    <col min="772" max="772" width="29.7109375" style="1" customWidth="1"/>
    <col min="773" max="773" width="13.42578125" style="1" customWidth="1"/>
    <col min="774" max="774" width="13.85546875" style="1" customWidth="1"/>
    <col min="775" max="779" width="16.5703125" style="1" customWidth="1"/>
    <col min="780" max="780" width="20.5703125" style="1" customWidth="1"/>
    <col min="781" max="781" width="21.140625" style="1" customWidth="1"/>
    <col min="782" max="782" width="9.5703125" style="1" customWidth="1"/>
    <col min="783" max="783" width="0.42578125" style="1" customWidth="1"/>
    <col min="784" max="790" width="6.42578125" style="1" customWidth="1"/>
    <col min="791" max="1019" width="11.42578125" style="1"/>
    <col min="1020" max="1020" width="1" style="1" customWidth="1"/>
    <col min="1021" max="1021" width="4.28515625" style="1" customWidth="1"/>
    <col min="1022" max="1022" width="34.7109375" style="1" customWidth="1"/>
    <col min="1023" max="1023" width="0" style="1" hidden="1" customWidth="1"/>
    <col min="1024" max="1024" width="20" style="1" customWidth="1"/>
    <col min="1025" max="1025" width="20.85546875" style="1" customWidth="1"/>
    <col min="1026" max="1026" width="25" style="1" customWidth="1"/>
    <col min="1027" max="1027" width="18.7109375" style="1" customWidth="1"/>
    <col min="1028" max="1028" width="29.7109375" style="1" customWidth="1"/>
    <col min="1029" max="1029" width="13.42578125" style="1" customWidth="1"/>
    <col min="1030" max="1030" width="13.85546875" style="1" customWidth="1"/>
    <col min="1031" max="1035" width="16.5703125" style="1" customWidth="1"/>
    <col min="1036" max="1036" width="20.5703125" style="1" customWidth="1"/>
    <col min="1037" max="1037" width="21.140625" style="1" customWidth="1"/>
    <col min="1038" max="1038" width="9.5703125" style="1" customWidth="1"/>
    <col min="1039" max="1039" width="0.42578125" style="1" customWidth="1"/>
    <col min="1040" max="1046" width="6.42578125" style="1" customWidth="1"/>
    <col min="1047" max="1275" width="11.42578125" style="1"/>
    <col min="1276" max="1276" width="1" style="1" customWidth="1"/>
    <col min="1277" max="1277" width="4.28515625" style="1" customWidth="1"/>
    <col min="1278" max="1278" width="34.7109375" style="1" customWidth="1"/>
    <col min="1279" max="1279" width="0" style="1" hidden="1" customWidth="1"/>
    <col min="1280" max="1280" width="20" style="1" customWidth="1"/>
    <col min="1281" max="1281" width="20.85546875" style="1" customWidth="1"/>
    <col min="1282" max="1282" width="25" style="1" customWidth="1"/>
    <col min="1283" max="1283" width="18.7109375" style="1" customWidth="1"/>
    <col min="1284" max="1284" width="29.7109375" style="1" customWidth="1"/>
    <col min="1285" max="1285" width="13.42578125" style="1" customWidth="1"/>
    <col min="1286" max="1286" width="13.85546875" style="1" customWidth="1"/>
    <col min="1287" max="1291" width="16.5703125" style="1" customWidth="1"/>
    <col min="1292" max="1292" width="20.5703125" style="1" customWidth="1"/>
    <col min="1293" max="1293" width="21.140625" style="1" customWidth="1"/>
    <col min="1294" max="1294" width="9.5703125" style="1" customWidth="1"/>
    <col min="1295" max="1295" width="0.42578125" style="1" customWidth="1"/>
    <col min="1296" max="1302" width="6.42578125" style="1" customWidth="1"/>
    <col min="1303" max="1531" width="11.42578125" style="1"/>
    <col min="1532" max="1532" width="1" style="1" customWidth="1"/>
    <col min="1533" max="1533" width="4.28515625" style="1" customWidth="1"/>
    <col min="1534" max="1534" width="34.7109375" style="1" customWidth="1"/>
    <col min="1535" max="1535" width="0" style="1" hidden="1" customWidth="1"/>
    <col min="1536" max="1536" width="20" style="1" customWidth="1"/>
    <col min="1537" max="1537" width="20.85546875" style="1" customWidth="1"/>
    <col min="1538" max="1538" width="25" style="1" customWidth="1"/>
    <col min="1539" max="1539" width="18.7109375" style="1" customWidth="1"/>
    <col min="1540" max="1540" width="29.7109375" style="1" customWidth="1"/>
    <col min="1541" max="1541" width="13.42578125" style="1" customWidth="1"/>
    <col min="1542" max="1542" width="13.85546875" style="1" customWidth="1"/>
    <col min="1543" max="1547" width="16.5703125" style="1" customWidth="1"/>
    <col min="1548" max="1548" width="20.5703125" style="1" customWidth="1"/>
    <col min="1549" max="1549" width="21.140625" style="1" customWidth="1"/>
    <col min="1550" max="1550" width="9.5703125" style="1" customWidth="1"/>
    <col min="1551" max="1551" width="0.42578125" style="1" customWidth="1"/>
    <col min="1552" max="1558" width="6.42578125" style="1" customWidth="1"/>
    <col min="1559" max="1787" width="11.42578125" style="1"/>
    <col min="1788" max="1788" width="1" style="1" customWidth="1"/>
    <col min="1789" max="1789" width="4.28515625" style="1" customWidth="1"/>
    <col min="1790" max="1790" width="34.7109375" style="1" customWidth="1"/>
    <col min="1791" max="1791" width="0" style="1" hidden="1" customWidth="1"/>
    <col min="1792" max="1792" width="20" style="1" customWidth="1"/>
    <col min="1793" max="1793" width="20.85546875" style="1" customWidth="1"/>
    <col min="1794" max="1794" width="25" style="1" customWidth="1"/>
    <col min="1795" max="1795" width="18.7109375" style="1" customWidth="1"/>
    <col min="1796" max="1796" width="29.7109375" style="1" customWidth="1"/>
    <col min="1797" max="1797" width="13.42578125" style="1" customWidth="1"/>
    <col min="1798" max="1798" width="13.85546875" style="1" customWidth="1"/>
    <col min="1799" max="1803" width="16.5703125" style="1" customWidth="1"/>
    <col min="1804" max="1804" width="20.5703125" style="1" customWidth="1"/>
    <col min="1805" max="1805" width="21.140625" style="1" customWidth="1"/>
    <col min="1806" max="1806" width="9.5703125" style="1" customWidth="1"/>
    <col min="1807" max="1807" width="0.42578125" style="1" customWidth="1"/>
    <col min="1808" max="1814" width="6.42578125" style="1" customWidth="1"/>
    <col min="1815" max="2043" width="11.42578125" style="1"/>
    <col min="2044" max="2044" width="1" style="1" customWidth="1"/>
    <col min="2045" max="2045" width="4.28515625" style="1" customWidth="1"/>
    <col min="2046" max="2046" width="34.7109375" style="1" customWidth="1"/>
    <col min="2047" max="2047" width="0" style="1" hidden="1" customWidth="1"/>
    <col min="2048" max="2048" width="20" style="1" customWidth="1"/>
    <col min="2049" max="2049" width="20.85546875" style="1" customWidth="1"/>
    <col min="2050" max="2050" width="25" style="1" customWidth="1"/>
    <col min="2051" max="2051" width="18.7109375" style="1" customWidth="1"/>
    <col min="2052" max="2052" width="29.7109375" style="1" customWidth="1"/>
    <col min="2053" max="2053" width="13.42578125" style="1" customWidth="1"/>
    <col min="2054" max="2054" width="13.85546875" style="1" customWidth="1"/>
    <col min="2055" max="2059" width="16.5703125" style="1" customWidth="1"/>
    <col min="2060" max="2060" width="20.5703125" style="1" customWidth="1"/>
    <col min="2061" max="2061" width="21.140625" style="1" customWidth="1"/>
    <col min="2062" max="2062" width="9.5703125" style="1" customWidth="1"/>
    <col min="2063" max="2063" width="0.42578125" style="1" customWidth="1"/>
    <col min="2064" max="2070" width="6.42578125" style="1" customWidth="1"/>
    <col min="2071" max="2299" width="11.42578125" style="1"/>
    <col min="2300" max="2300" width="1" style="1" customWidth="1"/>
    <col min="2301" max="2301" width="4.28515625" style="1" customWidth="1"/>
    <col min="2302" max="2302" width="34.7109375" style="1" customWidth="1"/>
    <col min="2303" max="2303" width="0" style="1" hidden="1" customWidth="1"/>
    <col min="2304" max="2304" width="20" style="1" customWidth="1"/>
    <col min="2305" max="2305" width="20.85546875" style="1" customWidth="1"/>
    <col min="2306" max="2306" width="25" style="1" customWidth="1"/>
    <col min="2307" max="2307" width="18.7109375" style="1" customWidth="1"/>
    <col min="2308" max="2308" width="29.7109375" style="1" customWidth="1"/>
    <col min="2309" max="2309" width="13.42578125" style="1" customWidth="1"/>
    <col min="2310" max="2310" width="13.85546875" style="1" customWidth="1"/>
    <col min="2311" max="2315" width="16.5703125" style="1" customWidth="1"/>
    <col min="2316" max="2316" width="20.5703125" style="1" customWidth="1"/>
    <col min="2317" max="2317" width="21.140625" style="1" customWidth="1"/>
    <col min="2318" max="2318" width="9.5703125" style="1" customWidth="1"/>
    <col min="2319" max="2319" width="0.42578125" style="1" customWidth="1"/>
    <col min="2320" max="2326" width="6.42578125" style="1" customWidth="1"/>
    <col min="2327" max="2555" width="11.42578125" style="1"/>
    <col min="2556" max="2556" width="1" style="1" customWidth="1"/>
    <col min="2557" max="2557" width="4.28515625" style="1" customWidth="1"/>
    <col min="2558" max="2558" width="34.7109375" style="1" customWidth="1"/>
    <col min="2559" max="2559" width="0" style="1" hidden="1" customWidth="1"/>
    <col min="2560" max="2560" width="20" style="1" customWidth="1"/>
    <col min="2561" max="2561" width="20.85546875" style="1" customWidth="1"/>
    <col min="2562" max="2562" width="25" style="1" customWidth="1"/>
    <col min="2563" max="2563" width="18.7109375" style="1" customWidth="1"/>
    <col min="2564" max="2564" width="29.7109375" style="1" customWidth="1"/>
    <col min="2565" max="2565" width="13.42578125" style="1" customWidth="1"/>
    <col min="2566" max="2566" width="13.85546875" style="1" customWidth="1"/>
    <col min="2567" max="2571" width="16.5703125" style="1" customWidth="1"/>
    <col min="2572" max="2572" width="20.5703125" style="1" customWidth="1"/>
    <col min="2573" max="2573" width="21.140625" style="1" customWidth="1"/>
    <col min="2574" max="2574" width="9.5703125" style="1" customWidth="1"/>
    <col min="2575" max="2575" width="0.42578125" style="1" customWidth="1"/>
    <col min="2576" max="2582" width="6.42578125" style="1" customWidth="1"/>
    <col min="2583" max="2811" width="11.42578125" style="1"/>
    <col min="2812" max="2812" width="1" style="1" customWidth="1"/>
    <col min="2813" max="2813" width="4.28515625" style="1" customWidth="1"/>
    <col min="2814" max="2814" width="34.7109375" style="1" customWidth="1"/>
    <col min="2815" max="2815" width="0" style="1" hidden="1" customWidth="1"/>
    <col min="2816" max="2816" width="20" style="1" customWidth="1"/>
    <col min="2817" max="2817" width="20.85546875" style="1" customWidth="1"/>
    <col min="2818" max="2818" width="25" style="1" customWidth="1"/>
    <col min="2819" max="2819" width="18.7109375" style="1" customWidth="1"/>
    <col min="2820" max="2820" width="29.7109375" style="1" customWidth="1"/>
    <col min="2821" max="2821" width="13.42578125" style="1" customWidth="1"/>
    <col min="2822" max="2822" width="13.85546875" style="1" customWidth="1"/>
    <col min="2823" max="2827" width="16.5703125" style="1" customWidth="1"/>
    <col min="2828" max="2828" width="20.5703125" style="1" customWidth="1"/>
    <col min="2829" max="2829" width="21.140625" style="1" customWidth="1"/>
    <col min="2830" max="2830" width="9.5703125" style="1" customWidth="1"/>
    <col min="2831" max="2831" width="0.42578125" style="1" customWidth="1"/>
    <col min="2832" max="2838" width="6.42578125" style="1" customWidth="1"/>
    <col min="2839" max="3067" width="11.42578125" style="1"/>
    <col min="3068" max="3068" width="1" style="1" customWidth="1"/>
    <col min="3069" max="3069" width="4.28515625" style="1" customWidth="1"/>
    <col min="3070" max="3070" width="34.7109375" style="1" customWidth="1"/>
    <col min="3071" max="3071" width="0" style="1" hidden="1" customWidth="1"/>
    <col min="3072" max="3072" width="20" style="1" customWidth="1"/>
    <col min="3073" max="3073" width="20.85546875" style="1" customWidth="1"/>
    <col min="3074" max="3074" width="25" style="1" customWidth="1"/>
    <col min="3075" max="3075" width="18.7109375" style="1" customWidth="1"/>
    <col min="3076" max="3076" width="29.7109375" style="1" customWidth="1"/>
    <col min="3077" max="3077" width="13.42578125" style="1" customWidth="1"/>
    <col min="3078" max="3078" width="13.85546875" style="1" customWidth="1"/>
    <col min="3079" max="3083" width="16.5703125" style="1" customWidth="1"/>
    <col min="3084" max="3084" width="20.5703125" style="1" customWidth="1"/>
    <col min="3085" max="3085" width="21.140625" style="1" customWidth="1"/>
    <col min="3086" max="3086" width="9.5703125" style="1" customWidth="1"/>
    <col min="3087" max="3087" width="0.42578125" style="1" customWidth="1"/>
    <col min="3088" max="3094" width="6.42578125" style="1" customWidth="1"/>
    <col min="3095" max="3323" width="11.42578125" style="1"/>
    <col min="3324" max="3324" width="1" style="1" customWidth="1"/>
    <col min="3325" max="3325" width="4.28515625" style="1" customWidth="1"/>
    <col min="3326" max="3326" width="34.7109375" style="1" customWidth="1"/>
    <col min="3327" max="3327" width="0" style="1" hidden="1" customWidth="1"/>
    <col min="3328" max="3328" width="20" style="1" customWidth="1"/>
    <col min="3329" max="3329" width="20.85546875" style="1" customWidth="1"/>
    <col min="3330" max="3330" width="25" style="1" customWidth="1"/>
    <col min="3331" max="3331" width="18.7109375" style="1" customWidth="1"/>
    <col min="3332" max="3332" width="29.7109375" style="1" customWidth="1"/>
    <col min="3333" max="3333" width="13.42578125" style="1" customWidth="1"/>
    <col min="3334" max="3334" width="13.85546875" style="1" customWidth="1"/>
    <col min="3335" max="3339" width="16.5703125" style="1" customWidth="1"/>
    <col min="3340" max="3340" width="20.5703125" style="1" customWidth="1"/>
    <col min="3341" max="3341" width="21.140625" style="1" customWidth="1"/>
    <col min="3342" max="3342" width="9.5703125" style="1" customWidth="1"/>
    <col min="3343" max="3343" width="0.42578125" style="1" customWidth="1"/>
    <col min="3344" max="3350" width="6.42578125" style="1" customWidth="1"/>
    <col min="3351" max="3579" width="11.42578125" style="1"/>
    <col min="3580" max="3580" width="1" style="1" customWidth="1"/>
    <col min="3581" max="3581" width="4.28515625" style="1" customWidth="1"/>
    <col min="3582" max="3582" width="34.7109375" style="1" customWidth="1"/>
    <col min="3583" max="3583" width="0" style="1" hidden="1" customWidth="1"/>
    <col min="3584" max="3584" width="20" style="1" customWidth="1"/>
    <col min="3585" max="3585" width="20.85546875" style="1" customWidth="1"/>
    <col min="3586" max="3586" width="25" style="1" customWidth="1"/>
    <col min="3587" max="3587" width="18.7109375" style="1" customWidth="1"/>
    <col min="3588" max="3588" width="29.7109375" style="1" customWidth="1"/>
    <col min="3589" max="3589" width="13.42578125" style="1" customWidth="1"/>
    <col min="3590" max="3590" width="13.85546875" style="1" customWidth="1"/>
    <col min="3591" max="3595" width="16.5703125" style="1" customWidth="1"/>
    <col min="3596" max="3596" width="20.5703125" style="1" customWidth="1"/>
    <col min="3597" max="3597" width="21.140625" style="1" customWidth="1"/>
    <col min="3598" max="3598" width="9.5703125" style="1" customWidth="1"/>
    <col min="3599" max="3599" width="0.42578125" style="1" customWidth="1"/>
    <col min="3600" max="3606" width="6.42578125" style="1" customWidth="1"/>
    <col min="3607" max="3835" width="11.42578125" style="1"/>
    <col min="3836" max="3836" width="1" style="1" customWidth="1"/>
    <col min="3837" max="3837" width="4.28515625" style="1" customWidth="1"/>
    <col min="3838" max="3838" width="34.7109375" style="1" customWidth="1"/>
    <col min="3839" max="3839" width="0" style="1" hidden="1" customWidth="1"/>
    <col min="3840" max="3840" width="20" style="1" customWidth="1"/>
    <col min="3841" max="3841" width="20.85546875" style="1" customWidth="1"/>
    <col min="3842" max="3842" width="25" style="1" customWidth="1"/>
    <col min="3843" max="3843" width="18.7109375" style="1" customWidth="1"/>
    <col min="3844" max="3844" width="29.7109375" style="1" customWidth="1"/>
    <col min="3845" max="3845" width="13.42578125" style="1" customWidth="1"/>
    <col min="3846" max="3846" width="13.85546875" style="1" customWidth="1"/>
    <col min="3847" max="3851" width="16.5703125" style="1" customWidth="1"/>
    <col min="3852" max="3852" width="20.5703125" style="1" customWidth="1"/>
    <col min="3853" max="3853" width="21.140625" style="1" customWidth="1"/>
    <col min="3854" max="3854" width="9.5703125" style="1" customWidth="1"/>
    <col min="3855" max="3855" width="0.42578125" style="1" customWidth="1"/>
    <col min="3856" max="3862" width="6.42578125" style="1" customWidth="1"/>
    <col min="3863" max="4091" width="11.42578125" style="1"/>
    <col min="4092" max="4092" width="1" style="1" customWidth="1"/>
    <col min="4093" max="4093" width="4.28515625" style="1" customWidth="1"/>
    <col min="4094" max="4094" width="34.7109375" style="1" customWidth="1"/>
    <col min="4095" max="4095" width="0" style="1" hidden="1" customWidth="1"/>
    <col min="4096" max="4096" width="20" style="1" customWidth="1"/>
    <col min="4097" max="4097" width="20.85546875" style="1" customWidth="1"/>
    <col min="4098" max="4098" width="25" style="1" customWidth="1"/>
    <col min="4099" max="4099" width="18.7109375" style="1" customWidth="1"/>
    <col min="4100" max="4100" width="29.7109375" style="1" customWidth="1"/>
    <col min="4101" max="4101" width="13.42578125" style="1" customWidth="1"/>
    <col min="4102" max="4102" width="13.85546875" style="1" customWidth="1"/>
    <col min="4103" max="4107" width="16.5703125" style="1" customWidth="1"/>
    <col min="4108" max="4108" width="20.5703125" style="1" customWidth="1"/>
    <col min="4109" max="4109" width="21.140625" style="1" customWidth="1"/>
    <col min="4110" max="4110" width="9.5703125" style="1" customWidth="1"/>
    <col min="4111" max="4111" width="0.42578125" style="1" customWidth="1"/>
    <col min="4112" max="4118" width="6.42578125" style="1" customWidth="1"/>
    <col min="4119" max="4347" width="11.42578125" style="1"/>
    <col min="4348" max="4348" width="1" style="1" customWidth="1"/>
    <col min="4349" max="4349" width="4.28515625" style="1" customWidth="1"/>
    <col min="4350" max="4350" width="34.7109375" style="1" customWidth="1"/>
    <col min="4351" max="4351" width="0" style="1" hidden="1" customWidth="1"/>
    <col min="4352" max="4352" width="20" style="1" customWidth="1"/>
    <col min="4353" max="4353" width="20.85546875" style="1" customWidth="1"/>
    <col min="4354" max="4354" width="25" style="1" customWidth="1"/>
    <col min="4355" max="4355" width="18.7109375" style="1" customWidth="1"/>
    <col min="4356" max="4356" width="29.7109375" style="1" customWidth="1"/>
    <col min="4357" max="4357" width="13.42578125" style="1" customWidth="1"/>
    <col min="4358" max="4358" width="13.85546875" style="1" customWidth="1"/>
    <col min="4359" max="4363" width="16.5703125" style="1" customWidth="1"/>
    <col min="4364" max="4364" width="20.5703125" style="1" customWidth="1"/>
    <col min="4365" max="4365" width="21.140625" style="1" customWidth="1"/>
    <col min="4366" max="4366" width="9.5703125" style="1" customWidth="1"/>
    <col min="4367" max="4367" width="0.42578125" style="1" customWidth="1"/>
    <col min="4368" max="4374" width="6.42578125" style="1" customWidth="1"/>
    <col min="4375" max="4603" width="11.42578125" style="1"/>
    <col min="4604" max="4604" width="1" style="1" customWidth="1"/>
    <col min="4605" max="4605" width="4.28515625" style="1" customWidth="1"/>
    <col min="4606" max="4606" width="34.7109375" style="1" customWidth="1"/>
    <col min="4607" max="4607" width="0" style="1" hidden="1" customWidth="1"/>
    <col min="4608" max="4608" width="20" style="1" customWidth="1"/>
    <col min="4609" max="4609" width="20.85546875" style="1" customWidth="1"/>
    <col min="4610" max="4610" width="25" style="1" customWidth="1"/>
    <col min="4611" max="4611" width="18.7109375" style="1" customWidth="1"/>
    <col min="4612" max="4612" width="29.7109375" style="1" customWidth="1"/>
    <col min="4613" max="4613" width="13.42578125" style="1" customWidth="1"/>
    <col min="4614" max="4614" width="13.85546875" style="1" customWidth="1"/>
    <col min="4615" max="4619" width="16.5703125" style="1" customWidth="1"/>
    <col min="4620" max="4620" width="20.5703125" style="1" customWidth="1"/>
    <col min="4621" max="4621" width="21.140625" style="1" customWidth="1"/>
    <col min="4622" max="4622" width="9.5703125" style="1" customWidth="1"/>
    <col min="4623" max="4623" width="0.42578125" style="1" customWidth="1"/>
    <col min="4624" max="4630" width="6.42578125" style="1" customWidth="1"/>
    <col min="4631" max="4859" width="11.42578125" style="1"/>
    <col min="4860" max="4860" width="1" style="1" customWidth="1"/>
    <col min="4861" max="4861" width="4.28515625" style="1" customWidth="1"/>
    <col min="4862" max="4862" width="34.7109375" style="1" customWidth="1"/>
    <col min="4863" max="4863" width="0" style="1" hidden="1" customWidth="1"/>
    <col min="4864" max="4864" width="20" style="1" customWidth="1"/>
    <col min="4865" max="4865" width="20.85546875" style="1" customWidth="1"/>
    <col min="4866" max="4866" width="25" style="1" customWidth="1"/>
    <col min="4867" max="4867" width="18.7109375" style="1" customWidth="1"/>
    <col min="4868" max="4868" width="29.7109375" style="1" customWidth="1"/>
    <col min="4869" max="4869" width="13.42578125" style="1" customWidth="1"/>
    <col min="4870" max="4870" width="13.85546875" style="1" customWidth="1"/>
    <col min="4871" max="4875" width="16.5703125" style="1" customWidth="1"/>
    <col min="4876" max="4876" width="20.5703125" style="1" customWidth="1"/>
    <col min="4877" max="4877" width="21.140625" style="1" customWidth="1"/>
    <col min="4878" max="4878" width="9.5703125" style="1" customWidth="1"/>
    <col min="4879" max="4879" width="0.42578125" style="1" customWidth="1"/>
    <col min="4880" max="4886" width="6.42578125" style="1" customWidth="1"/>
    <col min="4887" max="5115" width="11.42578125" style="1"/>
    <col min="5116" max="5116" width="1" style="1" customWidth="1"/>
    <col min="5117" max="5117" width="4.28515625" style="1" customWidth="1"/>
    <col min="5118" max="5118" width="34.7109375" style="1" customWidth="1"/>
    <col min="5119" max="5119" width="0" style="1" hidden="1" customWidth="1"/>
    <col min="5120" max="5120" width="20" style="1" customWidth="1"/>
    <col min="5121" max="5121" width="20.85546875" style="1" customWidth="1"/>
    <col min="5122" max="5122" width="25" style="1" customWidth="1"/>
    <col min="5123" max="5123" width="18.7109375" style="1" customWidth="1"/>
    <col min="5124" max="5124" width="29.7109375" style="1" customWidth="1"/>
    <col min="5125" max="5125" width="13.42578125" style="1" customWidth="1"/>
    <col min="5126" max="5126" width="13.85546875" style="1" customWidth="1"/>
    <col min="5127" max="5131" width="16.5703125" style="1" customWidth="1"/>
    <col min="5132" max="5132" width="20.5703125" style="1" customWidth="1"/>
    <col min="5133" max="5133" width="21.140625" style="1" customWidth="1"/>
    <col min="5134" max="5134" width="9.5703125" style="1" customWidth="1"/>
    <col min="5135" max="5135" width="0.42578125" style="1" customWidth="1"/>
    <col min="5136" max="5142" width="6.42578125" style="1" customWidth="1"/>
    <col min="5143" max="5371" width="11.42578125" style="1"/>
    <col min="5372" max="5372" width="1" style="1" customWidth="1"/>
    <col min="5373" max="5373" width="4.28515625" style="1" customWidth="1"/>
    <col min="5374" max="5374" width="34.7109375" style="1" customWidth="1"/>
    <col min="5375" max="5375" width="0" style="1" hidden="1" customWidth="1"/>
    <col min="5376" max="5376" width="20" style="1" customWidth="1"/>
    <col min="5377" max="5377" width="20.85546875" style="1" customWidth="1"/>
    <col min="5378" max="5378" width="25" style="1" customWidth="1"/>
    <col min="5379" max="5379" width="18.7109375" style="1" customWidth="1"/>
    <col min="5380" max="5380" width="29.7109375" style="1" customWidth="1"/>
    <col min="5381" max="5381" width="13.42578125" style="1" customWidth="1"/>
    <col min="5382" max="5382" width="13.85546875" style="1" customWidth="1"/>
    <col min="5383" max="5387" width="16.5703125" style="1" customWidth="1"/>
    <col min="5388" max="5388" width="20.5703125" style="1" customWidth="1"/>
    <col min="5389" max="5389" width="21.140625" style="1" customWidth="1"/>
    <col min="5390" max="5390" width="9.5703125" style="1" customWidth="1"/>
    <col min="5391" max="5391" width="0.42578125" style="1" customWidth="1"/>
    <col min="5392" max="5398" width="6.42578125" style="1" customWidth="1"/>
    <col min="5399" max="5627" width="11.42578125" style="1"/>
    <col min="5628" max="5628" width="1" style="1" customWidth="1"/>
    <col min="5629" max="5629" width="4.28515625" style="1" customWidth="1"/>
    <col min="5630" max="5630" width="34.7109375" style="1" customWidth="1"/>
    <col min="5631" max="5631" width="0" style="1" hidden="1" customWidth="1"/>
    <col min="5632" max="5632" width="20" style="1" customWidth="1"/>
    <col min="5633" max="5633" width="20.85546875" style="1" customWidth="1"/>
    <col min="5634" max="5634" width="25" style="1" customWidth="1"/>
    <col min="5635" max="5635" width="18.7109375" style="1" customWidth="1"/>
    <col min="5636" max="5636" width="29.7109375" style="1" customWidth="1"/>
    <col min="5637" max="5637" width="13.42578125" style="1" customWidth="1"/>
    <col min="5638" max="5638" width="13.85546875" style="1" customWidth="1"/>
    <col min="5639" max="5643" width="16.5703125" style="1" customWidth="1"/>
    <col min="5644" max="5644" width="20.5703125" style="1" customWidth="1"/>
    <col min="5645" max="5645" width="21.140625" style="1" customWidth="1"/>
    <col min="5646" max="5646" width="9.5703125" style="1" customWidth="1"/>
    <col min="5647" max="5647" width="0.42578125" style="1" customWidth="1"/>
    <col min="5648" max="5654" width="6.42578125" style="1" customWidth="1"/>
    <col min="5655" max="5883" width="11.42578125" style="1"/>
    <col min="5884" max="5884" width="1" style="1" customWidth="1"/>
    <col min="5885" max="5885" width="4.28515625" style="1" customWidth="1"/>
    <col min="5886" max="5886" width="34.7109375" style="1" customWidth="1"/>
    <col min="5887" max="5887" width="0" style="1" hidden="1" customWidth="1"/>
    <col min="5888" max="5888" width="20" style="1" customWidth="1"/>
    <col min="5889" max="5889" width="20.85546875" style="1" customWidth="1"/>
    <col min="5890" max="5890" width="25" style="1" customWidth="1"/>
    <col min="5891" max="5891" width="18.7109375" style="1" customWidth="1"/>
    <col min="5892" max="5892" width="29.7109375" style="1" customWidth="1"/>
    <col min="5893" max="5893" width="13.42578125" style="1" customWidth="1"/>
    <col min="5894" max="5894" width="13.85546875" style="1" customWidth="1"/>
    <col min="5895" max="5899" width="16.5703125" style="1" customWidth="1"/>
    <col min="5900" max="5900" width="20.5703125" style="1" customWidth="1"/>
    <col min="5901" max="5901" width="21.140625" style="1" customWidth="1"/>
    <col min="5902" max="5902" width="9.5703125" style="1" customWidth="1"/>
    <col min="5903" max="5903" width="0.42578125" style="1" customWidth="1"/>
    <col min="5904" max="5910" width="6.42578125" style="1" customWidth="1"/>
    <col min="5911" max="6139" width="11.42578125" style="1"/>
    <col min="6140" max="6140" width="1" style="1" customWidth="1"/>
    <col min="6141" max="6141" width="4.28515625" style="1" customWidth="1"/>
    <col min="6142" max="6142" width="34.7109375" style="1" customWidth="1"/>
    <col min="6143" max="6143" width="0" style="1" hidden="1" customWidth="1"/>
    <col min="6144" max="6144" width="20" style="1" customWidth="1"/>
    <col min="6145" max="6145" width="20.85546875" style="1" customWidth="1"/>
    <col min="6146" max="6146" width="25" style="1" customWidth="1"/>
    <col min="6147" max="6147" width="18.7109375" style="1" customWidth="1"/>
    <col min="6148" max="6148" width="29.7109375" style="1" customWidth="1"/>
    <col min="6149" max="6149" width="13.42578125" style="1" customWidth="1"/>
    <col min="6150" max="6150" width="13.85546875" style="1" customWidth="1"/>
    <col min="6151" max="6155" width="16.5703125" style="1" customWidth="1"/>
    <col min="6156" max="6156" width="20.5703125" style="1" customWidth="1"/>
    <col min="6157" max="6157" width="21.140625" style="1" customWidth="1"/>
    <col min="6158" max="6158" width="9.5703125" style="1" customWidth="1"/>
    <col min="6159" max="6159" width="0.42578125" style="1" customWidth="1"/>
    <col min="6160" max="6166" width="6.42578125" style="1" customWidth="1"/>
    <col min="6167" max="6395" width="11.42578125" style="1"/>
    <col min="6396" max="6396" width="1" style="1" customWidth="1"/>
    <col min="6397" max="6397" width="4.28515625" style="1" customWidth="1"/>
    <col min="6398" max="6398" width="34.7109375" style="1" customWidth="1"/>
    <col min="6399" max="6399" width="0" style="1" hidden="1" customWidth="1"/>
    <col min="6400" max="6400" width="20" style="1" customWidth="1"/>
    <col min="6401" max="6401" width="20.85546875" style="1" customWidth="1"/>
    <col min="6402" max="6402" width="25" style="1" customWidth="1"/>
    <col min="6403" max="6403" width="18.7109375" style="1" customWidth="1"/>
    <col min="6404" max="6404" width="29.7109375" style="1" customWidth="1"/>
    <col min="6405" max="6405" width="13.42578125" style="1" customWidth="1"/>
    <col min="6406" max="6406" width="13.85546875" style="1" customWidth="1"/>
    <col min="6407" max="6411" width="16.5703125" style="1" customWidth="1"/>
    <col min="6412" max="6412" width="20.5703125" style="1" customWidth="1"/>
    <col min="6413" max="6413" width="21.140625" style="1" customWidth="1"/>
    <col min="6414" max="6414" width="9.5703125" style="1" customWidth="1"/>
    <col min="6415" max="6415" width="0.42578125" style="1" customWidth="1"/>
    <col min="6416" max="6422" width="6.42578125" style="1" customWidth="1"/>
    <col min="6423" max="6651" width="11.42578125" style="1"/>
    <col min="6652" max="6652" width="1" style="1" customWidth="1"/>
    <col min="6653" max="6653" width="4.28515625" style="1" customWidth="1"/>
    <col min="6654" max="6654" width="34.7109375" style="1" customWidth="1"/>
    <col min="6655" max="6655" width="0" style="1" hidden="1" customWidth="1"/>
    <col min="6656" max="6656" width="20" style="1" customWidth="1"/>
    <col min="6657" max="6657" width="20.85546875" style="1" customWidth="1"/>
    <col min="6658" max="6658" width="25" style="1" customWidth="1"/>
    <col min="6659" max="6659" width="18.7109375" style="1" customWidth="1"/>
    <col min="6660" max="6660" width="29.7109375" style="1" customWidth="1"/>
    <col min="6661" max="6661" width="13.42578125" style="1" customWidth="1"/>
    <col min="6662" max="6662" width="13.85546875" style="1" customWidth="1"/>
    <col min="6663" max="6667" width="16.5703125" style="1" customWidth="1"/>
    <col min="6668" max="6668" width="20.5703125" style="1" customWidth="1"/>
    <col min="6669" max="6669" width="21.140625" style="1" customWidth="1"/>
    <col min="6670" max="6670" width="9.5703125" style="1" customWidth="1"/>
    <col min="6671" max="6671" width="0.42578125" style="1" customWidth="1"/>
    <col min="6672" max="6678" width="6.42578125" style="1" customWidth="1"/>
    <col min="6679" max="6907" width="11.42578125" style="1"/>
    <col min="6908" max="6908" width="1" style="1" customWidth="1"/>
    <col min="6909" max="6909" width="4.28515625" style="1" customWidth="1"/>
    <col min="6910" max="6910" width="34.7109375" style="1" customWidth="1"/>
    <col min="6911" max="6911" width="0" style="1" hidden="1" customWidth="1"/>
    <col min="6912" max="6912" width="20" style="1" customWidth="1"/>
    <col min="6913" max="6913" width="20.85546875" style="1" customWidth="1"/>
    <col min="6914" max="6914" width="25" style="1" customWidth="1"/>
    <col min="6915" max="6915" width="18.7109375" style="1" customWidth="1"/>
    <col min="6916" max="6916" width="29.7109375" style="1" customWidth="1"/>
    <col min="6917" max="6917" width="13.42578125" style="1" customWidth="1"/>
    <col min="6918" max="6918" width="13.85546875" style="1" customWidth="1"/>
    <col min="6919" max="6923" width="16.5703125" style="1" customWidth="1"/>
    <col min="6924" max="6924" width="20.5703125" style="1" customWidth="1"/>
    <col min="6925" max="6925" width="21.140625" style="1" customWidth="1"/>
    <col min="6926" max="6926" width="9.5703125" style="1" customWidth="1"/>
    <col min="6927" max="6927" width="0.42578125" style="1" customWidth="1"/>
    <col min="6928" max="6934" width="6.42578125" style="1" customWidth="1"/>
    <col min="6935" max="7163" width="11.42578125" style="1"/>
    <col min="7164" max="7164" width="1" style="1" customWidth="1"/>
    <col min="7165" max="7165" width="4.28515625" style="1" customWidth="1"/>
    <col min="7166" max="7166" width="34.7109375" style="1" customWidth="1"/>
    <col min="7167" max="7167" width="0" style="1" hidden="1" customWidth="1"/>
    <col min="7168" max="7168" width="20" style="1" customWidth="1"/>
    <col min="7169" max="7169" width="20.85546875" style="1" customWidth="1"/>
    <col min="7170" max="7170" width="25" style="1" customWidth="1"/>
    <col min="7171" max="7171" width="18.7109375" style="1" customWidth="1"/>
    <col min="7172" max="7172" width="29.7109375" style="1" customWidth="1"/>
    <col min="7173" max="7173" width="13.42578125" style="1" customWidth="1"/>
    <col min="7174" max="7174" width="13.85546875" style="1" customWidth="1"/>
    <col min="7175" max="7179" width="16.5703125" style="1" customWidth="1"/>
    <col min="7180" max="7180" width="20.5703125" style="1" customWidth="1"/>
    <col min="7181" max="7181" width="21.140625" style="1" customWidth="1"/>
    <col min="7182" max="7182" width="9.5703125" style="1" customWidth="1"/>
    <col min="7183" max="7183" width="0.42578125" style="1" customWidth="1"/>
    <col min="7184" max="7190" width="6.42578125" style="1" customWidth="1"/>
    <col min="7191" max="7419" width="11.42578125" style="1"/>
    <col min="7420" max="7420" width="1" style="1" customWidth="1"/>
    <col min="7421" max="7421" width="4.28515625" style="1" customWidth="1"/>
    <col min="7422" max="7422" width="34.7109375" style="1" customWidth="1"/>
    <col min="7423" max="7423" width="0" style="1" hidden="1" customWidth="1"/>
    <col min="7424" max="7424" width="20" style="1" customWidth="1"/>
    <col min="7425" max="7425" width="20.85546875" style="1" customWidth="1"/>
    <col min="7426" max="7426" width="25" style="1" customWidth="1"/>
    <col min="7427" max="7427" width="18.7109375" style="1" customWidth="1"/>
    <col min="7428" max="7428" width="29.7109375" style="1" customWidth="1"/>
    <col min="7429" max="7429" width="13.42578125" style="1" customWidth="1"/>
    <col min="7430" max="7430" width="13.85546875" style="1" customWidth="1"/>
    <col min="7431" max="7435" width="16.5703125" style="1" customWidth="1"/>
    <col min="7436" max="7436" width="20.5703125" style="1" customWidth="1"/>
    <col min="7437" max="7437" width="21.140625" style="1" customWidth="1"/>
    <col min="7438" max="7438" width="9.5703125" style="1" customWidth="1"/>
    <col min="7439" max="7439" width="0.42578125" style="1" customWidth="1"/>
    <col min="7440" max="7446" width="6.42578125" style="1" customWidth="1"/>
    <col min="7447" max="7675" width="11.42578125" style="1"/>
    <col min="7676" max="7676" width="1" style="1" customWidth="1"/>
    <col min="7677" max="7677" width="4.28515625" style="1" customWidth="1"/>
    <col min="7678" max="7678" width="34.7109375" style="1" customWidth="1"/>
    <col min="7679" max="7679" width="0" style="1" hidden="1" customWidth="1"/>
    <col min="7680" max="7680" width="20" style="1" customWidth="1"/>
    <col min="7681" max="7681" width="20.85546875" style="1" customWidth="1"/>
    <col min="7682" max="7682" width="25" style="1" customWidth="1"/>
    <col min="7683" max="7683" width="18.7109375" style="1" customWidth="1"/>
    <col min="7684" max="7684" width="29.7109375" style="1" customWidth="1"/>
    <col min="7685" max="7685" width="13.42578125" style="1" customWidth="1"/>
    <col min="7686" max="7686" width="13.85546875" style="1" customWidth="1"/>
    <col min="7687" max="7691" width="16.5703125" style="1" customWidth="1"/>
    <col min="7692" max="7692" width="20.5703125" style="1" customWidth="1"/>
    <col min="7693" max="7693" width="21.140625" style="1" customWidth="1"/>
    <col min="7694" max="7694" width="9.5703125" style="1" customWidth="1"/>
    <col min="7695" max="7695" width="0.42578125" style="1" customWidth="1"/>
    <col min="7696" max="7702" width="6.42578125" style="1" customWidth="1"/>
    <col min="7703" max="7931" width="11.42578125" style="1"/>
    <col min="7932" max="7932" width="1" style="1" customWidth="1"/>
    <col min="7933" max="7933" width="4.28515625" style="1" customWidth="1"/>
    <col min="7934" max="7934" width="34.7109375" style="1" customWidth="1"/>
    <col min="7935" max="7935" width="0" style="1" hidden="1" customWidth="1"/>
    <col min="7936" max="7936" width="20" style="1" customWidth="1"/>
    <col min="7937" max="7937" width="20.85546875" style="1" customWidth="1"/>
    <col min="7938" max="7938" width="25" style="1" customWidth="1"/>
    <col min="7939" max="7939" width="18.7109375" style="1" customWidth="1"/>
    <col min="7940" max="7940" width="29.7109375" style="1" customWidth="1"/>
    <col min="7941" max="7941" width="13.42578125" style="1" customWidth="1"/>
    <col min="7942" max="7942" width="13.85546875" style="1" customWidth="1"/>
    <col min="7943" max="7947" width="16.5703125" style="1" customWidth="1"/>
    <col min="7948" max="7948" width="20.5703125" style="1" customWidth="1"/>
    <col min="7949" max="7949" width="21.140625" style="1" customWidth="1"/>
    <col min="7950" max="7950" width="9.5703125" style="1" customWidth="1"/>
    <col min="7951" max="7951" width="0.42578125" style="1" customWidth="1"/>
    <col min="7952" max="7958" width="6.42578125" style="1" customWidth="1"/>
    <col min="7959" max="8187" width="11.42578125" style="1"/>
    <col min="8188" max="8188" width="1" style="1" customWidth="1"/>
    <col min="8189" max="8189" width="4.28515625" style="1" customWidth="1"/>
    <col min="8190" max="8190" width="34.7109375" style="1" customWidth="1"/>
    <col min="8191" max="8191" width="0" style="1" hidden="1" customWidth="1"/>
    <col min="8192" max="8192" width="20" style="1" customWidth="1"/>
    <col min="8193" max="8193" width="20.85546875" style="1" customWidth="1"/>
    <col min="8194" max="8194" width="25" style="1" customWidth="1"/>
    <col min="8195" max="8195" width="18.7109375" style="1" customWidth="1"/>
    <col min="8196" max="8196" width="29.7109375" style="1" customWidth="1"/>
    <col min="8197" max="8197" width="13.42578125" style="1" customWidth="1"/>
    <col min="8198" max="8198" width="13.85546875" style="1" customWidth="1"/>
    <col min="8199" max="8203" width="16.5703125" style="1" customWidth="1"/>
    <col min="8204" max="8204" width="20.5703125" style="1" customWidth="1"/>
    <col min="8205" max="8205" width="21.140625" style="1" customWidth="1"/>
    <col min="8206" max="8206" width="9.5703125" style="1" customWidth="1"/>
    <col min="8207" max="8207" width="0.42578125" style="1" customWidth="1"/>
    <col min="8208" max="8214" width="6.42578125" style="1" customWidth="1"/>
    <col min="8215" max="8443" width="11.42578125" style="1"/>
    <col min="8444" max="8444" width="1" style="1" customWidth="1"/>
    <col min="8445" max="8445" width="4.28515625" style="1" customWidth="1"/>
    <col min="8446" max="8446" width="34.7109375" style="1" customWidth="1"/>
    <col min="8447" max="8447" width="0" style="1" hidden="1" customWidth="1"/>
    <col min="8448" max="8448" width="20" style="1" customWidth="1"/>
    <col min="8449" max="8449" width="20.85546875" style="1" customWidth="1"/>
    <col min="8450" max="8450" width="25" style="1" customWidth="1"/>
    <col min="8451" max="8451" width="18.7109375" style="1" customWidth="1"/>
    <col min="8452" max="8452" width="29.7109375" style="1" customWidth="1"/>
    <col min="8453" max="8453" width="13.42578125" style="1" customWidth="1"/>
    <col min="8454" max="8454" width="13.85546875" style="1" customWidth="1"/>
    <col min="8455" max="8459" width="16.5703125" style="1" customWidth="1"/>
    <col min="8460" max="8460" width="20.5703125" style="1" customWidth="1"/>
    <col min="8461" max="8461" width="21.140625" style="1" customWidth="1"/>
    <col min="8462" max="8462" width="9.5703125" style="1" customWidth="1"/>
    <col min="8463" max="8463" width="0.42578125" style="1" customWidth="1"/>
    <col min="8464" max="8470" width="6.42578125" style="1" customWidth="1"/>
    <col min="8471" max="8699" width="11.42578125" style="1"/>
    <col min="8700" max="8700" width="1" style="1" customWidth="1"/>
    <col min="8701" max="8701" width="4.28515625" style="1" customWidth="1"/>
    <col min="8702" max="8702" width="34.7109375" style="1" customWidth="1"/>
    <col min="8703" max="8703" width="0" style="1" hidden="1" customWidth="1"/>
    <col min="8704" max="8704" width="20" style="1" customWidth="1"/>
    <col min="8705" max="8705" width="20.85546875" style="1" customWidth="1"/>
    <col min="8706" max="8706" width="25" style="1" customWidth="1"/>
    <col min="8707" max="8707" width="18.7109375" style="1" customWidth="1"/>
    <col min="8708" max="8708" width="29.7109375" style="1" customWidth="1"/>
    <col min="8709" max="8709" width="13.42578125" style="1" customWidth="1"/>
    <col min="8710" max="8710" width="13.85546875" style="1" customWidth="1"/>
    <col min="8711" max="8715" width="16.5703125" style="1" customWidth="1"/>
    <col min="8716" max="8716" width="20.5703125" style="1" customWidth="1"/>
    <col min="8717" max="8717" width="21.140625" style="1" customWidth="1"/>
    <col min="8718" max="8718" width="9.5703125" style="1" customWidth="1"/>
    <col min="8719" max="8719" width="0.42578125" style="1" customWidth="1"/>
    <col min="8720" max="8726" width="6.42578125" style="1" customWidth="1"/>
    <col min="8727" max="8955" width="11.42578125" style="1"/>
    <col min="8956" max="8956" width="1" style="1" customWidth="1"/>
    <col min="8957" max="8957" width="4.28515625" style="1" customWidth="1"/>
    <col min="8958" max="8958" width="34.7109375" style="1" customWidth="1"/>
    <col min="8959" max="8959" width="0" style="1" hidden="1" customWidth="1"/>
    <col min="8960" max="8960" width="20" style="1" customWidth="1"/>
    <col min="8961" max="8961" width="20.85546875" style="1" customWidth="1"/>
    <col min="8962" max="8962" width="25" style="1" customWidth="1"/>
    <col min="8963" max="8963" width="18.7109375" style="1" customWidth="1"/>
    <col min="8964" max="8964" width="29.7109375" style="1" customWidth="1"/>
    <col min="8965" max="8965" width="13.42578125" style="1" customWidth="1"/>
    <col min="8966" max="8966" width="13.85546875" style="1" customWidth="1"/>
    <col min="8967" max="8971" width="16.5703125" style="1" customWidth="1"/>
    <col min="8972" max="8972" width="20.5703125" style="1" customWidth="1"/>
    <col min="8973" max="8973" width="21.140625" style="1" customWidth="1"/>
    <col min="8974" max="8974" width="9.5703125" style="1" customWidth="1"/>
    <col min="8975" max="8975" width="0.42578125" style="1" customWidth="1"/>
    <col min="8976" max="8982" width="6.42578125" style="1" customWidth="1"/>
    <col min="8983" max="9211" width="11.42578125" style="1"/>
    <col min="9212" max="9212" width="1" style="1" customWidth="1"/>
    <col min="9213" max="9213" width="4.28515625" style="1" customWidth="1"/>
    <col min="9214" max="9214" width="34.7109375" style="1" customWidth="1"/>
    <col min="9215" max="9215" width="0" style="1" hidden="1" customWidth="1"/>
    <col min="9216" max="9216" width="20" style="1" customWidth="1"/>
    <col min="9217" max="9217" width="20.85546875" style="1" customWidth="1"/>
    <col min="9218" max="9218" width="25" style="1" customWidth="1"/>
    <col min="9219" max="9219" width="18.7109375" style="1" customWidth="1"/>
    <col min="9220" max="9220" width="29.7109375" style="1" customWidth="1"/>
    <col min="9221" max="9221" width="13.42578125" style="1" customWidth="1"/>
    <col min="9222" max="9222" width="13.85546875" style="1" customWidth="1"/>
    <col min="9223" max="9227" width="16.5703125" style="1" customWidth="1"/>
    <col min="9228" max="9228" width="20.5703125" style="1" customWidth="1"/>
    <col min="9229" max="9229" width="21.140625" style="1" customWidth="1"/>
    <col min="9230" max="9230" width="9.5703125" style="1" customWidth="1"/>
    <col min="9231" max="9231" width="0.42578125" style="1" customWidth="1"/>
    <col min="9232" max="9238" width="6.42578125" style="1" customWidth="1"/>
    <col min="9239" max="9467" width="11.42578125" style="1"/>
    <col min="9468" max="9468" width="1" style="1" customWidth="1"/>
    <col min="9469" max="9469" width="4.28515625" style="1" customWidth="1"/>
    <col min="9470" max="9470" width="34.7109375" style="1" customWidth="1"/>
    <col min="9471" max="9471" width="0" style="1" hidden="1" customWidth="1"/>
    <col min="9472" max="9472" width="20" style="1" customWidth="1"/>
    <col min="9473" max="9473" width="20.85546875" style="1" customWidth="1"/>
    <col min="9474" max="9474" width="25" style="1" customWidth="1"/>
    <col min="9475" max="9475" width="18.7109375" style="1" customWidth="1"/>
    <col min="9476" max="9476" width="29.7109375" style="1" customWidth="1"/>
    <col min="9477" max="9477" width="13.42578125" style="1" customWidth="1"/>
    <col min="9478" max="9478" width="13.85546875" style="1" customWidth="1"/>
    <col min="9479" max="9483" width="16.5703125" style="1" customWidth="1"/>
    <col min="9484" max="9484" width="20.5703125" style="1" customWidth="1"/>
    <col min="9485" max="9485" width="21.140625" style="1" customWidth="1"/>
    <col min="9486" max="9486" width="9.5703125" style="1" customWidth="1"/>
    <col min="9487" max="9487" width="0.42578125" style="1" customWidth="1"/>
    <col min="9488" max="9494" width="6.42578125" style="1" customWidth="1"/>
    <col min="9495" max="9723" width="11.42578125" style="1"/>
    <col min="9724" max="9724" width="1" style="1" customWidth="1"/>
    <col min="9725" max="9725" width="4.28515625" style="1" customWidth="1"/>
    <col min="9726" max="9726" width="34.7109375" style="1" customWidth="1"/>
    <col min="9727" max="9727" width="0" style="1" hidden="1" customWidth="1"/>
    <col min="9728" max="9728" width="20" style="1" customWidth="1"/>
    <col min="9729" max="9729" width="20.85546875" style="1" customWidth="1"/>
    <col min="9730" max="9730" width="25" style="1" customWidth="1"/>
    <col min="9731" max="9731" width="18.7109375" style="1" customWidth="1"/>
    <col min="9732" max="9732" width="29.7109375" style="1" customWidth="1"/>
    <col min="9733" max="9733" width="13.42578125" style="1" customWidth="1"/>
    <col min="9734" max="9734" width="13.85546875" style="1" customWidth="1"/>
    <col min="9735" max="9739" width="16.5703125" style="1" customWidth="1"/>
    <col min="9740" max="9740" width="20.5703125" style="1" customWidth="1"/>
    <col min="9741" max="9741" width="21.140625" style="1" customWidth="1"/>
    <col min="9742" max="9742" width="9.5703125" style="1" customWidth="1"/>
    <col min="9743" max="9743" width="0.42578125" style="1" customWidth="1"/>
    <col min="9744" max="9750" width="6.42578125" style="1" customWidth="1"/>
    <col min="9751" max="9979" width="11.42578125" style="1"/>
    <col min="9980" max="9980" width="1" style="1" customWidth="1"/>
    <col min="9981" max="9981" width="4.28515625" style="1" customWidth="1"/>
    <col min="9982" max="9982" width="34.7109375" style="1" customWidth="1"/>
    <col min="9983" max="9983" width="0" style="1" hidden="1" customWidth="1"/>
    <col min="9984" max="9984" width="20" style="1" customWidth="1"/>
    <col min="9985" max="9985" width="20.85546875" style="1" customWidth="1"/>
    <col min="9986" max="9986" width="25" style="1" customWidth="1"/>
    <col min="9987" max="9987" width="18.7109375" style="1" customWidth="1"/>
    <col min="9988" max="9988" width="29.7109375" style="1" customWidth="1"/>
    <col min="9989" max="9989" width="13.42578125" style="1" customWidth="1"/>
    <col min="9990" max="9990" width="13.85546875" style="1" customWidth="1"/>
    <col min="9991" max="9995" width="16.5703125" style="1" customWidth="1"/>
    <col min="9996" max="9996" width="20.5703125" style="1" customWidth="1"/>
    <col min="9997" max="9997" width="21.140625" style="1" customWidth="1"/>
    <col min="9998" max="9998" width="9.5703125" style="1" customWidth="1"/>
    <col min="9999" max="9999" width="0.42578125" style="1" customWidth="1"/>
    <col min="10000" max="10006" width="6.42578125" style="1" customWidth="1"/>
    <col min="10007" max="10235" width="11.42578125" style="1"/>
    <col min="10236" max="10236" width="1" style="1" customWidth="1"/>
    <col min="10237" max="10237" width="4.28515625" style="1" customWidth="1"/>
    <col min="10238" max="10238" width="34.7109375" style="1" customWidth="1"/>
    <col min="10239" max="10239" width="0" style="1" hidden="1" customWidth="1"/>
    <col min="10240" max="10240" width="20" style="1" customWidth="1"/>
    <col min="10241" max="10241" width="20.85546875" style="1" customWidth="1"/>
    <col min="10242" max="10242" width="25" style="1" customWidth="1"/>
    <col min="10243" max="10243" width="18.7109375" style="1" customWidth="1"/>
    <col min="10244" max="10244" width="29.7109375" style="1" customWidth="1"/>
    <col min="10245" max="10245" width="13.42578125" style="1" customWidth="1"/>
    <col min="10246" max="10246" width="13.85546875" style="1" customWidth="1"/>
    <col min="10247" max="10251" width="16.5703125" style="1" customWidth="1"/>
    <col min="10252" max="10252" width="20.5703125" style="1" customWidth="1"/>
    <col min="10253" max="10253" width="21.140625" style="1" customWidth="1"/>
    <col min="10254" max="10254" width="9.5703125" style="1" customWidth="1"/>
    <col min="10255" max="10255" width="0.42578125" style="1" customWidth="1"/>
    <col min="10256" max="10262" width="6.42578125" style="1" customWidth="1"/>
    <col min="10263" max="10491" width="11.42578125" style="1"/>
    <col min="10492" max="10492" width="1" style="1" customWidth="1"/>
    <col min="10493" max="10493" width="4.28515625" style="1" customWidth="1"/>
    <col min="10494" max="10494" width="34.7109375" style="1" customWidth="1"/>
    <col min="10495" max="10495" width="0" style="1" hidden="1" customWidth="1"/>
    <col min="10496" max="10496" width="20" style="1" customWidth="1"/>
    <col min="10497" max="10497" width="20.85546875" style="1" customWidth="1"/>
    <col min="10498" max="10498" width="25" style="1" customWidth="1"/>
    <col min="10499" max="10499" width="18.7109375" style="1" customWidth="1"/>
    <col min="10500" max="10500" width="29.7109375" style="1" customWidth="1"/>
    <col min="10501" max="10501" width="13.42578125" style="1" customWidth="1"/>
    <col min="10502" max="10502" width="13.85546875" style="1" customWidth="1"/>
    <col min="10503" max="10507" width="16.5703125" style="1" customWidth="1"/>
    <col min="10508" max="10508" width="20.5703125" style="1" customWidth="1"/>
    <col min="10509" max="10509" width="21.140625" style="1" customWidth="1"/>
    <col min="10510" max="10510" width="9.5703125" style="1" customWidth="1"/>
    <col min="10511" max="10511" width="0.42578125" style="1" customWidth="1"/>
    <col min="10512" max="10518" width="6.42578125" style="1" customWidth="1"/>
    <col min="10519" max="10747" width="11.42578125" style="1"/>
    <col min="10748" max="10748" width="1" style="1" customWidth="1"/>
    <col min="10749" max="10749" width="4.28515625" style="1" customWidth="1"/>
    <col min="10750" max="10750" width="34.7109375" style="1" customWidth="1"/>
    <col min="10751" max="10751" width="0" style="1" hidden="1" customWidth="1"/>
    <col min="10752" max="10752" width="20" style="1" customWidth="1"/>
    <col min="10753" max="10753" width="20.85546875" style="1" customWidth="1"/>
    <col min="10754" max="10754" width="25" style="1" customWidth="1"/>
    <col min="10755" max="10755" width="18.7109375" style="1" customWidth="1"/>
    <col min="10756" max="10756" width="29.7109375" style="1" customWidth="1"/>
    <col min="10757" max="10757" width="13.42578125" style="1" customWidth="1"/>
    <col min="10758" max="10758" width="13.85546875" style="1" customWidth="1"/>
    <col min="10759" max="10763" width="16.5703125" style="1" customWidth="1"/>
    <col min="10764" max="10764" width="20.5703125" style="1" customWidth="1"/>
    <col min="10765" max="10765" width="21.140625" style="1" customWidth="1"/>
    <col min="10766" max="10766" width="9.5703125" style="1" customWidth="1"/>
    <col min="10767" max="10767" width="0.42578125" style="1" customWidth="1"/>
    <col min="10768" max="10774" width="6.42578125" style="1" customWidth="1"/>
    <col min="10775" max="11003" width="11.42578125" style="1"/>
    <col min="11004" max="11004" width="1" style="1" customWidth="1"/>
    <col min="11005" max="11005" width="4.28515625" style="1" customWidth="1"/>
    <col min="11006" max="11006" width="34.7109375" style="1" customWidth="1"/>
    <col min="11007" max="11007" width="0" style="1" hidden="1" customWidth="1"/>
    <col min="11008" max="11008" width="20" style="1" customWidth="1"/>
    <col min="11009" max="11009" width="20.85546875" style="1" customWidth="1"/>
    <col min="11010" max="11010" width="25" style="1" customWidth="1"/>
    <col min="11011" max="11011" width="18.7109375" style="1" customWidth="1"/>
    <col min="11012" max="11012" width="29.7109375" style="1" customWidth="1"/>
    <col min="11013" max="11013" width="13.42578125" style="1" customWidth="1"/>
    <col min="11014" max="11014" width="13.85546875" style="1" customWidth="1"/>
    <col min="11015" max="11019" width="16.5703125" style="1" customWidth="1"/>
    <col min="11020" max="11020" width="20.5703125" style="1" customWidth="1"/>
    <col min="11021" max="11021" width="21.140625" style="1" customWidth="1"/>
    <col min="11022" max="11022" width="9.5703125" style="1" customWidth="1"/>
    <col min="11023" max="11023" width="0.42578125" style="1" customWidth="1"/>
    <col min="11024" max="11030" width="6.42578125" style="1" customWidth="1"/>
    <col min="11031" max="11259" width="11.42578125" style="1"/>
    <col min="11260" max="11260" width="1" style="1" customWidth="1"/>
    <col min="11261" max="11261" width="4.28515625" style="1" customWidth="1"/>
    <col min="11262" max="11262" width="34.7109375" style="1" customWidth="1"/>
    <col min="11263" max="11263" width="0" style="1" hidden="1" customWidth="1"/>
    <col min="11264" max="11264" width="20" style="1" customWidth="1"/>
    <col min="11265" max="11265" width="20.85546875" style="1" customWidth="1"/>
    <col min="11266" max="11266" width="25" style="1" customWidth="1"/>
    <col min="11267" max="11267" width="18.7109375" style="1" customWidth="1"/>
    <col min="11268" max="11268" width="29.7109375" style="1" customWidth="1"/>
    <col min="11269" max="11269" width="13.42578125" style="1" customWidth="1"/>
    <col min="11270" max="11270" width="13.85546875" style="1" customWidth="1"/>
    <col min="11271" max="11275" width="16.5703125" style="1" customWidth="1"/>
    <col min="11276" max="11276" width="20.5703125" style="1" customWidth="1"/>
    <col min="11277" max="11277" width="21.140625" style="1" customWidth="1"/>
    <col min="11278" max="11278" width="9.5703125" style="1" customWidth="1"/>
    <col min="11279" max="11279" width="0.42578125" style="1" customWidth="1"/>
    <col min="11280" max="11286" width="6.42578125" style="1" customWidth="1"/>
    <col min="11287" max="11515" width="11.42578125" style="1"/>
    <col min="11516" max="11516" width="1" style="1" customWidth="1"/>
    <col min="11517" max="11517" width="4.28515625" style="1" customWidth="1"/>
    <col min="11518" max="11518" width="34.7109375" style="1" customWidth="1"/>
    <col min="11519" max="11519" width="0" style="1" hidden="1" customWidth="1"/>
    <col min="11520" max="11520" width="20" style="1" customWidth="1"/>
    <col min="11521" max="11521" width="20.85546875" style="1" customWidth="1"/>
    <col min="11522" max="11522" width="25" style="1" customWidth="1"/>
    <col min="11523" max="11523" width="18.7109375" style="1" customWidth="1"/>
    <col min="11524" max="11524" width="29.7109375" style="1" customWidth="1"/>
    <col min="11525" max="11525" width="13.42578125" style="1" customWidth="1"/>
    <col min="11526" max="11526" width="13.85546875" style="1" customWidth="1"/>
    <col min="11527" max="11531" width="16.5703125" style="1" customWidth="1"/>
    <col min="11532" max="11532" width="20.5703125" style="1" customWidth="1"/>
    <col min="11533" max="11533" width="21.140625" style="1" customWidth="1"/>
    <col min="11534" max="11534" width="9.5703125" style="1" customWidth="1"/>
    <col min="11535" max="11535" width="0.42578125" style="1" customWidth="1"/>
    <col min="11536" max="11542" width="6.42578125" style="1" customWidth="1"/>
    <col min="11543" max="11771" width="11.42578125" style="1"/>
    <col min="11772" max="11772" width="1" style="1" customWidth="1"/>
    <col min="11773" max="11773" width="4.28515625" style="1" customWidth="1"/>
    <col min="11774" max="11774" width="34.7109375" style="1" customWidth="1"/>
    <col min="11775" max="11775" width="0" style="1" hidden="1" customWidth="1"/>
    <col min="11776" max="11776" width="20" style="1" customWidth="1"/>
    <col min="11777" max="11777" width="20.85546875" style="1" customWidth="1"/>
    <col min="11778" max="11778" width="25" style="1" customWidth="1"/>
    <col min="11779" max="11779" width="18.7109375" style="1" customWidth="1"/>
    <col min="11780" max="11780" width="29.7109375" style="1" customWidth="1"/>
    <col min="11781" max="11781" width="13.42578125" style="1" customWidth="1"/>
    <col min="11782" max="11782" width="13.85546875" style="1" customWidth="1"/>
    <col min="11783" max="11787" width="16.5703125" style="1" customWidth="1"/>
    <col min="11788" max="11788" width="20.5703125" style="1" customWidth="1"/>
    <col min="11789" max="11789" width="21.140625" style="1" customWidth="1"/>
    <col min="11790" max="11790" width="9.5703125" style="1" customWidth="1"/>
    <col min="11791" max="11791" width="0.42578125" style="1" customWidth="1"/>
    <col min="11792" max="11798" width="6.42578125" style="1" customWidth="1"/>
    <col min="11799" max="12027" width="11.42578125" style="1"/>
    <col min="12028" max="12028" width="1" style="1" customWidth="1"/>
    <col min="12029" max="12029" width="4.28515625" style="1" customWidth="1"/>
    <col min="12030" max="12030" width="34.7109375" style="1" customWidth="1"/>
    <col min="12031" max="12031" width="0" style="1" hidden="1" customWidth="1"/>
    <col min="12032" max="12032" width="20" style="1" customWidth="1"/>
    <col min="12033" max="12033" width="20.85546875" style="1" customWidth="1"/>
    <col min="12034" max="12034" width="25" style="1" customWidth="1"/>
    <col min="12035" max="12035" width="18.7109375" style="1" customWidth="1"/>
    <col min="12036" max="12036" width="29.7109375" style="1" customWidth="1"/>
    <col min="12037" max="12037" width="13.42578125" style="1" customWidth="1"/>
    <col min="12038" max="12038" width="13.85546875" style="1" customWidth="1"/>
    <col min="12039" max="12043" width="16.5703125" style="1" customWidth="1"/>
    <col min="12044" max="12044" width="20.5703125" style="1" customWidth="1"/>
    <col min="12045" max="12045" width="21.140625" style="1" customWidth="1"/>
    <col min="12046" max="12046" width="9.5703125" style="1" customWidth="1"/>
    <col min="12047" max="12047" width="0.42578125" style="1" customWidth="1"/>
    <col min="12048" max="12054" width="6.42578125" style="1" customWidth="1"/>
    <col min="12055" max="12283" width="11.42578125" style="1"/>
    <col min="12284" max="12284" width="1" style="1" customWidth="1"/>
    <col min="12285" max="12285" width="4.28515625" style="1" customWidth="1"/>
    <col min="12286" max="12286" width="34.7109375" style="1" customWidth="1"/>
    <col min="12287" max="12287" width="0" style="1" hidden="1" customWidth="1"/>
    <col min="12288" max="12288" width="20" style="1" customWidth="1"/>
    <col min="12289" max="12289" width="20.85546875" style="1" customWidth="1"/>
    <col min="12290" max="12290" width="25" style="1" customWidth="1"/>
    <col min="12291" max="12291" width="18.7109375" style="1" customWidth="1"/>
    <col min="12292" max="12292" width="29.7109375" style="1" customWidth="1"/>
    <col min="12293" max="12293" width="13.42578125" style="1" customWidth="1"/>
    <col min="12294" max="12294" width="13.85546875" style="1" customWidth="1"/>
    <col min="12295" max="12299" width="16.5703125" style="1" customWidth="1"/>
    <col min="12300" max="12300" width="20.5703125" style="1" customWidth="1"/>
    <col min="12301" max="12301" width="21.140625" style="1" customWidth="1"/>
    <col min="12302" max="12302" width="9.5703125" style="1" customWidth="1"/>
    <col min="12303" max="12303" width="0.42578125" style="1" customWidth="1"/>
    <col min="12304" max="12310" width="6.42578125" style="1" customWidth="1"/>
    <col min="12311" max="12539" width="11.42578125" style="1"/>
    <col min="12540" max="12540" width="1" style="1" customWidth="1"/>
    <col min="12541" max="12541" width="4.28515625" style="1" customWidth="1"/>
    <col min="12542" max="12542" width="34.7109375" style="1" customWidth="1"/>
    <col min="12543" max="12543" width="0" style="1" hidden="1" customWidth="1"/>
    <col min="12544" max="12544" width="20" style="1" customWidth="1"/>
    <col min="12545" max="12545" width="20.85546875" style="1" customWidth="1"/>
    <col min="12546" max="12546" width="25" style="1" customWidth="1"/>
    <col min="12547" max="12547" width="18.7109375" style="1" customWidth="1"/>
    <col min="12548" max="12548" width="29.7109375" style="1" customWidth="1"/>
    <col min="12549" max="12549" width="13.42578125" style="1" customWidth="1"/>
    <col min="12550" max="12550" width="13.85546875" style="1" customWidth="1"/>
    <col min="12551" max="12555" width="16.5703125" style="1" customWidth="1"/>
    <col min="12556" max="12556" width="20.5703125" style="1" customWidth="1"/>
    <col min="12557" max="12557" width="21.140625" style="1" customWidth="1"/>
    <col min="12558" max="12558" width="9.5703125" style="1" customWidth="1"/>
    <col min="12559" max="12559" width="0.42578125" style="1" customWidth="1"/>
    <col min="12560" max="12566" width="6.42578125" style="1" customWidth="1"/>
    <col min="12567" max="12795" width="11.42578125" style="1"/>
    <col min="12796" max="12796" width="1" style="1" customWidth="1"/>
    <col min="12797" max="12797" width="4.28515625" style="1" customWidth="1"/>
    <col min="12798" max="12798" width="34.7109375" style="1" customWidth="1"/>
    <col min="12799" max="12799" width="0" style="1" hidden="1" customWidth="1"/>
    <col min="12800" max="12800" width="20" style="1" customWidth="1"/>
    <col min="12801" max="12801" width="20.85546875" style="1" customWidth="1"/>
    <col min="12802" max="12802" width="25" style="1" customWidth="1"/>
    <col min="12803" max="12803" width="18.7109375" style="1" customWidth="1"/>
    <col min="12804" max="12804" width="29.7109375" style="1" customWidth="1"/>
    <col min="12805" max="12805" width="13.42578125" style="1" customWidth="1"/>
    <col min="12806" max="12806" width="13.85546875" style="1" customWidth="1"/>
    <col min="12807" max="12811" width="16.5703125" style="1" customWidth="1"/>
    <col min="12812" max="12812" width="20.5703125" style="1" customWidth="1"/>
    <col min="12813" max="12813" width="21.140625" style="1" customWidth="1"/>
    <col min="12814" max="12814" width="9.5703125" style="1" customWidth="1"/>
    <col min="12815" max="12815" width="0.42578125" style="1" customWidth="1"/>
    <col min="12816" max="12822" width="6.42578125" style="1" customWidth="1"/>
    <col min="12823" max="13051" width="11.42578125" style="1"/>
    <col min="13052" max="13052" width="1" style="1" customWidth="1"/>
    <col min="13053" max="13053" width="4.28515625" style="1" customWidth="1"/>
    <col min="13054" max="13054" width="34.7109375" style="1" customWidth="1"/>
    <col min="13055" max="13055" width="0" style="1" hidden="1" customWidth="1"/>
    <col min="13056" max="13056" width="20" style="1" customWidth="1"/>
    <col min="13057" max="13057" width="20.85546875" style="1" customWidth="1"/>
    <col min="13058" max="13058" width="25" style="1" customWidth="1"/>
    <col min="13059" max="13059" width="18.7109375" style="1" customWidth="1"/>
    <col min="13060" max="13060" width="29.7109375" style="1" customWidth="1"/>
    <col min="13061" max="13061" width="13.42578125" style="1" customWidth="1"/>
    <col min="13062" max="13062" width="13.85546875" style="1" customWidth="1"/>
    <col min="13063" max="13067" width="16.5703125" style="1" customWidth="1"/>
    <col min="13068" max="13068" width="20.5703125" style="1" customWidth="1"/>
    <col min="13069" max="13069" width="21.140625" style="1" customWidth="1"/>
    <col min="13070" max="13070" width="9.5703125" style="1" customWidth="1"/>
    <col min="13071" max="13071" width="0.42578125" style="1" customWidth="1"/>
    <col min="13072" max="13078" width="6.42578125" style="1" customWidth="1"/>
    <col min="13079" max="13307" width="11.42578125" style="1"/>
    <col min="13308" max="13308" width="1" style="1" customWidth="1"/>
    <col min="13309" max="13309" width="4.28515625" style="1" customWidth="1"/>
    <col min="13310" max="13310" width="34.7109375" style="1" customWidth="1"/>
    <col min="13311" max="13311" width="0" style="1" hidden="1" customWidth="1"/>
    <col min="13312" max="13312" width="20" style="1" customWidth="1"/>
    <col min="13313" max="13313" width="20.85546875" style="1" customWidth="1"/>
    <col min="13314" max="13314" width="25" style="1" customWidth="1"/>
    <col min="13315" max="13315" width="18.7109375" style="1" customWidth="1"/>
    <col min="13316" max="13316" width="29.7109375" style="1" customWidth="1"/>
    <col min="13317" max="13317" width="13.42578125" style="1" customWidth="1"/>
    <col min="13318" max="13318" width="13.85546875" style="1" customWidth="1"/>
    <col min="13319" max="13323" width="16.5703125" style="1" customWidth="1"/>
    <col min="13324" max="13324" width="20.5703125" style="1" customWidth="1"/>
    <col min="13325" max="13325" width="21.140625" style="1" customWidth="1"/>
    <col min="13326" max="13326" width="9.5703125" style="1" customWidth="1"/>
    <col min="13327" max="13327" width="0.42578125" style="1" customWidth="1"/>
    <col min="13328" max="13334" width="6.42578125" style="1" customWidth="1"/>
    <col min="13335" max="13563" width="11.42578125" style="1"/>
    <col min="13564" max="13564" width="1" style="1" customWidth="1"/>
    <col min="13565" max="13565" width="4.28515625" style="1" customWidth="1"/>
    <col min="13566" max="13566" width="34.7109375" style="1" customWidth="1"/>
    <col min="13567" max="13567" width="0" style="1" hidden="1" customWidth="1"/>
    <col min="13568" max="13568" width="20" style="1" customWidth="1"/>
    <col min="13569" max="13569" width="20.85546875" style="1" customWidth="1"/>
    <col min="13570" max="13570" width="25" style="1" customWidth="1"/>
    <col min="13571" max="13571" width="18.7109375" style="1" customWidth="1"/>
    <col min="13572" max="13572" width="29.7109375" style="1" customWidth="1"/>
    <col min="13573" max="13573" width="13.42578125" style="1" customWidth="1"/>
    <col min="13574" max="13574" width="13.85546875" style="1" customWidth="1"/>
    <col min="13575" max="13579" width="16.5703125" style="1" customWidth="1"/>
    <col min="13580" max="13580" width="20.5703125" style="1" customWidth="1"/>
    <col min="13581" max="13581" width="21.140625" style="1" customWidth="1"/>
    <col min="13582" max="13582" width="9.5703125" style="1" customWidth="1"/>
    <col min="13583" max="13583" width="0.42578125" style="1" customWidth="1"/>
    <col min="13584" max="13590" width="6.42578125" style="1" customWidth="1"/>
    <col min="13591" max="13819" width="11.42578125" style="1"/>
    <col min="13820" max="13820" width="1" style="1" customWidth="1"/>
    <col min="13821" max="13821" width="4.28515625" style="1" customWidth="1"/>
    <col min="13822" max="13822" width="34.7109375" style="1" customWidth="1"/>
    <col min="13823" max="13823" width="0" style="1" hidden="1" customWidth="1"/>
    <col min="13824" max="13824" width="20" style="1" customWidth="1"/>
    <col min="13825" max="13825" width="20.85546875" style="1" customWidth="1"/>
    <col min="13826" max="13826" width="25" style="1" customWidth="1"/>
    <col min="13827" max="13827" width="18.7109375" style="1" customWidth="1"/>
    <col min="13828" max="13828" width="29.7109375" style="1" customWidth="1"/>
    <col min="13829" max="13829" width="13.42578125" style="1" customWidth="1"/>
    <col min="13830" max="13830" width="13.85546875" style="1" customWidth="1"/>
    <col min="13831" max="13835" width="16.5703125" style="1" customWidth="1"/>
    <col min="13836" max="13836" width="20.5703125" style="1" customWidth="1"/>
    <col min="13837" max="13837" width="21.140625" style="1" customWidth="1"/>
    <col min="13838" max="13838" width="9.5703125" style="1" customWidth="1"/>
    <col min="13839" max="13839" width="0.42578125" style="1" customWidth="1"/>
    <col min="13840" max="13846" width="6.42578125" style="1" customWidth="1"/>
    <col min="13847" max="14075" width="11.42578125" style="1"/>
    <col min="14076" max="14076" width="1" style="1" customWidth="1"/>
    <col min="14077" max="14077" width="4.28515625" style="1" customWidth="1"/>
    <col min="14078" max="14078" width="34.7109375" style="1" customWidth="1"/>
    <col min="14079" max="14079" width="0" style="1" hidden="1" customWidth="1"/>
    <col min="14080" max="14080" width="20" style="1" customWidth="1"/>
    <col min="14081" max="14081" width="20.85546875" style="1" customWidth="1"/>
    <col min="14082" max="14082" width="25" style="1" customWidth="1"/>
    <col min="14083" max="14083" width="18.7109375" style="1" customWidth="1"/>
    <col min="14084" max="14084" width="29.7109375" style="1" customWidth="1"/>
    <col min="14085" max="14085" width="13.42578125" style="1" customWidth="1"/>
    <col min="14086" max="14086" width="13.85546875" style="1" customWidth="1"/>
    <col min="14087" max="14091" width="16.5703125" style="1" customWidth="1"/>
    <col min="14092" max="14092" width="20.5703125" style="1" customWidth="1"/>
    <col min="14093" max="14093" width="21.140625" style="1" customWidth="1"/>
    <col min="14094" max="14094" width="9.5703125" style="1" customWidth="1"/>
    <col min="14095" max="14095" width="0.42578125" style="1" customWidth="1"/>
    <col min="14096" max="14102" width="6.42578125" style="1" customWidth="1"/>
    <col min="14103" max="14331" width="11.42578125" style="1"/>
    <col min="14332" max="14332" width="1" style="1" customWidth="1"/>
    <col min="14333" max="14333" width="4.28515625" style="1" customWidth="1"/>
    <col min="14334" max="14334" width="34.7109375" style="1" customWidth="1"/>
    <col min="14335" max="14335" width="0" style="1" hidden="1" customWidth="1"/>
    <col min="14336" max="14336" width="20" style="1" customWidth="1"/>
    <col min="14337" max="14337" width="20.85546875" style="1" customWidth="1"/>
    <col min="14338" max="14338" width="25" style="1" customWidth="1"/>
    <col min="14339" max="14339" width="18.7109375" style="1" customWidth="1"/>
    <col min="14340" max="14340" width="29.7109375" style="1" customWidth="1"/>
    <col min="14341" max="14341" width="13.42578125" style="1" customWidth="1"/>
    <col min="14342" max="14342" width="13.85546875" style="1" customWidth="1"/>
    <col min="14343" max="14347" width="16.5703125" style="1" customWidth="1"/>
    <col min="14348" max="14348" width="20.5703125" style="1" customWidth="1"/>
    <col min="14349" max="14349" width="21.140625" style="1" customWidth="1"/>
    <col min="14350" max="14350" width="9.5703125" style="1" customWidth="1"/>
    <col min="14351" max="14351" width="0.42578125" style="1" customWidth="1"/>
    <col min="14352" max="14358" width="6.42578125" style="1" customWidth="1"/>
    <col min="14359" max="14587" width="11.42578125" style="1"/>
    <col min="14588" max="14588" width="1" style="1" customWidth="1"/>
    <col min="14589" max="14589" width="4.28515625" style="1" customWidth="1"/>
    <col min="14590" max="14590" width="34.7109375" style="1" customWidth="1"/>
    <col min="14591" max="14591" width="0" style="1" hidden="1" customWidth="1"/>
    <col min="14592" max="14592" width="20" style="1" customWidth="1"/>
    <col min="14593" max="14593" width="20.85546875" style="1" customWidth="1"/>
    <col min="14594" max="14594" width="25" style="1" customWidth="1"/>
    <col min="14595" max="14595" width="18.7109375" style="1" customWidth="1"/>
    <col min="14596" max="14596" width="29.7109375" style="1" customWidth="1"/>
    <col min="14597" max="14597" width="13.42578125" style="1" customWidth="1"/>
    <col min="14598" max="14598" width="13.85546875" style="1" customWidth="1"/>
    <col min="14599" max="14603" width="16.5703125" style="1" customWidth="1"/>
    <col min="14604" max="14604" width="20.5703125" style="1" customWidth="1"/>
    <col min="14605" max="14605" width="21.140625" style="1" customWidth="1"/>
    <col min="14606" max="14606" width="9.5703125" style="1" customWidth="1"/>
    <col min="14607" max="14607" width="0.42578125" style="1" customWidth="1"/>
    <col min="14608" max="14614" width="6.42578125" style="1" customWidth="1"/>
    <col min="14615" max="14843" width="11.42578125" style="1"/>
    <col min="14844" max="14844" width="1" style="1" customWidth="1"/>
    <col min="14845" max="14845" width="4.28515625" style="1" customWidth="1"/>
    <col min="14846" max="14846" width="34.7109375" style="1" customWidth="1"/>
    <col min="14847" max="14847" width="0" style="1" hidden="1" customWidth="1"/>
    <col min="14848" max="14848" width="20" style="1" customWidth="1"/>
    <col min="14849" max="14849" width="20.85546875" style="1" customWidth="1"/>
    <col min="14850" max="14850" width="25" style="1" customWidth="1"/>
    <col min="14851" max="14851" width="18.7109375" style="1" customWidth="1"/>
    <col min="14852" max="14852" width="29.7109375" style="1" customWidth="1"/>
    <col min="14853" max="14853" width="13.42578125" style="1" customWidth="1"/>
    <col min="14854" max="14854" width="13.85546875" style="1" customWidth="1"/>
    <col min="14855" max="14859" width="16.5703125" style="1" customWidth="1"/>
    <col min="14860" max="14860" width="20.5703125" style="1" customWidth="1"/>
    <col min="14861" max="14861" width="21.140625" style="1" customWidth="1"/>
    <col min="14862" max="14862" width="9.5703125" style="1" customWidth="1"/>
    <col min="14863" max="14863" width="0.42578125" style="1" customWidth="1"/>
    <col min="14864" max="14870" width="6.42578125" style="1" customWidth="1"/>
    <col min="14871" max="15099" width="11.42578125" style="1"/>
    <col min="15100" max="15100" width="1" style="1" customWidth="1"/>
    <col min="15101" max="15101" width="4.28515625" style="1" customWidth="1"/>
    <col min="15102" max="15102" width="34.7109375" style="1" customWidth="1"/>
    <col min="15103" max="15103" width="0" style="1" hidden="1" customWidth="1"/>
    <col min="15104" max="15104" width="20" style="1" customWidth="1"/>
    <col min="15105" max="15105" width="20.85546875" style="1" customWidth="1"/>
    <col min="15106" max="15106" width="25" style="1" customWidth="1"/>
    <col min="15107" max="15107" width="18.7109375" style="1" customWidth="1"/>
    <col min="15108" max="15108" width="29.7109375" style="1" customWidth="1"/>
    <col min="15109" max="15109" width="13.42578125" style="1" customWidth="1"/>
    <col min="15110" max="15110" width="13.85546875" style="1" customWidth="1"/>
    <col min="15111" max="15115" width="16.5703125" style="1" customWidth="1"/>
    <col min="15116" max="15116" width="20.5703125" style="1" customWidth="1"/>
    <col min="15117" max="15117" width="21.140625" style="1" customWidth="1"/>
    <col min="15118" max="15118" width="9.5703125" style="1" customWidth="1"/>
    <col min="15119" max="15119" width="0.42578125" style="1" customWidth="1"/>
    <col min="15120" max="15126" width="6.42578125" style="1" customWidth="1"/>
    <col min="15127" max="15355" width="11.42578125" style="1"/>
    <col min="15356" max="15356" width="1" style="1" customWidth="1"/>
    <col min="15357" max="15357" width="4.28515625" style="1" customWidth="1"/>
    <col min="15358" max="15358" width="34.7109375" style="1" customWidth="1"/>
    <col min="15359" max="15359" width="0" style="1" hidden="1" customWidth="1"/>
    <col min="15360" max="15360" width="20" style="1" customWidth="1"/>
    <col min="15361" max="15361" width="20.85546875" style="1" customWidth="1"/>
    <col min="15362" max="15362" width="25" style="1" customWidth="1"/>
    <col min="15363" max="15363" width="18.7109375" style="1" customWidth="1"/>
    <col min="15364" max="15364" width="29.7109375" style="1" customWidth="1"/>
    <col min="15365" max="15365" width="13.42578125" style="1" customWidth="1"/>
    <col min="15366" max="15366" width="13.85546875" style="1" customWidth="1"/>
    <col min="15367" max="15371" width="16.5703125" style="1" customWidth="1"/>
    <col min="15372" max="15372" width="20.5703125" style="1" customWidth="1"/>
    <col min="15373" max="15373" width="21.140625" style="1" customWidth="1"/>
    <col min="15374" max="15374" width="9.5703125" style="1" customWidth="1"/>
    <col min="15375" max="15375" width="0.42578125" style="1" customWidth="1"/>
    <col min="15376" max="15382" width="6.42578125" style="1" customWidth="1"/>
    <col min="15383" max="15611" width="11.42578125" style="1"/>
    <col min="15612" max="15612" width="1" style="1" customWidth="1"/>
    <col min="15613" max="15613" width="4.28515625" style="1" customWidth="1"/>
    <col min="15614" max="15614" width="34.7109375" style="1" customWidth="1"/>
    <col min="15615" max="15615" width="0" style="1" hidden="1" customWidth="1"/>
    <col min="15616" max="15616" width="20" style="1" customWidth="1"/>
    <col min="15617" max="15617" width="20.85546875" style="1" customWidth="1"/>
    <col min="15618" max="15618" width="25" style="1" customWidth="1"/>
    <col min="15619" max="15619" width="18.7109375" style="1" customWidth="1"/>
    <col min="15620" max="15620" width="29.7109375" style="1" customWidth="1"/>
    <col min="15621" max="15621" width="13.42578125" style="1" customWidth="1"/>
    <col min="15622" max="15622" width="13.85546875" style="1" customWidth="1"/>
    <col min="15623" max="15627" width="16.5703125" style="1" customWidth="1"/>
    <col min="15628" max="15628" width="20.5703125" style="1" customWidth="1"/>
    <col min="15629" max="15629" width="21.140625" style="1" customWidth="1"/>
    <col min="15630" max="15630" width="9.5703125" style="1" customWidth="1"/>
    <col min="15631" max="15631" width="0.42578125" style="1" customWidth="1"/>
    <col min="15632" max="15638" width="6.42578125" style="1" customWidth="1"/>
    <col min="15639" max="15867" width="11.42578125" style="1"/>
    <col min="15868" max="15868" width="1" style="1" customWidth="1"/>
    <col min="15869" max="15869" width="4.28515625" style="1" customWidth="1"/>
    <col min="15870" max="15870" width="34.7109375" style="1" customWidth="1"/>
    <col min="15871" max="15871" width="0" style="1" hidden="1" customWidth="1"/>
    <col min="15872" max="15872" width="20" style="1" customWidth="1"/>
    <col min="15873" max="15873" width="20.85546875" style="1" customWidth="1"/>
    <col min="15874" max="15874" width="25" style="1" customWidth="1"/>
    <col min="15875" max="15875" width="18.7109375" style="1" customWidth="1"/>
    <col min="15876" max="15876" width="29.7109375" style="1" customWidth="1"/>
    <col min="15877" max="15877" width="13.42578125" style="1" customWidth="1"/>
    <col min="15878" max="15878" width="13.85546875" style="1" customWidth="1"/>
    <col min="15879" max="15883" width="16.5703125" style="1" customWidth="1"/>
    <col min="15884" max="15884" width="20.5703125" style="1" customWidth="1"/>
    <col min="15885" max="15885" width="21.140625" style="1" customWidth="1"/>
    <col min="15886" max="15886" width="9.5703125" style="1" customWidth="1"/>
    <col min="15887" max="15887" width="0.42578125" style="1" customWidth="1"/>
    <col min="15888" max="15894" width="6.42578125" style="1" customWidth="1"/>
    <col min="15895" max="16123" width="11.42578125" style="1"/>
    <col min="16124" max="16124" width="1" style="1" customWidth="1"/>
    <col min="16125" max="16125" width="4.28515625" style="1" customWidth="1"/>
    <col min="16126" max="16126" width="34.7109375" style="1" customWidth="1"/>
    <col min="16127" max="16127" width="0" style="1" hidden="1" customWidth="1"/>
    <col min="16128" max="16128" width="20" style="1" customWidth="1"/>
    <col min="16129" max="16129" width="20.85546875" style="1" customWidth="1"/>
    <col min="16130" max="16130" width="25" style="1" customWidth="1"/>
    <col min="16131" max="16131" width="18.7109375" style="1" customWidth="1"/>
    <col min="16132" max="16132" width="29.7109375" style="1" customWidth="1"/>
    <col min="16133" max="16133" width="13.42578125" style="1" customWidth="1"/>
    <col min="16134" max="16134" width="13.85546875" style="1" customWidth="1"/>
    <col min="16135" max="16139" width="16.5703125" style="1" customWidth="1"/>
    <col min="16140" max="16140" width="20.5703125" style="1" customWidth="1"/>
    <col min="16141" max="16141" width="21.140625" style="1" customWidth="1"/>
    <col min="16142" max="16142" width="9.5703125" style="1" customWidth="1"/>
    <col min="16143" max="16143" width="0.42578125" style="1" customWidth="1"/>
    <col min="16144" max="16150" width="6.42578125" style="1" customWidth="1"/>
    <col min="16151" max="16371" width="11.42578125" style="1"/>
    <col min="16372" max="16384" width="11.42578125" style="1" customWidth="1"/>
  </cols>
  <sheetData>
    <row r="2" spans="2:16" ht="26.25" x14ac:dyDescent="0.25">
      <c r="B2" s="1562" t="s">
        <v>0</v>
      </c>
      <c r="C2" s="1563"/>
      <c r="D2" s="1563"/>
      <c r="E2" s="1563"/>
      <c r="F2" s="1563"/>
      <c r="G2" s="1563"/>
      <c r="H2" s="1563"/>
      <c r="I2" s="1563"/>
      <c r="J2" s="1563"/>
      <c r="K2" s="1563"/>
      <c r="L2" s="1563"/>
      <c r="M2" s="1563"/>
      <c r="N2" s="1563"/>
      <c r="O2" s="1563"/>
      <c r="P2" s="1563"/>
    </row>
    <row r="4" spans="2:16" ht="26.25" x14ac:dyDescent="0.25">
      <c r="B4" s="1562" t="s">
        <v>1</v>
      </c>
      <c r="C4" s="1563"/>
      <c r="D4" s="1563"/>
      <c r="E4" s="1563"/>
      <c r="F4" s="1563"/>
      <c r="G4" s="1563"/>
      <c r="H4" s="1563"/>
      <c r="I4" s="1563"/>
      <c r="J4" s="1563"/>
      <c r="K4" s="1563"/>
      <c r="L4" s="1563"/>
      <c r="M4" s="1563"/>
      <c r="N4" s="1563"/>
      <c r="O4" s="1563"/>
      <c r="P4" s="1563"/>
    </row>
    <row r="5" spans="2:16" ht="15.75" thickBot="1" x14ac:dyDescent="0.3"/>
    <row r="6" spans="2:16" ht="21.75" thickBot="1" x14ac:dyDescent="0.3">
      <c r="B6" s="4" t="s">
        <v>2</v>
      </c>
      <c r="C6" s="1564" t="s">
        <v>1502</v>
      </c>
      <c r="D6" s="1564"/>
      <c r="E6" s="1564"/>
      <c r="F6" s="1564"/>
      <c r="G6" s="1564"/>
      <c r="H6" s="1564"/>
      <c r="I6" s="1564"/>
      <c r="J6" s="1564"/>
      <c r="K6" s="1564"/>
      <c r="L6" s="1564"/>
      <c r="M6" s="1564"/>
      <c r="N6" s="1565"/>
    </row>
    <row r="7" spans="2:16" ht="16.5" thickBot="1" x14ac:dyDescent="0.3">
      <c r="B7" s="5" t="s">
        <v>4</v>
      </c>
      <c r="C7" s="1564" t="s">
        <v>1503</v>
      </c>
      <c r="D7" s="1564"/>
      <c r="E7" s="1564"/>
      <c r="F7" s="1564"/>
      <c r="G7" s="1564"/>
      <c r="H7" s="1564"/>
      <c r="I7" s="1564"/>
      <c r="J7" s="1564"/>
      <c r="K7" s="1564"/>
      <c r="L7" s="1564"/>
      <c r="M7" s="1564"/>
      <c r="N7" s="1565"/>
    </row>
    <row r="8" spans="2:16" ht="16.5" thickBot="1" x14ac:dyDescent="0.3">
      <c r="B8" s="5" t="s">
        <v>5</v>
      </c>
      <c r="C8" s="1564" t="s">
        <v>1504</v>
      </c>
      <c r="D8" s="1564"/>
      <c r="E8" s="1564"/>
      <c r="F8" s="1564"/>
      <c r="G8" s="1564"/>
      <c r="H8" s="1564"/>
      <c r="I8" s="1564"/>
      <c r="J8" s="1564"/>
      <c r="K8" s="1564"/>
      <c r="L8" s="1564"/>
      <c r="M8" s="1564"/>
      <c r="N8" s="1565"/>
    </row>
    <row r="9" spans="2:16" ht="16.5" thickBot="1" x14ac:dyDescent="0.3">
      <c r="B9" s="5" t="s">
        <v>6</v>
      </c>
      <c r="C9" s="1564" t="s">
        <v>1505</v>
      </c>
      <c r="D9" s="1564"/>
      <c r="E9" s="1564"/>
      <c r="F9" s="1564"/>
      <c r="G9" s="1564"/>
      <c r="H9" s="1564"/>
      <c r="I9" s="1564"/>
      <c r="J9" s="1564"/>
      <c r="K9" s="1564"/>
      <c r="L9" s="1564"/>
      <c r="M9" s="1564"/>
      <c r="N9" s="1565"/>
    </row>
    <row r="10" spans="2:16" ht="16.5" thickBot="1" x14ac:dyDescent="0.3">
      <c r="B10" s="5" t="s">
        <v>7</v>
      </c>
      <c r="C10" s="1572">
        <v>47</v>
      </c>
      <c r="D10" s="1572"/>
      <c r="E10" s="1573"/>
      <c r="F10" s="6"/>
      <c r="G10" s="6"/>
      <c r="H10" s="6"/>
      <c r="I10" s="6"/>
      <c r="J10" s="6"/>
      <c r="K10" s="6"/>
      <c r="L10" s="6"/>
      <c r="M10" s="6"/>
      <c r="N10" s="8"/>
    </row>
    <row r="11" spans="2:16" ht="16.5" thickBot="1" x14ac:dyDescent="0.3">
      <c r="B11" s="9" t="s">
        <v>8</v>
      </c>
      <c r="C11" s="324">
        <v>41970</v>
      </c>
      <c r="D11" s="11"/>
      <c r="E11" s="11"/>
      <c r="F11" s="11"/>
      <c r="G11" s="11"/>
      <c r="H11" s="11"/>
      <c r="I11" s="11"/>
      <c r="J11" s="11"/>
      <c r="K11" s="11"/>
      <c r="L11" s="11"/>
      <c r="M11" s="11"/>
      <c r="N11" s="13"/>
    </row>
    <row r="12" spans="2:16" ht="15.75" x14ac:dyDescent="0.25">
      <c r="B12" s="14"/>
      <c r="C12" s="249"/>
      <c r="D12" s="16"/>
      <c r="E12" s="16"/>
      <c r="F12" s="16"/>
      <c r="G12" s="16"/>
      <c r="H12" s="16"/>
      <c r="I12" s="3"/>
      <c r="J12" s="3"/>
      <c r="K12" s="3"/>
      <c r="L12" s="3"/>
      <c r="M12" s="3"/>
      <c r="N12" s="16"/>
    </row>
    <row r="13" spans="2:16" x14ac:dyDescent="0.25">
      <c r="I13" s="3"/>
      <c r="J13" s="3"/>
      <c r="K13" s="3"/>
      <c r="L13" s="3"/>
      <c r="M13" s="3"/>
      <c r="N13" s="17"/>
    </row>
    <row r="14" spans="2:16" x14ac:dyDescent="0.25">
      <c r="B14" s="1574" t="s">
        <v>10</v>
      </c>
      <c r="C14" s="1574"/>
      <c r="D14" s="18" t="s">
        <v>11</v>
      </c>
      <c r="E14" s="18" t="s">
        <v>12</v>
      </c>
      <c r="F14" s="18" t="s">
        <v>13</v>
      </c>
      <c r="G14" s="19"/>
      <c r="I14" s="20"/>
      <c r="J14" s="20"/>
      <c r="K14" s="20"/>
      <c r="L14" s="20"/>
      <c r="M14" s="20"/>
      <c r="N14" s="17"/>
    </row>
    <row r="15" spans="2:16" x14ac:dyDescent="0.25">
      <c r="B15" s="1574"/>
      <c r="C15" s="1574"/>
      <c r="D15" s="18">
        <v>47</v>
      </c>
      <c r="E15" s="250">
        <v>1773739831</v>
      </c>
      <c r="F15" s="325">
        <f>272+495</f>
        <v>767</v>
      </c>
      <c r="G15" s="24"/>
      <c r="I15" s="25"/>
      <c r="J15" s="25"/>
      <c r="K15" s="25"/>
      <c r="L15" s="25"/>
      <c r="M15" s="25"/>
      <c r="N15" s="17"/>
    </row>
    <row r="16" spans="2:16" x14ac:dyDescent="0.25">
      <c r="B16" s="1574"/>
      <c r="C16" s="1574"/>
      <c r="D16" s="18"/>
      <c r="E16" s="250"/>
      <c r="F16" s="325"/>
      <c r="G16" s="24"/>
      <c r="I16" s="25"/>
      <c r="J16" s="25"/>
      <c r="K16" s="25"/>
      <c r="L16" s="25"/>
      <c r="M16" s="25"/>
      <c r="N16" s="17"/>
    </row>
    <row r="17" spans="1:14" x14ac:dyDescent="0.25">
      <c r="B17" s="1574"/>
      <c r="C17" s="1574"/>
      <c r="D17" s="18"/>
      <c r="E17" s="250"/>
      <c r="F17" s="325"/>
      <c r="G17" s="24"/>
      <c r="I17" s="25"/>
      <c r="J17" s="25"/>
      <c r="K17" s="25"/>
      <c r="L17" s="25"/>
      <c r="M17" s="25"/>
      <c r="N17" s="17"/>
    </row>
    <row r="18" spans="1:14" x14ac:dyDescent="0.25">
      <c r="B18" s="1574"/>
      <c r="C18" s="1574"/>
      <c r="D18" s="18"/>
      <c r="E18" s="30"/>
      <c r="F18" s="325"/>
      <c r="G18" s="24"/>
      <c r="H18" s="28"/>
      <c r="I18" s="25"/>
      <c r="J18" s="25"/>
      <c r="K18" s="25"/>
      <c r="L18" s="25"/>
      <c r="M18" s="25"/>
      <c r="N18" s="29"/>
    </row>
    <row r="19" spans="1:14" x14ac:dyDescent="0.25">
      <c r="B19" s="1574"/>
      <c r="C19" s="1574"/>
      <c r="D19" s="18"/>
      <c r="E19" s="30"/>
      <c r="F19" s="325"/>
      <c r="G19" s="24"/>
      <c r="H19" s="28"/>
      <c r="I19" s="252"/>
      <c r="J19" s="252"/>
      <c r="K19" s="252"/>
      <c r="L19" s="252"/>
      <c r="M19" s="252"/>
      <c r="N19" s="29"/>
    </row>
    <row r="20" spans="1:14" x14ac:dyDescent="0.25">
      <c r="B20" s="1574"/>
      <c r="C20" s="1574"/>
      <c r="D20" s="18"/>
      <c r="E20" s="30"/>
      <c r="F20" s="325"/>
      <c r="G20" s="24"/>
      <c r="H20" s="28"/>
      <c r="I20" s="3"/>
      <c r="J20" s="3"/>
      <c r="K20" s="3"/>
      <c r="L20" s="3"/>
      <c r="M20" s="3"/>
      <c r="N20" s="29"/>
    </row>
    <row r="21" spans="1:14" x14ac:dyDescent="0.25">
      <c r="B21" s="1574"/>
      <c r="C21" s="1574"/>
      <c r="D21" s="18"/>
      <c r="E21" s="30"/>
      <c r="F21" s="325"/>
      <c r="G21" s="24"/>
      <c r="H21" s="28"/>
      <c r="I21" s="3"/>
      <c r="J21" s="3"/>
      <c r="K21" s="3"/>
      <c r="L21" s="3"/>
      <c r="M21" s="3"/>
      <c r="N21" s="29"/>
    </row>
    <row r="22" spans="1:14" ht="15.75" thickBot="1" x14ac:dyDescent="0.3">
      <c r="B22" s="1575" t="s">
        <v>14</v>
      </c>
      <c r="C22" s="1576"/>
      <c r="D22" s="18"/>
      <c r="E22" s="31"/>
      <c r="F22" s="325">
        <f>SUM(F15:F21)</f>
        <v>767</v>
      </c>
      <c r="G22" s="24"/>
      <c r="H22" s="28"/>
      <c r="I22" s="3"/>
      <c r="J22" s="3"/>
      <c r="K22" s="3"/>
      <c r="L22" s="3"/>
      <c r="M22" s="3"/>
      <c r="N22" s="29"/>
    </row>
    <row r="23" spans="1:14" ht="45.75" thickBot="1" x14ac:dyDescent="0.3">
      <c r="A23" s="32"/>
      <c r="B23" s="33" t="s">
        <v>15</v>
      </c>
      <c r="C23" s="33" t="s">
        <v>16</v>
      </c>
      <c r="E23" s="20"/>
      <c r="F23" s="20"/>
      <c r="G23" s="20"/>
      <c r="H23" s="20"/>
      <c r="I23" s="35"/>
      <c r="J23" s="35"/>
      <c r="K23" s="35"/>
      <c r="L23" s="35"/>
      <c r="M23" s="35"/>
    </row>
    <row r="24" spans="1:14" ht="15.75" thickBot="1" x14ac:dyDescent="0.3">
      <c r="A24" s="37">
        <v>1</v>
      </c>
      <c r="C24" s="253">
        <f>+F22*80/100</f>
        <v>613.6</v>
      </c>
      <c r="D24" s="39"/>
      <c r="E24" s="326">
        <f>E15</f>
        <v>1773739831</v>
      </c>
      <c r="F24" s="41"/>
      <c r="G24" s="41"/>
      <c r="H24" s="41"/>
      <c r="I24" s="42"/>
      <c r="J24" s="42"/>
      <c r="K24" s="42"/>
      <c r="L24" s="42"/>
      <c r="M24" s="42"/>
    </row>
    <row r="25" spans="1:14" x14ac:dyDescent="0.25">
      <c r="A25" s="44"/>
      <c r="C25" s="255"/>
      <c r="D25" s="25"/>
      <c r="E25" s="46"/>
      <c r="F25" s="41"/>
      <c r="G25" s="41"/>
      <c r="H25" s="41"/>
      <c r="I25" s="42"/>
      <c r="J25" s="42"/>
      <c r="K25" s="42"/>
      <c r="L25" s="42"/>
      <c r="M25" s="42"/>
    </row>
    <row r="26" spans="1:14" x14ac:dyDescent="0.25">
      <c r="A26" s="44"/>
      <c r="C26" s="255"/>
      <c r="D26" s="25"/>
      <c r="E26" s="46"/>
      <c r="F26" s="41"/>
      <c r="G26" s="41"/>
      <c r="H26" s="41"/>
      <c r="I26" s="42"/>
      <c r="J26" s="42"/>
      <c r="K26" s="42"/>
      <c r="L26" s="42"/>
      <c r="M26" s="42"/>
    </row>
    <row r="27" spans="1:14" x14ac:dyDescent="0.25">
      <c r="A27" s="44"/>
      <c r="B27" s="47" t="s">
        <v>1506</v>
      </c>
      <c r="C27"/>
      <c r="D27"/>
      <c r="E27"/>
      <c r="F27"/>
      <c r="G27"/>
      <c r="H27"/>
      <c r="I27" s="3"/>
      <c r="J27" s="3"/>
      <c r="K27" s="3"/>
      <c r="L27" s="3"/>
      <c r="M27" s="3"/>
      <c r="N27" s="17"/>
    </row>
    <row r="28" spans="1:14" x14ac:dyDescent="0.25">
      <c r="A28" s="44"/>
      <c r="B28"/>
      <c r="C28"/>
      <c r="D28"/>
      <c r="E28"/>
      <c r="F28"/>
      <c r="G28"/>
      <c r="H28"/>
      <c r="I28" s="3"/>
      <c r="J28" s="3"/>
      <c r="K28" s="3"/>
      <c r="L28" s="3"/>
      <c r="M28" s="3"/>
      <c r="N28" s="17"/>
    </row>
    <row r="29" spans="1:14" x14ac:dyDescent="0.25">
      <c r="A29" s="44"/>
      <c r="B29" s="49" t="s">
        <v>18</v>
      </c>
      <c r="C29" s="49" t="s">
        <v>19</v>
      </c>
      <c r="D29" s="49" t="s">
        <v>20</v>
      </c>
      <c r="E29"/>
      <c r="F29"/>
      <c r="G29"/>
      <c r="H29"/>
      <c r="I29" s="3"/>
      <c r="J29" s="3"/>
      <c r="K29" s="3"/>
      <c r="L29" s="3"/>
      <c r="M29" s="3"/>
      <c r="N29" s="17"/>
    </row>
    <row r="30" spans="1:14" x14ac:dyDescent="0.25">
      <c r="A30" s="44"/>
      <c r="B30" s="51" t="s">
        <v>21</v>
      </c>
      <c r="C30" s="155"/>
      <c r="D30" s="155" t="s">
        <v>22</v>
      </c>
      <c r="E30"/>
      <c r="F30"/>
      <c r="G30"/>
      <c r="H30"/>
      <c r="I30" s="3"/>
      <c r="J30" s="3"/>
      <c r="K30" s="3"/>
      <c r="L30" s="3"/>
      <c r="M30" s="3"/>
      <c r="N30" s="17"/>
    </row>
    <row r="31" spans="1:14" x14ac:dyDescent="0.25">
      <c r="A31" s="44"/>
      <c r="B31" s="51" t="s">
        <v>23</v>
      </c>
      <c r="C31" s="155" t="s">
        <v>1507</v>
      </c>
      <c r="D31" s="155"/>
      <c r="E31"/>
      <c r="F31"/>
      <c r="G31"/>
      <c r="H31"/>
      <c r="I31" s="3"/>
      <c r="J31" s="3"/>
      <c r="K31" s="3"/>
      <c r="L31" s="3"/>
      <c r="M31" s="3"/>
      <c r="N31" s="17"/>
    </row>
    <row r="32" spans="1:14" x14ac:dyDescent="0.25">
      <c r="A32" s="44"/>
      <c r="B32" s="51" t="s">
        <v>24</v>
      </c>
      <c r="C32" s="155" t="s">
        <v>22</v>
      </c>
      <c r="D32" s="155"/>
      <c r="E32"/>
      <c r="F32"/>
      <c r="G32"/>
      <c r="H32"/>
      <c r="I32" s="3"/>
      <c r="J32" s="3"/>
      <c r="K32" s="3"/>
      <c r="L32" s="3"/>
      <c r="M32" s="3"/>
      <c r="N32" s="17"/>
    </row>
    <row r="33" spans="1:17" x14ac:dyDescent="0.25">
      <c r="A33" s="44"/>
      <c r="B33" s="51" t="s">
        <v>25</v>
      </c>
      <c r="C33" s="155"/>
      <c r="D33" s="155" t="s">
        <v>22</v>
      </c>
      <c r="E33"/>
      <c r="F33"/>
      <c r="G33"/>
      <c r="H33"/>
      <c r="I33" s="3"/>
      <c r="J33" s="3"/>
      <c r="K33" s="3"/>
      <c r="L33" s="3"/>
      <c r="M33" s="3"/>
      <c r="N33" s="17"/>
    </row>
    <row r="34" spans="1:17" x14ac:dyDescent="0.25">
      <c r="A34" s="44"/>
      <c r="B34"/>
      <c r="C34"/>
      <c r="D34"/>
      <c r="E34"/>
      <c r="F34"/>
      <c r="G34"/>
      <c r="H34"/>
      <c r="I34" s="3"/>
      <c r="J34" s="3"/>
      <c r="K34" s="3"/>
      <c r="L34" s="3"/>
      <c r="M34" s="3"/>
      <c r="N34" s="17"/>
    </row>
    <row r="35" spans="1:17" x14ac:dyDescent="0.25">
      <c r="A35" s="44"/>
      <c r="B35"/>
      <c r="C35"/>
      <c r="D35"/>
      <c r="E35"/>
      <c r="F35"/>
      <c r="G35"/>
      <c r="H35"/>
      <c r="I35" s="3"/>
      <c r="J35" s="3"/>
      <c r="K35" s="3"/>
      <c r="L35" s="3"/>
      <c r="M35" s="3"/>
      <c r="N35" s="17"/>
    </row>
    <row r="36" spans="1:17" x14ac:dyDescent="0.25">
      <c r="A36" s="44"/>
      <c r="B36" s="47" t="s">
        <v>1508</v>
      </c>
      <c r="C36"/>
      <c r="D36"/>
      <c r="E36"/>
      <c r="F36"/>
      <c r="G36"/>
      <c r="H36"/>
      <c r="I36" s="3"/>
      <c r="J36" s="3"/>
      <c r="K36" s="3"/>
      <c r="L36" s="3"/>
      <c r="M36" s="3"/>
      <c r="N36" s="17"/>
    </row>
    <row r="37" spans="1:17" x14ac:dyDescent="0.25">
      <c r="A37" s="44"/>
      <c r="B37"/>
      <c r="C37"/>
      <c r="D37"/>
      <c r="E37"/>
      <c r="F37"/>
      <c r="G37"/>
      <c r="H37"/>
      <c r="I37" s="3"/>
      <c r="J37" s="3"/>
      <c r="K37" s="3"/>
      <c r="L37" s="3"/>
      <c r="M37" s="3"/>
      <c r="N37" s="17"/>
    </row>
    <row r="38" spans="1:17" x14ac:dyDescent="0.25">
      <c r="A38" s="44"/>
      <c r="B38"/>
      <c r="C38"/>
      <c r="D38"/>
      <c r="E38"/>
      <c r="F38"/>
      <c r="G38"/>
      <c r="H38"/>
      <c r="I38" s="3"/>
      <c r="J38" s="3"/>
      <c r="K38" s="3"/>
      <c r="L38" s="3"/>
      <c r="M38" s="3"/>
      <c r="N38" s="17"/>
    </row>
    <row r="39" spans="1:17" x14ac:dyDescent="0.25">
      <c r="A39" s="44"/>
      <c r="B39" s="49" t="s">
        <v>18</v>
      </c>
      <c r="C39" s="49" t="s">
        <v>27</v>
      </c>
      <c r="D39" s="55" t="s">
        <v>28</v>
      </c>
      <c r="E39" s="55" t="s">
        <v>29</v>
      </c>
      <c r="F39"/>
      <c r="G39"/>
      <c r="H39"/>
      <c r="I39" s="3"/>
      <c r="J39" s="3"/>
      <c r="K39" s="3"/>
      <c r="L39" s="3"/>
      <c r="M39" s="3"/>
      <c r="N39" s="17"/>
    </row>
    <row r="40" spans="1:17" ht="28.5" x14ac:dyDescent="0.25">
      <c r="A40" s="44"/>
      <c r="B40" s="56" t="s">
        <v>30</v>
      </c>
      <c r="C40" s="257">
        <v>40</v>
      </c>
      <c r="D40" s="155">
        <v>20</v>
      </c>
      <c r="E40" s="1566">
        <f>+D40+D41</f>
        <v>20</v>
      </c>
      <c r="F40"/>
      <c r="G40"/>
      <c r="H40"/>
      <c r="I40" s="3"/>
      <c r="J40" s="3"/>
      <c r="K40" s="3"/>
      <c r="L40" s="3"/>
      <c r="M40" s="3"/>
      <c r="N40" s="17"/>
    </row>
    <row r="41" spans="1:17" ht="42.75" x14ac:dyDescent="0.25">
      <c r="A41" s="44"/>
      <c r="B41" s="56" t="s">
        <v>31</v>
      </c>
      <c r="C41" s="257">
        <v>60</v>
      </c>
      <c r="D41" s="155">
        <f>+F155</f>
        <v>0</v>
      </c>
      <c r="E41" s="1567"/>
      <c r="F41"/>
      <c r="G41"/>
      <c r="H41"/>
      <c r="I41" s="3"/>
      <c r="J41" s="3"/>
      <c r="K41" s="781"/>
      <c r="L41" s="3"/>
      <c r="M41" s="3"/>
      <c r="N41" s="17"/>
    </row>
    <row r="42" spans="1:17" x14ac:dyDescent="0.25">
      <c r="A42" s="44"/>
      <c r="C42" s="255"/>
      <c r="D42" s="25"/>
      <c r="E42" s="46"/>
      <c r="F42" s="41"/>
      <c r="G42" s="41"/>
      <c r="H42" s="41"/>
      <c r="I42" s="42"/>
      <c r="J42" s="42"/>
      <c r="K42" s="42"/>
      <c r="L42" s="42"/>
      <c r="M42" s="42"/>
    </row>
    <row r="43" spans="1:17" x14ac:dyDescent="0.25">
      <c r="A43" s="44"/>
      <c r="C43" s="255"/>
      <c r="D43" s="25"/>
      <c r="E43" s="46"/>
      <c r="F43" s="41"/>
      <c r="G43" s="41"/>
      <c r="H43" s="41"/>
      <c r="I43" s="42"/>
      <c r="J43" s="42"/>
      <c r="K43" s="42"/>
      <c r="L43" s="42"/>
      <c r="M43" s="42"/>
    </row>
    <row r="44" spans="1:17" x14ac:dyDescent="0.25">
      <c r="A44" s="44"/>
      <c r="C44" s="255"/>
      <c r="D44" s="25"/>
      <c r="E44" s="46"/>
      <c r="F44" s="41"/>
      <c r="G44" s="41"/>
      <c r="H44" s="41"/>
      <c r="I44" s="42"/>
      <c r="J44" s="42"/>
      <c r="K44" s="42"/>
      <c r="L44" s="42"/>
      <c r="M44" s="42"/>
    </row>
    <row r="45" spans="1:17" ht="15.75" thickBot="1" x14ac:dyDescent="0.3">
      <c r="M45" s="1568" t="s">
        <v>32</v>
      </c>
      <c r="N45" s="1568"/>
    </row>
    <row r="46" spans="1:17" x14ac:dyDescent="0.25">
      <c r="B46" s="47" t="s">
        <v>33</v>
      </c>
      <c r="M46" s="58"/>
      <c r="N46" s="58"/>
    </row>
    <row r="47" spans="1:17" ht="15.75" thickBot="1" x14ac:dyDescent="0.3">
      <c r="M47" s="58"/>
      <c r="N47" s="58"/>
    </row>
    <row r="48" spans="1:17" s="3" customFormat="1" ht="60" x14ac:dyDescent="0.25">
      <c r="B48" s="156" t="s">
        <v>34</v>
      </c>
      <c r="C48" s="156" t="s">
        <v>35</v>
      </c>
      <c r="D48" s="156" t="s">
        <v>36</v>
      </c>
      <c r="E48" s="156" t="s">
        <v>37</v>
      </c>
      <c r="F48" s="156" t="s">
        <v>38</v>
      </c>
      <c r="G48" s="156" t="s">
        <v>39</v>
      </c>
      <c r="H48" s="156" t="s">
        <v>40</v>
      </c>
      <c r="I48" s="156" t="s">
        <v>41</v>
      </c>
      <c r="J48" s="156" t="s">
        <v>42</v>
      </c>
      <c r="K48" s="156" t="s">
        <v>43</v>
      </c>
      <c r="L48" s="156" t="s">
        <v>44</v>
      </c>
      <c r="M48" s="158" t="s">
        <v>45</v>
      </c>
      <c r="N48" s="156" t="s">
        <v>46</v>
      </c>
      <c r="O48" s="156" t="s">
        <v>47</v>
      </c>
      <c r="P48" s="159" t="s">
        <v>48</v>
      </c>
      <c r="Q48" s="159" t="s">
        <v>49</v>
      </c>
    </row>
    <row r="49" spans="1:26" s="76" customFormat="1" ht="108.75" customHeight="1" x14ac:dyDescent="0.25">
      <c r="A49" s="62">
        <v>1</v>
      </c>
      <c r="B49" s="77" t="s">
        <v>1503</v>
      </c>
      <c r="C49" s="79" t="s">
        <v>1503</v>
      </c>
      <c r="D49" s="77" t="s">
        <v>1509</v>
      </c>
      <c r="E49" s="310" t="s">
        <v>1510</v>
      </c>
      <c r="F49" s="165" t="s">
        <v>19</v>
      </c>
      <c r="G49" s="311">
        <v>1</v>
      </c>
      <c r="H49" s="312">
        <v>41254</v>
      </c>
      <c r="I49" s="782">
        <v>41851</v>
      </c>
      <c r="J49" s="167" t="s">
        <v>20</v>
      </c>
      <c r="K49" s="313">
        <v>19.63</v>
      </c>
      <c r="L49" s="313">
        <v>0</v>
      </c>
      <c r="M49" s="310">
        <f>377+376</f>
        <v>753</v>
      </c>
      <c r="N49" s="310">
        <f t="shared" ref="N49:N54" si="0">+M49*G49</f>
        <v>753</v>
      </c>
      <c r="O49" s="171">
        <v>2373358863</v>
      </c>
      <c r="P49" s="171" t="s">
        <v>1511</v>
      </c>
      <c r="Q49" s="74"/>
      <c r="R49" s="75"/>
      <c r="S49" s="75"/>
      <c r="T49" s="75"/>
      <c r="U49" s="75"/>
      <c r="V49" s="75"/>
      <c r="W49" s="75"/>
      <c r="X49" s="75"/>
      <c r="Y49" s="75"/>
      <c r="Z49" s="75"/>
    </row>
    <row r="50" spans="1:26" s="76" customFormat="1" ht="306" customHeight="1" x14ac:dyDescent="0.25">
      <c r="A50" s="62">
        <f>+A49+1</f>
        <v>2</v>
      </c>
      <c r="B50" s="77" t="s">
        <v>1504</v>
      </c>
      <c r="C50" s="79" t="s">
        <v>290</v>
      </c>
      <c r="D50" s="77" t="s">
        <v>1114</v>
      </c>
      <c r="E50" s="310">
        <v>2111143</v>
      </c>
      <c r="F50" s="165" t="s">
        <v>19</v>
      </c>
      <c r="G50" s="311">
        <v>1</v>
      </c>
      <c r="H50" s="312">
        <v>40751</v>
      </c>
      <c r="I50" s="312">
        <v>40949</v>
      </c>
      <c r="J50" s="167" t="s">
        <v>20</v>
      </c>
      <c r="K50" s="780">
        <v>0</v>
      </c>
      <c r="L50" s="780">
        <v>6.2</v>
      </c>
      <c r="M50" s="313">
        <v>0</v>
      </c>
      <c r="N50" s="310">
        <f t="shared" si="0"/>
        <v>0</v>
      </c>
      <c r="O50" s="171">
        <v>361324438</v>
      </c>
      <c r="P50" s="171" t="s">
        <v>1512</v>
      </c>
      <c r="Q50" s="74" t="s">
        <v>1513</v>
      </c>
      <c r="R50" s="75"/>
      <c r="S50" s="75"/>
      <c r="T50" s="75"/>
      <c r="U50" s="75"/>
      <c r="V50" s="75"/>
      <c r="W50" s="75"/>
      <c r="X50" s="75"/>
      <c r="Y50" s="75"/>
      <c r="Z50" s="75"/>
    </row>
    <row r="51" spans="1:26" s="76" customFormat="1" ht="273" customHeight="1" x14ac:dyDescent="0.25">
      <c r="A51" s="62">
        <f>+A50+1</f>
        <v>3</v>
      </c>
      <c r="B51" s="77" t="s">
        <v>1504</v>
      </c>
      <c r="C51" s="79" t="s">
        <v>290</v>
      </c>
      <c r="D51" s="77" t="s">
        <v>1114</v>
      </c>
      <c r="E51" s="310">
        <v>2111146</v>
      </c>
      <c r="F51" s="165" t="s">
        <v>19</v>
      </c>
      <c r="G51" s="311">
        <v>1</v>
      </c>
      <c r="H51" s="312">
        <f>H50</f>
        <v>40751</v>
      </c>
      <c r="I51" s="312">
        <f>I50</f>
        <v>40949</v>
      </c>
      <c r="J51" s="167" t="s">
        <v>20</v>
      </c>
      <c r="K51" s="780">
        <v>0</v>
      </c>
      <c r="L51" s="780">
        <v>6.2</v>
      </c>
      <c r="M51" s="313">
        <v>0</v>
      </c>
      <c r="N51" s="310">
        <f t="shared" si="0"/>
        <v>0</v>
      </c>
      <c r="O51" s="171">
        <v>338637911</v>
      </c>
      <c r="P51" s="171" t="s">
        <v>1514</v>
      </c>
      <c r="Q51" s="74" t="s">
        <v>1513</v>
      </c>
      <c r="R51" s="75"/>
      <c r="S51" s="75"/>
      <c r="T51" s="75"/>
      <c r="U51" s="75"/>
      <c r="V51" s="75"/>
      <c r="W51" s="75"/>
      <c r="X51" s="75"/>
      <c r="Y51" s="75"/>
      <c r="Z51" s="75"/>
    </row>
    <row r="52" spans="1:26" s="76" customFormat="1" ht="169.5" customHeight="1" x14ac:dyDescent="0.25">
      <c r="A52" s="62">
        <f>+A51+1</f>
        <v>4</v>
      </c>
      <c r="B52" s="77" t="s">
        <v>1504</v>
      </c>
      <c r="C52" s="79" t="s">
        <v>1504</v>
      </c>
      <c r="D52" s="77" t="s">
        <v>1515</v>
      </c>
      <c r="E52" s="310">
        <v>776</v>
      </c>
      <c r="F52" s="165" t="s">
        <v>19</v>
      </c>
      <c r="G52" s="311">
        <v>1</v>
      </c>
      <c r="H52" s="312">
        <v>41548</v>
      </c>
      <c r="I52" s="782">
        <v>41943</v>
      </c>
      <c r="J52" s="167" t="s">
        <v>20</v>
      </c>
      <c r="K52" s="313">
        <v>2</v>
      </c>
      <c r="L52" s="313">
        <v>7</v>
      </c>
      <c r="M52" s="310">
        <v>726</v>
      </c>
      <c r="N52" s="310">
        <f t="shared" si="0"/>
        <v>726</v>
      </c>
      <c r="O52" s="171">
        <v>1818119876</v>
      </c>
      <c r="P52" s="171" t="s">
        <v>1516</v>
      </c>
      <c r="Q52" s="74" t="s">
        <v>1517</v>
      </c>
      <c r="R52" s="75"/>
      <c r="S52" s="75"/>
      <c r="T52" s="75"/>
      <c r="U52" s="75"/>
      <c r="V52" s="75"/>
      <c r="W52" s="75"/>
      <c r="X52" s="75"/>
      <c r="Y52" s="75"/>
      <c r="Z52" s="75"/>
    </row>
    <row r="53" spans="1:26" s="76" customFormat="1" ht="205.5" customHeight="1" x14ac:dyDescent="0.25">
      <c r="A53" s="62">
        <f>+A52+1</f>
        <v>5</v>
      </c>
      <c r="B53" s="77" t="s">
        <v>1504</v>
      </c>
      <c r="C53" s="79" t="s">
        <v>1504</v>
      </c>
      <c r="D53" s="77" t="s">
        <v>1515</v>
      </c>
      <c r="E53" s="310">
        <v>726</v>
      </c>
      <c r="F53" s="165" t="s">
        <v>19</v>
      </c>
      <c r="G53" s="311">
        <v>1</v>
      </c>
      <c r="H53" s="312">
        <v>41893</v>
      </c>
      <c r="I53" s="312">
        <v>42004</v>
      </c>
      <c r="J53" s="167" t="s">
        <v>20</v>
      </c>
      <c r="K53" s="313">
        <v>0</v>
      </c>
      <c r="L53" s="313">
        <v>0.63</v>
      </c>
      <c r="M53" s="313">
        <v>75</v>
      </c>
      <c r="N53" s="310">
        <f t="shared" si="0"/>
        <v>75</v>
      </c>
      <c r="O53" s="171">
        <v>68594651</v>
      </c>
      <c r="P53" s="171">
        <v>238</v>
      </c>
      <c r="Q53" s="74" t="s">
        <v>1518</v>
      </c>
      <c r="R53" s="75"/>
      <c r="S53" s="75"/>
      <c r="T53" s="75"/>
      <c r="U53" s="75"/>
      <c r="V53" s="75"/>
      <c r="W53" s="75"/>
      <c r="X53" s="75"/>
      <c r="Y53" s="75"/>
      <c r="Z53" s="75"/>
    </row>
    <row r="54" spans="1:26" s="76" customFormat="1" ht="262.5" customHeight="1" x14ac:dyDescent="0.25">
      <c r="A54" s="62">
        <f>+A53+1</f>
        <v>6</v>
      </c>
      <c r="B54" s="77" t="s">
        <v>1504</v>
      </c>
      <c r="C54" s="79" t="s">
        <v>1504</v>
      </c>
      <c r="D54" s="77" t="s">
        <v>1515</v>
      </c>
      <c r="E54" s="310">
        <v>742</v>
      </c>
      <c r="F54" s="165"/>
      <c r="G54" s="311">
        <v>1</v>
      </c>
      <c r="H54" s="312">
        <v>41914</v>
      </c>
      <c r="I54" s="312">
        <v>42034</v>
      </c>
      <c r="J54" s="167" t="s">
        <v>20</v>
      </c>
      <c r="K54" s="313">
        <v>0</v>
      </c>
      <c r="L54" s="313">
        <v>0</v>
      </c>
      <c r="M54" s="313">
        <v>572</v>
      </c>
      <c r="N54" s="310">
        <f t="shared" si="0"/>
        <v>572</v>
      </c>
      <c r="O54" s="171">
        <v>176280222</v>
      </c>
      <c r="P54" s="171">
        <v>238</v>
      </c>
      <c r="Q54" s="74" t="s">
        <v>3091</v>
      </c>
      <c r="R54" s="75"/>
      <c r="S54" s="75"/>
      <c r="T54" s="75"/>
      <c r="U54" s="75"/>
      <c r="V54" s="75"/>
      <c r="W54" s="75"/>
      <c r="X54" s="75"/>
      <c r="Y54" s="75"/>
      <c r="Z54" s="75"/>
    </row>
    <row r="55" spans="1:26" s="76" customFormat="1" x14ac:dyDescent="0.25">
      <c r="A55" s="62"/>
      <c r="B55" s="163" t="s">
        <v>29</v>
      </c>
      <c r="C55" s="79"/>
      <c r="D55" s="77"/>
      <c r="E55" s="310"/>
      <c r="F55" s="165"/>
      <c r="G55" s="311"/>
      <c r="H55" s="165"/>
      <c r="I55" s="167"/>
      <c r="J55" s="167"/>
      <c r="K55" s="313">
        <f>SUM(K49:K54)</f>
        <v>21.63</v>
      </c>
      <c r="L55" s="169">
        <f>SUM(L49:L54)</f>
        <v>20.029999999999998</v>
      </c>
      <c r="M55" s="168"/>
      <c r="N55" s="168">
        <f>SUM(N49:N54)</f>
        <v>2126</v>
      </c>
      <c r="O55" s="171"/>
      <c r="P55" s="171"/>
      <c r="Q55" s="88"/>
    </row>
    <row r="56" spans="1:26" s="100" customFormat="1" x14ac:dyDescent="0.25">
      <c r="E56" s="102"/>
    </row>
    <row r="57" spans="1:26" s="100" customFormat="1" x14ac:dyDescent="0.25">
      <c r="B57" s="1569" t="s">
        <v>60</v>
      </c>
      <c r="C57" s="1569" t="s">
        <v>61</v>
      </c>
      <c r="D57" s="1571" t="s">
        <v>62</v>
      </c>
      <c r="E57" s="1571"/>
    </row>
    <row r="58" spans="1:26" s="100" customFormat="1" x14ac:dyDescent="0.25">
      <c r="B58" s="1570"/>
      <c r="C58" s="1570"/>
      <c r="D58" s="104" t="s">
        <v>63</v>
      </c>
      <c r="E58" s="105" t="s">
        <v>64</v>
      </c>
    </row>
    <row r="59" spans="1:26" s="100" customFormat="1" ht="18.75" x14ac:dyDescent="0.25">
      <c r="B59" s="106" t="s">
        <v>65</v>
      </c>
      <c r="C59" s="107">
        <f>+K55</f>
        <v>21.63</v>
      </c>
      <c r="D59" s="299" t="s">
        <v>1507</v>
      </c>
      <c r="E59" s="109"/>
      <c r="F59" s="110"/>
      <c r="G59" s="110"/>
      <c r="H59" s="110"/>
      <c r="I59" s="110"/>
      <c r="J59" s="110"/>
      <c r="K59" s="110"/>
      <c r="L59" s="110"/>
      <c r="M59" s="110"/>
    </row>
    <row r="60" spans="1:26" s="100" customFormat="1" x14ac:dyDescent="0.25">
      <c r="B60" s="106" t="s">
        <v>66</v>
      </c>
      <c r="C60" s="415">
        <f>726+753</f>
        <v>1479</v>
      </c>
      <c r="D60" s="299" t="s">
        <v>1507</v>
      </c>
      <c r="E60" s="109"/>
    </row>
    <row r="61" spans="1:26" s="100" customFormat="1" x14ac:dyDescent="0.25">
      <c r="B61" s="112"/>
      <c r="C61" s="1582"/>
      <c r="D61" s="1582"/>
      <c r="E61" s="1582"/>
      <c r="F61" s="1582"/>
      <c r="G61" s="1582"/>
      <c r="H61" s="1582"/>
      <c r="I61" s="1582"/>
      <c r="J61" s="1582"/>
      <c r="K61" s="1582"/>
      <c r="L61" s="1582"/>
      <c r="M61" s="1582"/>
      <c r="N61" s="1582"/>
    </row>
    <row r="62" spans="1:26" ht="15.75" thickBot="1" x14ac:dyDescent="0.3"/>
    <row r="63" spans="1:26" ht="27" thickBot="1" x14ac:dyDescent="0.3">
      <c r="B63" s="1583" t="s">
        <v>67</v>
      </c>
      <c r="C63" s="1583"/>
      <c r="D63" s="1583"/>
      <c r="E63" s="1583"/>
      <c r="F63" s="1583"/>
      <c r="G63" s="1583"/>
      <c r="H63" s="1583"/>
      <c r="I63" s="1583"/>
      <c r="J63" s="1583"/>
      <c r="K63" s="1583"/>
      <c r="L63" s="1583"/>
      <c r="M63" s="1583"/>
      <c r="N63" s="1583"/>
    </row>
    <row r="66" spans="2:17" ht="105" x14ac:dyDescent="0.25">
      <c r="B66" s="287" t="s">
        <v>68</v>
      </c>
      <c r="C66" s="114" t="s">
        <v>69</v>
      </c>
      <c r="D66" s="114" t="s">
        <v>70</v>
      </c>
      <c r="E66" s="114" t="s">
        <v>71</v>
      </c>
      <c r="F66" s="114" t="s">
        <v>72</v>
      </c>
      <c r="G66" s="114" t="s">
        <v>73</v>
      </c>
      <c r="H66" s="114" t="s">
        <v>74</v>
      </c>
      <c r="I66" s="114" t="s">
        <v>75</v>
      </c>
      <c r="J66" s="114" t="s">
        <v>76</v>
      </c>
      <c r="K66" s="114" t="s">
        <v>77</v>
      </c>
      <c r="L66" s="114" t="s">
        <v>78</v>
      </c>
      <c r="M66" s="115" t="s">
        <v>79</v>
      </c>
      <c r="N66" s="115" t="s">
        <v>80</v>
      </c>
      <c r="O66" s="1579" t="s">
        <v>81</v>
      </c>
      <c r="P66" s="1581"/>
      <c r="Q66" s="114" t="s">
        <v>82</v>
      </c>
    </row>
    <row r="67" spans="2:17" ht="78.75" customHeight="1" x14ac:dyDescent="0.25">
      <c r="B67" s="191" t="s">
        <v>83</v>
      </c>
      <c r="C67" s="184" t="s">
        <v>83</v>
      </c>
      <c r="D67" s="190" t="s">
        <v>1519</v>
      </c>
      <c r="E67" s="190">
        <v>91</v>
      </c>
      <c r="F67" s="190" t="s">
        <v>20</v>
      </c>
      <c r="G67" s="190" t="s">
        <v>1520</v>
      </c>
      <c r="H67" s="190" t="s">
        <v>19</v>
      </c>
      <c r="I67" s="190" t="s">
        <v>1520</v>
      </c>
      <c r="J67" s="190" t="s">
        <v>19</v>
      </c>
      <c r="K67" s="192" t="s">
        <v>19</v>
      </c>
      <c r="L67" s="192" t="s">
        <v>19</v>
      </c>
      <c r="M67" s="192" t="s">
        <v>19</v>
      </c>
      <c r="N67" s="192" t="s">
        <v>1520</v>
      </c>
      <c r="O67" s="1714" t="s">
        <v>1521</v>
      </c>
      <c r="P67" s="1715"/>
      <c r="Q67" s="192" t="s">
        <v>19</v>
      </c>
    </row>
    <row r="68" spans="2:17" ht="78.75" customHeight="1" x14ac:dyDescent="0.25">
      <c r="B68" s="191" t="s">
        <v>83</v>
      </c>
      <c r="C68" s="184" t="s">
        <v>83</v>
      </c>
      <c r="D68" s="190" t="s">
        <v>1522</v>
      </c>
      <c r="E68" s="190">
        <v>90</v>
      </c>
      <c r="F68" s="190" t="s">
        <v>20</v>
      </c>
      <c r="G68" s="190" t="s">
        <v>1520</v>
      </c>
      <c r="H68" s="190" t="s">
        <v>19</v>
      </c>
      <c r="I68" s="190" t="s">
        <v>1520</v>
      </c>
      <c r="J68" s="190" t="s">
        <v>19</v>
      </c>
      <c r="K68" s="192" t="s">
        <v>19</v>
      </c>
      <c r="L68" s="192" t="s">
        <v>19</v>
      </c>
      <c r="M68" s="192" t="s">
        <v>19</v>
      </c>
      <c r="N68" s="192" t="s">
        <v>1520</v>
      </c>
      <c r="O68" s="1714" t="s">
        <v>1523</v>
      </c>
      <c r="P68" s="1715"/>
      <c r="Q68" s="192" t="s">
        <v>19</v>
      </c>
    </row>
    <row r="69" spans="2:17" ht="78.75" customHeight="1" x14ac:dyDescent="0.25">
      <c r="B69" s="191" t="s">
        <v>83</v>
      </c>
      <c r="C69" s="184" t="s">
        <v>83</v>
      </c>
      <c r="D69" s="190" t="s">
        <v>1524</v>
      </c>
      <c r="E69" s="190">
        <v>91</v>
      </c>
      <c r="F69" s="190" t="s">
        <v>20</v>
      </c>
      <c r="G69" s="190" t="s">
        <v>1520</v>
      </c>
      <c r="H69" s="190" t="s">
        <v>19</v>
      </c>
      <c r="I69" s="190" t="s">
        <v>1520</v>
      </c>
      <c r="J69" s="190" t="s">
        <v>19</v>
      </c>
      <c r="K69" s="192" t="s">
        <v>19</v>
      </c>
      <c r="L69" s="192" t="s">
        <v>19</v>
      </c>
      <c r="M69" s="192" t="s">
        <v>19</v>
      </c>
      <c r="N69" s="192" t="s">
        <v>1520</v>
      </c>
      <c r="O69" s="1714" t="s">
        <v>1525</v>
      </c>
      <c r="P69" s="1715"/>
      <c r="Q69" s="192" t="s">
        <v>19</v>
      </c>
    </row>
    <row r="70" spans="2:17" ht="78.75" customHeight="1" x14ac:dyDescent="0.25">
      <c r="B70" s="191" t="s">
        <v>1526</v>
      </c>
      <c r="C70" s="184" t="s">
        <v>1527</v>
      </c>
      <c r="D70" s="190" t="s">
        <v>1519</v>
      </c>
      <c r="E70" s="190">
        <v>250</v>
      </c>
      <c r="F70" s="190" t="s">
        <v>1520</v>
      </c>
      <c r="G70" s="190" t="s">
        <v>1520</v>
      </c>
      <c r="H70" s="190" t="s">
        <v>1520</v>
      </c>
      <c r="I70" s="190" t="s">
        <v>19</v>
      </c>
      <c r="J70" s="190" t="s">
        <v>19</v>
      </c>
      <c r="K70" s="192" t="s">
        <v>19</v>
      </c>
      <c r="L70" s="192" t="s">
        <v>19</v>
      </c>
      <c r="M70" s="192" t="s">
        <v>19</v>
      </c>
      <c r="N70" s="192" t="s">
        <v>19</v>
      </c>
      <c r="O70" s="1714" t="s">
        <v>1528</v>
      </c>
      <c r="P70" s="1715"/>
      <c r="Q70" s="192" t="s">
        <v>19</v>
      </c>
    </row>
    <row r="71" spans="2:17" ht="78.75" customHeight="1" x14ac:dyDescent="0.25">
      <c r="B71" s="191" t="s">
        <v>1526</v>
      </c>
      <c r="C71" s="184" t="s">
        <v>1526</v>
      </c>
      <c r="D71" s="190" t="s">
        <v>1529</v>
      </c>
      <c r="E71" s="190">
        <v>50</v>
      </c>
      <c r="F71" s="190" t="s">
        <v>1520</v>
      </c>
      <c r="G71" s="190" t="s">
        <v>1520</v>
      </c>
      <c r="H71" s="190" t="s">
        <v>1520</v>
      </c>
      <c r="I71" s="190" t="s">
        <v>19</v>
      </c>
      <c r="J71" s="190" t="s">
        <v>19</v>
      </c>
      <c r="K71" s="192" t="s">
        <v>19</v>
      </c>
      <c r="L71" s="192" t="s">
        <v>19</v>
      </c>
      <c r="M71" s="192" t="s">
        <v>19</v>
      </c>
      <c r="N71" s="192" t="s">
        <v>19</v>
      </c>
      <c r="O71" s="1714" t="s">
        <v>1528</v>
      </c>
      <c r="P71" s="1715"/>
      <c r="Q71" s="192" t="s">
        <v>19</v>
      </c>
    </row>
    <row r="72" spans="2:17" ht="78.75" customHeight="1" x14ac:dyDescent="0.25">
      <c r="B72" s="191" t="s">
        <v>1526</v>
      </c>
      <c r="C72" s="184" t="s">
        <v>1530</v>
      </c>
      <c r="D72" s="190" t="s">
        <v>1531</v>
      </c>
      <c r="E72" s="190">
        <v>46</v>
      </c>
      <c r="F72" s="190" t="s">
        <v>1520</v>
      </c>
      <c r="G72" s="190" t="s">
        <v>1520</v>
      </c>
      <c r="H72" s="190" t="s">
        <v>1520</v>
      </c>
      <c r="I72" s="190" t="s">
        <v>19</v>
      </c>
      <c r="J72" s="190" t="s">
        <v>19</v>
      </c>
      <c r="K72" s="192" t="s">
        <v>19</v>
      </c>
      <c r="L72" s="192" t="s">
        <v>19</v>
      </c>
      <c r="M72" s="192" t="s">
        <v>19</v>
      </c>
      <c r="N72" s="192" t="s">
        <v>19</v>
      </c>
      <c r="O72" s="1714" t="s">
        <v>1528</v>
      </c>
      <c r="P72" s="1715"/>
      <c r="Q72" s="192" t="s">
        <v>19</v>
      </c>
    </row>
    <row r="73" spans="2:17" ht="78.75" customHeight="1" x14ac:dyDescent="0.25">
      <c r="B73" s="191" t="s">
        <v>1526</v>
      </c>
      <c r="C73" s="184" t="s">
        <v>1532</v>
      </c>
      <c r="D73" s="190" t="s">
        <v>1533</v>
      </c>
      <c r="E73" s="190">
        <v>49</v>
      </c>
      <c r="F73" s="190" t="s">
        <v>1520</v>
      </c>
      <c r="G73" s="190" t="s">
        <v>1520</v>
      </c>
      <c r="H73" s="190" t="s">
        <v>1520</v>
      </c>
      <c r="I73" s="190" t="s">
        <v>19</v>
      </c>
      <c r="J73" s="190" t="s">
        <v>19</v>
      </c>
      <c r="K73" s="192" t="s">
        <v>19</v>
      </c>
      <c r="L73" s="192" t="s">
        <v>19</v>
      </c>
      <c r="M73" s="192" t="s">
        <v>19</v>
      </c>
      <c r="N73" s="192" t="s">
        <v>19</v>
      </c>
      <c r="O73" s="1714" t="s">
        <v>1528</v>
      </c>
      <c r="P73" s="1715"/>
      <c r="Q73" s="192" t="s">
        <v>19</v>
      </c>
    </row>
    <row r="74" spans="2:17" ht="78.75" customHeight="1" x14ac:dyDescent="0.25">
      <c r="B74" s="191" t="s">
        <v>1526</v>
      </c>
      <c r="C74" s="184" t="s">
        <v>1534</v>
      </c>
      <c r="D74" s="190" t="s">
        <v>1535</v>
      </c>
      <c r="E74" s="190">
        <v>51</v>
      </c>
      <c r="F74" s="190" t="s">
        <v>1520</v>
      </c>
      <c r="G74" s="190" t="s">
        <v>1520</v>
      </c>
      <c r="H74" s="190" t="s">
        <v>1520</v>
      </c>
      <c r="I74" s="190" t="s">
        <v>19</v>
      </c>
      <c r="J74" s="190" t="s">
        <v>19</v>
      </c>
      <c r="K74" s="192" t="s">
        <v>19</v>
      </c>
      <c r="L74" s="192" t="s">
        <v>19</v>
      </c>
      <c r="M74" s="192" t="s">
        <v>19</v>
      </c>
      <c r="N74" s="192" t="s">
        <v>19</v>
      </c>
      <c r="O74" s="1714" t="s">
        <v>1536</v>
      </c>
      <c r="P74" s="1715"/>
      <c r="Q74" s="192" t="s">
        <v>19</v>
      </c>
    </row>
    <row r="75" spans="2:17" ht="78.75" customHeight="1" x14ac:dyDescent="0.25">
      <c r="B75" s="155" t="s">
        <v>1526</v>
      </c>
      <c r="C75" s="192" t="s">
        <v>1537</v>
      </c>
      <c r="D75" s="192" t="s">
        <v>1538</v>
      </c>
      <c r="E75" s="192">
        <v>49</v>
      </c>
      <c r="F75" s="190" t="s">
        <v>1520</v>
      </c>
      <c r="G75" s="190" t="s">
        <v>1520</v>
      </c>
      <c r="H75" s="190" t="s">
        <v>1520</v>
      </c>
      <c r="I75" s="190" t="s">
        <v>19</v>
      </c>
      <c r="J75" s="190" t="s">
        <v>19</v>
      </c>
      <c r="K75" s="192" t="s">
        <v>19</v>
      </c>
      <c r="L75" s="192" t="s">
        <v>19</v>
      </c>
      <c r="M75" s="192" t="s">
        <v>19</v>
      </c>
      <c r="N75" s="192" t="s">
        <v>19</v>
      </c>
      <c r="O75" s="1714" t="s">
        <v>1528</v>
      </c>
      <c r="P75" s="1715"/>
      <c r="Q75" s="192" t="s">
        <v>19</v>
      </c>
    </row>
    <row r="76" spans="2:17" x14ac:dyDescent="0.25">
      <c r="B76" s="1" t="s">
        <v>536</v>
      </c>
    </row>
    <row r="77" spans="2:17" x14ac:dyDescent="0.25">
      <c r="B77" s="1" t="s">
        <v>94</v>
      </c>
    </row>
    <row r="78" spans="2:17" x14ac:dyDescent="0.25">
      <c r="B78" s="1" t="s">
        <v>95</v>
      </c>
    </row>
    <row r="80" spans="2:17" ht="15.75" thickBot="1" x14ac:dyDescent="0.3"/>
    <row r="81" spans="1:24" ht="27" thickBot="1" x14ac:dyDescent="0.3">
      <c r="B81" s="1584" t="s">
        <v>96</v>
      </c>
      <c r="C81" s="1585"/>
      <c r="D81" s="1585"/>
      <c r="E81" s="1585"/>
      <c r="F81" s="1585"/>
      <c r="G81" s="1585"/>
      <c r="H81" s="1585"/>
      <c r="I81" s="1585"/>
      <c r="J81" s="1585"/>
      <c r="K81" s="1585"/>
      <c r="L81" s="1585"/>
      <c r="M81" s="1585"/>
      <c r="N81" s="1586"/>
    </row>
    <row r="86" spans="1:24" ht="75" x14ac:dyDescent="0.25">
      <c r="B86" s="287" t="s">
        <v>97</v>
      </c>
      <c r="C86" s="287" t="s">
        <v>98</v>
      </c>
      <c r="D86" s="287" t="s">
        <v>99</v>
      </c>
      <c r="E86" s="287" t="s">
        <v>100</v>
      </c>
      <c r="F86" s="287" t="s">
        <v>101</v>
      </c>
      <c r="G86" s="287" t="s">
        <v>102</v>
      </c>
      <c r="H86" s="287" t="s">
        <v>103</v>
      </c>
      <c r="I86" s="287" t="s">
        <v>104</v>
      </c>
      <c r="J86" s="1579" t="s">
        <v>105</v>
      </c>
      <c r="K86" s="1580"/>
      <c r="L86" s="1581"/>
      <c r="M86" s="287" t="s">
        <v>106</v>
      </c>
      <c r="N86" s="287" t="s">
        <v>107</v>
      </c>
      <c r="O86" s="287" t="s">
        <v>108</v>
      </c>
      <c r="P86" s="1579" t="s">
        <v>81</v>
      </c>
      <c r="Q86" s="1581"/>
    </row>
    <row r="87" spans="1:24" ht="15" customHeight="1" x14ac:dyDescent="0.25">
      <c r="B87" s="292"/>
      <c r="C87" s="292"/>
      <c r="D87" s="292"/>
      <c r="E87" s="292"/>
      <c r="F87" s="292"/>
      <c r="G87" s="292"/>
      <c r="H87" s="292"/>
      <c r="I87" s="292"/>
      <c r="J87" s="282" t="s">
        <v>109</v>
      </c>
      <c r="K87" s="284" t="s">
        <v>110</v>
      </c>
      <c r="L87" s="283" t="s">
        <v>111</v>
      </c>
      <c r="M87" s="292"/>
      <c r="N87" s="292"/>
      <c r="O87" s="292"/>
      <c r="P87" s="356"/>
      <c r="Q87" s="357"/>
    </row>
    <row r="88" spans="1:24" ht="101.25" customHeight="1" x14ac:dyDescent="0.25">
      <c r="B88" s="284" t="s">
        <v>1539</v>
      </c>
      <c r="C88" s="292" t="s">
        <v>2178</v>
      </c>
      <c r="D88" s="292" t="s">
        <v>1540</v>
      </c>
      <c r="E88" s="292">
        <v>50940398</v>
      </c>
      <c r="F88" s="292" t="s">
        <v>129</v>
      </c>
      <c r="G88" s="292" t="s">
        <v>1541</v>
      </c>
      <c r="H88" s="291">
        <v>39689</v>
      </c>
      <c r="I88" s="292">
        <v>122050</v>
      </c>
      <c r="J88" s="356" t="s">
        <v>290</v>
      </c>
      <c r="K88" s="406" t="s">
        <v>1542</v>
      </c>
      <c r="L88" s="357" t="s">
        <v>155</v>
      </c>
      <c r="M88" s="292" t="s">
        <v>19</v>
      </c>
      <c r="N88" s="292" t="s">
        <v>19</v>
      </c>
      <c r="O88" s="292" t="s">
        <v>19</v>
      </c>
      <c r="P88" s="1767" t="s">
        <v>3092</v>
      </c>
      <c r="Q88" s="1768"/>
    </row>
    <row r="89" spans="1:24" ht="101.25" customHeight="1" x14ac:dyDescent="0.25">
      <c r="B89" s="284" t="s">
        <v>1539</v>
      </c>
      <c r="C89" s="292" t="s">
        <v>2178</v>
      </c>
      <c r="D89" s="292" t="s">
        <v>1543</v>
      </c>
      <c r="E89" s="292">
        <v>50906335</v>
      </c>
      <c r="F89" s="292" t="s">
        <v>288</v>
      </c>
      <c r="G89" s="292" t="s">
        <v>289</v>
      </c>
      <c r="H89" s="291">
        <v>36853</v>
      </c>
      <c r="I89" s="292" t="s">
        <v>1520</v>
      </c>
      <c r="J89" s="356" t="s">
        <v>290</v>
      </c>
      <c r="K89" s="406" t="str">
        <f>K88</f>
        <v>28/06/2013 AL 28/09/2014</v>
      </c>
      <c r="L89" s="357" t="s">
        <v>155</v>
      </c>
      <c r="M89" s="292" t="s">
        <v>19</v>
      </c>
      <c r="N89" s="292" t="s">
        <v>19</v>
      </c>
      <c r="O89" s="292" t="s">
        <v>19</v>
      </c>
      <c r="P89" s="1767" t="s">
        <v>1544</v>
      </c>
      <c r="Q89" s="1768"/>
    </row>
    <row r="90" spans="1:24" ht="101.25" customHeight="1" x14ac:dyDescent="0.25">
      <c r="B90" s="284" t="s">
        <v>1545</v>
      </c>
      <c r="C90" s="292" t="s">
        <v>2178</v>
      </c>
      <c r="D90" s="292" t="s">
        <v>1546</v>
      </c>
      <c r="E90" s="292">
        <v>50922497</v>
      </c>
      <c r="F90" s="292" t="s">
        <v>1547</v>
      </c>
      <c r="G90" s="292" t="s">
        <v>797</v>
      </c>
      <c r="H90" s="291">
        <v>39794</v>
      </c>
      <c r="I90" s="292" t="s">
        <v>1520</v>
      </c>
      <c r="J90" s="356" t="s">
        <v>290</v>
      </c>
      <c r="K90" s="406" t="s">
        <v>1548</v>
      </c>
      <c r="L90" s="357" t="s">
        <v>155</v>
      </c>
      <c r="M90" s="292" t="s">
        <v>19</v>
      </c>
      <c r="N90" s="292" t="s">
        <v>19</v>
      </c>
      <c r="O90" s="292" t="s">
        <v>19</v>
      </c>
      <c r="P90" s="1767" t="s">
        <v>1549</v>
      </c>
      <c r="Q90" s="1768"/>
    </row>
    <row r="91" spans="1:24" ht="101.25" customHeight="1" x14ac:dyDescent="0.25">
      <c r="B91" s="284" t="s">
        <v>1550</v>
      </c>
      <c r="C91" s="292"/>
      <c r="D91" s="292" t="s">
        <v>1551</v>
      </c>
      <c r="E91" s="292">
        <v>35410459</v>
      </c>
      <c r="F91" s="292" t="s">
        <v>1552</v>
      </c>
      <c r="G91" s="292"/>
      <c r="H91" s="292"/>
      <c r="I91" s="292"/>
      <c r="J91" s="356"/>
      <c r="K91" s="406"/>
      <c r="L91" s="357"/>
      <c r="M91" s="292" t="s">
        <v>1520</v>
      </c>
      <c r="N91" s="292" t="s">
        <v>1520</v>
      </c>
      <c r="O91" s="292" t="s">
        <v>1520</v>
      </c>
      <c r="P91" s="1767" t="s">
        <v>1553</v>
      </c>
      <c r="Q91" s="1768"/>
    </row>
    <row r="92" spans="1:24" ht="101.25" customHeight="1" x14ac:dyDescent="0.25">
      <c r="B92" s="284" t="s">
        <v>1554</v>
      </c>
      <c r="C92" s="292" t="s">
        <v>133</v>
      </c>
      <c r="D92" s="292" t="s">
        <v>1555</v>
      </c>
      <c r="E92" s="292">
        <v>1067847603</v>
      </c>
      <c r="F92" s="292" t="s">
        <v>1556</v>
      </c>
      <c r="G92" s="292" t="s">
        <v>136</v>
      </c>
      <c r="H92" s="291">
        <v>39799</v>
      </c>
      <c r="I92" s="292" t="s">
        <v>1520</v>
      </c>
      <c r="J92" s="356" t="s">
        <v>290</v>
      </c>
      <c r="K92" s="406" t="s">
        <v>1557</v>
      </c>
      <c r="L92" s="357" t="s">
        <v>155</v>
      </c>
      <c r="M92" s="292" t="s">
        <v>19</v>
      </c>
      <c r="N92" s="292" t="s">
        <v>19</v>
      </c>
      <c r="O92" s="407" t="s">
        <v>19</v>
      </c>
      <c r="P92" s="1767" t="s">
        <v>1558</v>
      </c>
      <c r="Q92" s="1768"/>
    </row>
    <row r="93" spans="1:24" ht="101.25" customHeight="1" x14ac:dyDescent="0.25">
      <c r="A93" s="408"/>
      <c r="B93" s="217" t="s">
        <v>1554</v>
      </c>
      <c r="C93" s="401" t="s">
        <v>1300</v>
      </c>
      <c r="D93" s="401" t="s">
        <v>1559</v>
      </c>
      <c r="E93" s="401">
        <v>10773663</v>
      </c>
      <c r="F93" s="401" t="s">
        <v>1560</v>
      </c>
      <c r="G93" s="401" t="s">
        <v>1561</v>
      </c>
      <c r="H93" s="218">
        <v>41355</v>
      </c>
      <c r="I93" s="401" t="s">
        <v>1520</v>
      </c>
      <c r="J93" s="401" t="s">
        <v>290</v>
      </c>
      <c r="K93" s="401" t="s">
        <v>1562</v>
      </c>
      <c r="L93" s="401" t="s">
        <v>155</v>
      </c>
      <c r="M93" s="401" t="s">
        <v>19</v>
      </c>
      <c r="N93" s="401" t="s">
        <v>19</v>
      </c>
      <c r="O93" s="401" t="s">
        <v>19</v>
      </c>
      <c r="P93" s="1796" t="s">
        <v>1563</v>
      </c>
      <c r="Q93" s="1797"/>
      <c r="R93" s="409"/>
      <c r="W93" s="410"/>
      <c r="X93" s="410"/>
    </row>
    <row r="94" spans="1:24" ht="101.25" customHeight="1" x14ac:dyDescent="0.25">
      <c r="A94" s="408"/>
      <c r="B94" s="354" t="s">
        <v>1564</v>
      </c>
      <c r="C94" s="401" t="s">
        <v>141</v>
      </c>
      <c r="D94" s="401" t="s">
        <v>1565</v>
      </c>
      <c r="E94" s="401">
        <v>50939129</v>
      </c>
      <c r="F94" s="401" t="s">
        <v>129</v>
      </c>
      <c r="G94" s="401" t="s">
        <v>829</v>
      </c>
      <c r="H94" s="218">
        <v>40046</v>
      </c>
      <c r="I94" s="401" t="s">
        <v>1184</v>
      </c>
      <c r="J94" s="401" t="s">
        <v>290</v>
      </c>
      <c r="K94" s="401" t="s">
        <v>1542</v>
      </c>
      <c r="L94" s="401" t="s">
        <v>155</v>
      </c>
      <c r="M94" s="401" t="s">
        <v>19</v>
      </c>
      <c r="N94" s="401" t="s">
        <v>19</v>
      </c>
      <c r="O94" s="401" t="s">
        <v>19</v>
      </c>
      <c r="P94" s="1796" t="s">
        <v>1566</v>
      </c>
      <c r="Q94" s="1797"/>
      <c r="R94" s="409"/>
      <c r="W94" s="410"/>
      <c r="X94" s="410"/>
    </row>
    <row r="95" spans="1:24" ht="101.25" customHeight="1" x14ac:dyDescent="0.25">
      <c r="A95" s="408"/>
      <c r="B95" s="354" t="s">
        <v>1564</v>
      </c>
      <c r="C95" s="401" t="s">
        <v>3495</v>
      </c>
      <c r="D95" s="401" t="s">
        <v>1567</v>
      </c>
      <c r="E95" s="401">
        <v>25773942</v>
      </c>
      <c r="F95" s="401" t="s">
        <v>129</v>
      </c>
      <c r="G95" s="401" t="s">
        <v>282</v>
      </c>
      <c r="H95" s="218">
        <v>40130</v>
      </c>
      <c r="I95" s="401">
        <v>112278</v>
      </c>
      <c r="J95" s="401" t="s">
        <v>290</v>
      </c>
      <c r="K95" s="401" t="s">
        <v>1557</v>
      </c>
      <c r="L95" s="401" t="s">
        <v>155</v>
      </c>
      <c r="M95" s="401" t="s">
        <v>19</v>
      </c>
      <c r="N95" s="401" t="s">
        <v>19</v>
      </c>
      <c r="O95" s="401" t="s">
        <v>20</v>
      </c>
      <c r="P95" s="1796" t="s">
        <v>1568</v>
      </c>
      <c r="Q95" s="1797"/>
      <c r="R95" s="409"/>
      <c r="W95" s="410"/>
      <c r="X95" s="410"/>
    </row>
    <row r="96" spans="1:24" ht="103.5" customHeight="1" x14ac:dyDescent="0.25">
      <c r="B96" s="51"/>
      <c r="C96" s="190"/>
      <c r="D96" s="283"/>
      <c r="E96" s="283"/>
      <c r="F96" s="283"/>
      <c r="G96" s="283"/>
      <c r="H96" s="283"/>
      <c r="I96" s="282"/>
      <c r="J96" s="282"/>
      <c r="K96" s="283"/>
      <c r="L96" s="283"/>
      <c r="M96" s="109"/>
      <c r="N96" s="109"/>
      <c r="O96" s="109"/>
      <c r="P96" s="1796"/>
      <c r="Q96" s="1797"/>
      <c r="W96" s="410"/>
      <c r="X96" s="410"/>
    </row>
    <row r="97" spans="2:24" x14ac:dyDescent="0.25">
      <c r="B97" s="35"/>
      <c r="C97" s="411"/>
      <c r="D97" s="199"/>
      <c r="E97" s="199"/>
      <c r="F97" s="199"/>
      <c r="G97" s="199"/>
      <c r="H97" s="199"/>
      <c r="I97" s="196"/>
      <c r="J97" s="196"/>
      <c r="K97" s="199"/>
      <c r="L97" s="199"/>
      <c r="M97" s="410"/>
      <c r="N97" s="410"/>
      <c r="O97" s="410"/>
      <c r="P97" s="100"/>
      <c r="Q97" s="100"/>
      <c r="W97" s="410"/>
      <c r="X97" s="410"/>
    </row>
    <row r="98" spans="2:24" x14ac:dyDescent="0.25">
      <c r="B98" s="35"/>
      <c r="C98" s="411"/>
      <c r="D98" s="199"/>
      <c r="E98" s="199"/>
      <c r="F98" s="199"/>
      <c r="G98" s="199"/>
      <c r="H98" s="199"/>
      <c r="I98" s="196"/>
      <c r="J98" s="196"/>
      <c r="K98" s="199"/>
      <c r="L98" s="199"/>
      <c r="M98" s="410"/>
      <c r="N98" s="410"/>
      <c r="O98" s="410"/>
      <c r="P98" s="100"/>
      <c r="Q98" s="100"/>
      <c r="W98" s="410"/>
      <c r="X98" s="410"/>
    </row>
    <row r="99" spans="2:24" x14ac:dyDescent="0.25">
      <c r="B99" s="35"/>
      <c r="C99" s="411"/>
      <c r="D99" s="199"/>
      <c r="E99" s="199"/>
      <c r="F99" s="199"/>
      <c r="G99" s="199"/>
      <c r="H99" s="199"/>
      <c r="I99" s="196"/>
      <c r="J99" s="196"/>
      <c r="K99" s="199"/>
      <c r="L99" s="199"/>
      <c r="M99" s="410"/>
      <c r="N99" s="410"/>
      <c r="O99" s="410"/>
      <c r="P99" s="100"/>
      <c r="Q99" s="100"/>
      <c r="W99" s="410"/>
      <c r="X99" s="410"/>
    </row>
    <row r="100" spans="2:24" x14ac:dyDescent="0.25">
      <c r="P100" s="100"/>
      <c r="Q100" s="100"/>
      <c r="W100" s="410"/>
      <c r="X100" s="410"/>
    </row>
    <row r="101" spans="2:24" ht="15.75" thickBot="1" x14ac:dyDescent="0.3">
      <c r="P101" s="100"/>
      <c r="Q101" s="100"/>
      <c r="W101" s="410"/>
      <c r="X101" s="410"/>
    </row>
    <row r="102" spans="2:24" ht="27" thickBot="1" x14ac:dyDescent="0.3">
      <c r="B102" s="1584" t="s">
        <v>158</v>
      </c>
      <c r="C102" s="1585"/>
      <c r="D102" s="1585"/>
      <c r="E102" s="1585"/>
      <c r="F102" s="1585"/>
      <c r="G102" s="1585"/>
      <c r="H102" s="1585"/>
      <c r="I102" s="1585"/>
      <c r="J102" s="1585"/>
      <c r="K102" s="1585"/>
      <c r="L102" s="1585"/>
      <c r="M102" s="1585"/>
      <c r="N102" s="1586"/>
      <c r="P102" s="100"/>
      <c r="Q102" s="100"/>
      <c r="W102" s="410"/>
      <c r="X102" s="410"/>
    </row>
    <row r="103" spans="2:24" x14ac:dyDescent="0.25">
      <c r="P103" s="100"/>
      <c r="Q103" s="100"/>
      <c r="W103" s="410"/>
      <c r="X103" s="410"/>
    </row>
    <row r="104" spans="2:24" x14ac:dyDescent="0.25">
      <c r="P104" s="100"/>
      <c r="Q104" s="100"/>
      <c r="W104" s="410"/>
      <c r="X104" s="410"/>
    </row>
    <row r="105" spans="2:24" ht="30" x14ac:dyDescent="0.25">
      <c r="B105" s="114" t="s">
        <v>18</v>
      </c>
      <c r="C105" s="114" t="s">
        <v>159</v>
      </c>
      <c r="D105" s="1579" t="s">
        <v>81</v>
      </c>
      <c r="E105" s="1581"/>
      <c r="P105" s="100"/>
      <c r="Q105" s="100"/>
      <c r="W105" s="410"/>
      <c r="X105" s="410"/>
    </row>
    <row r="106" spans="2:24" ht="72" customHeight="1" x14ac:dyDescent="0.25">
      <c r="B106" s="412" t="s">
        <v>160</v>
      </c>
      <c r="C106" s="299" t="s">
        <v>19</v>
      </c>
      <c r="D106" s="1612" t="s">
        <v>1588</v>
      </c>
      <c r="E106" s="1612"/>
      <c r="P106" s="100"/>
      <c r="Q106" s="100"/>
    </row>
    <row r="109" spans="2:24" ht="26.25" x14ac:dyDescent="0.25">
      <c r="B109" s="1562" t="s">
        <v>161</v>
      </c>
      <c r="C109" s="1563"/>
      <c r="D109" s="1563"/>
      <c r="E109" s="1563"/>
      <c r="F109" s="1563"/>
      <c r="G109" s="1563"/>
      <c r="H109" s="1563"/>
      <c r="I109" s="1563"/>
      <c r="J109" s="1563"/>
      <c r="K109" s="1563"/>
      <c r="L109" s="1563"/>
      <c r="M109" s="1563"/>
      <c r="N109" s="1563"/>
      <c r="O109" s="1563"/>
      <c r="P109" s="1563"/>
    </row>
    <row r="111" spans="2:24" ht="15.75" thickBot="1" x14ac:dyDescent="0.3"/>
    <row r="112" spans="2:24" ht="27" thickBot="1" x14ac:dyDescent="0.3">
      <c r="B112" s="1584" t="s">
        <v>162</v>
      </c>
      <c r="C112" s="1585"/>
      <c r="D112" s="1585"/>
      <c r="E112" s="1585"/>
      <c r="F112" s="1585"/>
      <c r="G112" s="1585"/>
      <c r="H112" s="1585"/>
      <c r="I112" s="1585"/>
      <c r="J112" s="1585"/>
      <c r="K112" s="1585"/>
      <c r="L112" s="1585"/>
      <c r="M112" s="1585"/>
      <c r="N112" s="1586"/>
    </row>
    <row r="114" spans="1:26" ht="15.75" thickBot="1" x14ac:dyDescent="0.3">
      <c r="M114" s="58"/>
      <c r="N114" s="58"/>
    </row>
    <row r="115" spans="1:26" s="3" customFormat="1" ht="60" x14ac:dyDescent="0.25">
      <c r="B115" s="156" t="s">
        <v>34</v>
      </c>
      <c r="C115" s="156" t="s">
        <v>35</v>
      </c>
      <c r="D115" s="156" t="s">
        <v>36</v>
      </c>
      <c r="E115" s="156" t="s">
        <v>37</v>
      </c>
      <c r="F115" s="156" t="s">
        <v>38</v>
      </c>
      <c r="G115" s="156" t="s">
        <v>39</v>
      </c>
      <c r="H115" s="156" t="s">
        <v>40</v>
      </c>
      <c r="I115" s="156" t="s">
        <v>41</v>
      </c>
      <c r="J115" s="156" t="s">
        <v>42</v>
      </c>
      <c r="K115" s="156" t="s">
        <v>43</v>
      </c>
      <c r="L115" s="156" t="s">
        <v>44</v>
      </c>
      <c r="M115" s="158" t="s">
        <v>45</v>
      </c>
      <c r="N115" s="156" t="s">
        <v>46</v>
      </c>
      <c r="O115" s="156" t="s">
        <v>47</v>
      </c>
      <c r="P115" s="159" t="s">
        <v>48</v>
      </c>
      <c r="Q115" s="159" t="s">
        <v>49</v>
      </c>
    </row>
    <row r="116" spans="1:26" s="76" customFormat="1" ht="84" customHeight="1" x14ac:dyDescent="0.25">
      <c r="A116" s="62">
        <v>1</v>
      </c>
      <c r="B116" s="77" t="s">
        <v>1503</v>
      </c>
      <c r="C116" s="79" t="s">
        <v>1503</v>
      </c>
      <c r="D116" s="77" t="s">
        <v>1509</v>
      </c>
      <c r="E116" s="310">
        <v>54</v>
      </c>
      <c r="F116" s="165" t="s">
        <v>19</v>
      </c>
      <c r="G116" s="311">
        <v>1</v>
      </c>
      <c r="H116" s="312">
        <v>41331</v>
      </c>
      <c r="I116" s="312">
        <v>41639</v>
      </c>
      <c r="J116" s="167" t="s">
        <v>20</v>
      </c>
      <c r="K116" s="313">
        <v>10.06</v>
      </c>
      <c r="L116" s="167"/>
      <c r="M116" s="313">
        <v>368</v>
      </c>
      <c r="N116" s="313">
        <f>+M116*G116</f>
        <v>368</v>
      </c>
      <c r="O116" s="171">
        <v>700669815</v>
      </c>
      <c r="P116" s="171" t="s">
        <v>1569</v>
      </c>
      <c r="Q116" s="74"/>
      <c r="R116" s="75"/>
      <c r="S116" s="75"/>
      <c r="T116" s="75"/>
      <c r="U116" s="75"/>
      <c r="V116" s="75"/>
      <c r="W116" s="75"/>
      <c r="X116" s="75"/>
      <c r="Y116" s="75"/>
      <c r="Z116" s="75"/>
    </row>
    <row r="117" spans="1:26" s="76" customFormat="1" ht="60" x14ac:dyDescent="0.25">
      <c r="A117" s="62">
        <f>+A116+1</f>
        <v>2</v>
      </c>
      <c r="B117" s="77" t="s">
        <v>1504</v>
      </c>
      <c r="C117" s="79" t="s">
        <v>290</v>
      </c>
      <c r="D117" s="77" t="s">
        <v>1570</v>
      </c>
      <c r="E117" s="164" t="s">
        <v>1571</v>
      </c>
      <c r="F117" s="165" t="s">
        <v>19</v>
      </c>
      <c r="G117" s="311">
        <v>1</v>
      </c>
      <c r="H117" s="165" t="s">
        <v>1572</v>
      </c>
      <c r="I117" s="312">
        <v>40422</v>
      </c>
      <c r="J117" s="167" t="s">
        <v>20</v>
      </c>
      <c r="K117" s="167"/>
      <c r="L117" s="313">
        <v>7.63</v>
      </c>
      <c r="M117" s="313"/>
      <c r="N117" s="313"/>
      <c r="O117" s="171"/>
      <c r="P117" s="171" t="s">
        <v>1573</v>
      </c>
      <c r="Q117" s="74" t="s">
        <v>1574</v>
      </c>
      <c r="R117" s="75"/>
      <c r="S117" s="75"/>
      <c r="T117" s="75"/>
      <c r="U117" s="75"/>
      <c r="V117" s="75"/>
      <c r="W117" s="75"/>
      <c r="X117" s="75"/>
      <c r="Y117" s="75"/>
      <c r="Z117" s="75"/>
    </row>
    <row r="118" spans="1:26" s="76" customFormat="1" x14ac:dyDescent="0.25">
      <c r="A118" s="62">
        <f t="shared" ref="A118:A123" si="1">+A117+1</f>
        <v>3</v>
      </c>
      <c r="B118" s="77"/>
      <c r="C118" s="79"/>
      <c r="D118" s="77"/>
      <c r="E118" s="164"/>
      <c r="F118" s="165"/>
      <c r="G118" s="165"/>
      <c r="H118" s="165"/>
      <c r="I118" s="167"/>
      <c r="J118" s="167"/>
      <c r="K118" s="167"/>
      <c r="L118" s="167"/>
      <c r="M118" s="313"/>
      <c r="N118" s="313"/>
      <c r="O118" s="171"/>
      <c r="P118" s="171"/>
      <c r="Q118" s="74"/>
      <c r="R118" s="75"/>
      <c r="S118" s="75"/>
      <c r="T118" s="75"/>
      <c r="U118" s="75"/>
      <c r="V118" s="75"/>
      <c r="W118" s="75"/>
      <c r="X118" s="75"/>
      <c r="Y118" s="75"/>
      <c r="Z118" s="75"/>
    </row>
    <row r="119" spans="1:26" s="76" customFormat="1" x14ac:dyDescent="0.25">
      <c r="A119" s="62">
        <f t="shared" si="1"/>
        <v>4</v>
      </c>
      <c r="B119" s="77"/>
      <c r="C119" s="79"/>
      <c r="D119" s="77"/>
      <c r="E119" s="164"/>
      <c r="F119" s="165"/>
      <c r="G119" s="165"/>
      <c r="H119" s="165"/>
      <c r="I119" s="167"/>
      <c r="J119" s="167"/>
      <c r="K119" s="167"/>
      <c r="L119" s="167"/>
      <c r="M119" s="313"/>
      <c r="N119" s="313"/>
      <c r="O119" s="171"/>
      <c r="P119" s="171"/>
      <c r="Q119" s="74"/>
      <c r="R119" s="75"/>
      <c r="S119" s="75"/>
      <c r="T119" s="75"/>
      <c r="U119" s="75"/>
      <c r="V119" s="75"/>
      <c r="W119" s="75"/>
      <c r="X119" s="75"/>
      <c r="Y119" s="75"/>
      <c r="Z119" s="75"/>
    </row>
    <row r="120" spans="1:26" s="76" customFormat="1" x14ac:dyDescent="0.25">
      <c r="A120" s="62">
        <f t="shared" si="1"/>
        <v>5</v>
      </c>
      <c r="B120" s="77"/>
      <c r="C120" s="79"/>
      <c r="D120" s="77"/>
      <c r="E120" s="164"/>
      <c r="F120" s="165"/>
      <c r="G120" s="165"/>
      <c r="H120" s="165"/>
      <c r="I120" s="167"/>
      <c r="J120" s="167"/>
      <c r="K120" s="167"/>
      <c r="L120" s="167"/>
      <c r="M120" s="313"/>
      <c r="N120" s="313"/>
      <c r="O120" s="171"/>
      <c r="P120" s="171"/>
      <c r="Q120" s="74"/>
      <c r="R120" s="75"/>
      <c r="S120" s="75"/>
      <c r="T120" s="75"/>
      <c r="U120" s="75"/>
      <c r="V120" s="75"/>
      <c r="W120" s="75"/>
      <c r="X120" s="75"/>
      <c r="Y120" s="75"/>
      <c r="Z120" s="75"/>
    </row>
    <row r="121" spans="1:26" s="76" customFormat="1" x14ac:dyDescent="0.25">
      <c r="A121" s="62">
        <f t="shared" si="1"/>
        <v>6</v>
      </c>
      <c r="B121" s="77"/>
      <c r="C121" s="79"/>
      <c r="D121" s="77"/>
      <c r="E121" s="164"/>
      <c r="F121" s="165"/>
      <c r="G121" s="165"/>
      <c r="H121" s="165"/>
      <c r="I121" s="167"/>
      <c r="J121" s="167"/>
      <c r="K121" s="167"/>
      <c r="L121" s="167"/>
      <c r="M121" s="313"/>
      <c r="N121" s="313"/>
      <c r="O121" s="171"/>
      <c r="P121" s="171"/>
      <c r="Q121" s="74"/>
      <c r="R121" s="75"/>
      <c r="S121" s="75"/>
      <c r="T121" s="75"/>
      <c r="U121" s="75"/>
      <c r="V121" s="75"/>
      <c r="W121" s="75"/>
      <c r="X121" s="75"/>
      <c r="Y121" s="75"/>
      <c r="Z121" s="75"/>
    </row>
    <row r="122" spans="1:26" s="76" customFormat="1" x14ac:dyDescent="0.25">
      <c r="A122" s="62">
        <f t="shared" si="1"/>
        <v>7</v>
      </c>
      <c r="B122" s="77"/>
      <c r="C122" s="79"/>
      <c r="D122" s="77"/>
      <c r="E122" s="164"/>
      <c r="F122" s="165"/>
      <c r="G122" s="165"/>
      <c r="H122" s="165"/>
      <c r="I122" s="167"/>
      <c r="J122" s="167"/>
      <c r="K122" s="167"/>
      <c r="L122" s="167"/>
      <c r="M122" s="313"/>
      <c r="N122" s="313"/>
      <c r="O122" s="171"/>
      <c r="P122" s="171"/>
      <c r="Q122" s="74"/>
      <c r="R122" s="75"/>
      <c r="S122" s="75"/>
      <c r="T122" s="75"/>
      <c r="U122" s="75"/>
      <c r="V122" s="75"/>
      <c r="W122" s="75"/>
      <c r="X122" s="75"/>
      <c r="Y122" s="75"/>
      <c r="Z122" s="75"/>
    </row>
    <row r="123" spans="1:26" s="76" customFormat="1" x14ac:dyDescent="0.25">
      <c r="A123" s="62">
        <f t="shared" si="1"/>
        <v>8</v>
      </c>
      <c r="B123" s="77"/>
      <c r="C123" s="79"/>
      <c r="D123" s="77"/>
      <c r="E123" s="164"/>
      <c r="F123" s="165"/>
      <c r="G123" s="165"/>
      <c r="H123" s="165"/>
      <c r="I123" s="167"/>
      <c r="J123" s="167"/>
      <c r="K123" s="167"/>
      <c r="L123" s="167"/>
      <c r="M123" s="313"/>
      <c r="N123" s="313"/>
      <c r="O123" s="171"/>
      <c r="P123" s="171"/>
      <c r="Q123" s="74"/>
      <c r="R123" s="75"/>
      <c r="S123" s="75"/>
      <c r="T123" s="75"/>
      <c r="U123" s="75"/>
      <c r="V123" s="75"/>
      <c r="W123" s="75"/>
      <c r="X123" s="75"/>
      <c r="Y123" s="75"/>
      <c r="Z123" s="75"/>
    </row>
    <row r="124" spans="1:26" s="76" customFormat="1" x14ac:dyDescent="0.25">
      <c r="A124" s="62"/>
      <c r="B124" s="163" t="s">
        <v>29</v>
      </c>
      <c r="C124" s="79"/>
      <c r="D124" s="77"/>
      <c r="E124" s="164"/>
      <c r="F124" s="165"/>
      <c r="G124" s="165"/>
      <c r="H124" s="165"/>
      <c r="I124" s="167"/>
      <c r="J124" s="167"/>
      <c r="K124" s="169">
        <f>SUM(K116:K123)</f>
        <v>10.06</v>
      </c>
      <c r="L124" s="169">
        <f>SUM(L116:L123)</f>
        <v>7.63</v>
      </c>
      <c r="M124" s="168">
        <f>SUM(M116:M123)</f>
        <v>368</v>
      </c>
      <c r="N124" s="169">
        <f>SUM(N116:N123)</f>
        <v>368</v>
      </c>
      <c r="O124" s="171"/>
      <c r="P124" s="171"/>
      <c r="Q124" s="88"/>
    </row>
    <row r="125" spans="1:26" x14ac:dyDescent="0.25">
      <c r="B125" s="100"/>
      <c r="C125" s="100"/>
      <c r="D125" s="100"/>
      <c r="E125" s="102"/>
      <c r="F125" s="100"/>
      <c r="G125" s="100"/>
      <c r="H125" s="100"/>
      <c r="I125" s="100"/>
      <c r="J125" s="100"/>
      <c r="K125" s="100"/>
      <c r="L125" s="100"/>
      <c r="M125" s="100"/>
      <c r="N125" s="100"/>
      <c r="O125" s="100"/>
      <c r="P125" s="100"/>
    </row>
    <row r="126" spans="1:26" ht="18.75" x14ac:dyDescent="0.25">
      <c r="B126" s="106" t="s">
        <v>163</v>
      </c>
      <c r="C126" s="172">
        <f>+K124</f>
        <v>10.06</v>
      </c>
      <c r="H126" s="110"/>
      <c r="I126" s="110"/>
      <c r="J126" s="110"/>
      <c r="K126" s="110"/>
      <c r="L126" s="110"/>
      <c r="M126" s="110"/>
      <c r="N126" s="100"/>
      <c r="O126" s="100"/>
      <c r="P126" s="100"/>
    </row>
    <row r="128" spans="1:26" ht="15.75" thickBot="1" x14ac:dyDescent="0.3"/>
    <row r="129" spans="2:17" ht="30.75" thickBot="1" x14ac:dyDescent="0.3">
      <c r="B129" s="237" t="s">
        <v>175</v>
      </c>
      <c r="C129" s="200" t="s">
        <v>176</v>
      </c>
      <c r="D129" s="237" t="s">
        <v>28</v>
      </c>
      <c r="E129" s="200" t="s">
        <v>402</v>
      </c>
    </row>
    <row r="130" spans="2:17" x14ac:dyDescent="0.25">
      <c r="B130" s="239" t="s">
        <v>403</v>
      </c>
      <c r="C130" s="241">
        <v>20</v>
      </c>
      <c r="D130" s="241">
        <v>20</v>
      </c>
      <c r="E130" s="1610">
        <f>+D130+D131+D132</f>
        <v>20</v>
      </c>
    </row>
    <row r="131" spans="2:17" x14ac:dyDescent="0.25">
      <c r="B131" s="239" t="s">
        <v>404</v>
      </c>
      <c r="C131" s="299">
        <v>30</v>
      </c>
      <c r="D131" s="155">
        <v>0</v>
      </c>
      <c r="E131" s="1602"/>
    </row>
    <row r="132" spans="2:17" ht="15.75" thickBot="1" x14ac:dyDescent="0.3">
      <c r="B132" s="239" t="s">
        <v>405</v>
      </c>
      <c r="C132" s="243">
        <v>40</v>
      </c>
      <c r="D132" s="243">
        <v>0</v>
      </c>
      <c r="E132" s="1611"/>
    </row>
    <row r="134" spans="2:17" ht="15.75" thickBot="1" x14ac:dyDescent="0.3"/>
    <row r="135" spans="2:17" ht="27" thickBot="1" x14ac:dyDescent="0.3">
      <c r="B135" s="1584" t="s">
        <v>164</v>
      </c>
      <c r="C135" s="1585"/>
      <c r="D135" s="1585"/>
      <c r="E135" s="1585"/>
      <c r="F135" s="1585"/>
      <c r="G135" s="1585"/>
      <c r="H135" s="1585"/>
      <c r="I135" s="1585"/>
      <c r="J135" s="1585"/>
      <c r="K135" s="1585"/>
      <c r="L135" s="1585"/>
      <c r="M135" s="1585"/>
      <c r="N135" s="1586"/>
    </row>
    <row r="137" spans="2:17" ht="75" x14ac:dyDescent="0.25">
      <c r="B137" s="287" t="s">
        <v>97</v>
      </c>
      <c r="C137" s="287" t="s">
        <v>98</v>
      </c>
      <c r="D137" s="287" t="s">
        <v>99</v>
      </c>
      <c r="E137" s="287" t="s">
        <v>100</v>
      </c>
      <c r="F137" s="287" t="s">
        <v>101</v>
      </c>
      <c r="G137" s="287" t="s">
        <v>102</v>
      </c>
      <c r="H137" s="287" t="s">
        <v>103</v>
      </c>
      <c r="I137" s="287" t="s">
        <v>104</v>
      </c>
      <c r="J137" s="1579" t="s">
        <v>105</v>
      </c>
      <c r="K137" s="1580"/>
      <c r="L137" s="1581"/>
      <c r="M137" s="287" t="s">
        <v>106</v>
      </c>
      <c r="N137" s="287" t="s">
        <v>107</v>
      </c>
      <c r="O137" s="287" t="s">
        <v>108</v>
      </c>
      <c r="P137" s="1579" t="s">
        <v>81</v>
      </c>
      <c r="Q137" s="1581"/>
    </row>
    <row r="138" spans="2:17" ht="45" x14ac:dyDescent="0.25">
      <c r="C138" s="182"/>
      <c r="D138" s="281"/>
      <c r="E138" s="281"/>
      <c r="F138" s="281"/>
      <c r="G138" s="281"/>
      <c r="H138" s="315"/>
      <c r="I138" s="282" t="s">
        <v>1520</v>
      </c>
      <c r="J138" s="332" t="s">
        <v>109</v>
      </c>
      <c r="K138" s="284" t="s">
        <v>110</v>
      </c>
      <c r="L138" s="283" t="s">
        <v>111</v>
      </c>
      <c r="M138" s="51"/>
      <c r="N138" s="51"/>
      <c r="O138" s="51"/>
      <c r="P138" s="1609"/>
      <c r="Q138" s="1609"/>
    </row>
    <row r="139" spans="2:17" ht="83.25" customHeight="1" x14ac:dyDescent="0.25">
      <c r="B139" s="182" t="s">
        <v>1044</v>
      </c>
      <c r="C139" s="182" t="s">
        <v>1575</v>
      </c>
      <c r="D139" s="281" t="s">
        <v>1576</v>
      </c>
      <c r="E139" s="281">
        <v>34979840</v>
      </c>
      <c r="F139" s="281" t="s">
        <v>1577</v>
      </c>
      <c r="G139" s="184" t="s">
        <v>1249</v>
      </c>
      <c r="H139" s="315">
        <v>37337</v>
      </c>
      <c r="I139" s="282" t="s">
        <v>1520</v>
      </c>
      <c r="J139" s="332" t="s">
        <v>1578</v>
      </c>
      <c r="K139" s="284" t="s">
        <v>1579</v>
      </c>
      <c r="L139" s="283" t="s">
        <v>155</v>
      </c>
      <c r="M139" s="51" t="s">
        <v>1580</v>
      </c>
      <c r="N139" s="51" t="s">
        <v>19</v>
      </c>
      <c r="O139" s="51" t="s">
        <v>20</v>
      </c>
      <c r="P139" s="1714" t="s">
        <v>3496</v>
      </c>
      <c r="Q139" s="1715"/>
    </row>
    <row r="140" spans="2:17" ht="83.25" customHeight="1" x14ac:dyDescent="0.25">
      <c r="B140" s="51" t="s">
        <v>1581</v>
      </c>
      <c r="C140" s="182" t="s">
        <v>1575</v>
      </c>
      <c r="D140" s="281" t="s">
        <v>1582</v>
      </c>
      <c r="E140" s="281">
        <v>1067843483</v>
      </c>
      <c r="F140" s="281" t="s">
        <v>446</v>
      </c>
      <c r="G140" s="184" t="s">
        <v>436</v>
      </c>
      <c r="H140" s="315">
        <v>39734</v>
      </c>
      <c r="I140" s="282" t="s">
        <v>1520</v>
      </c>
      <c r="J140" s="332" t="s">
        <v>1520</v>
      </c>
      <c r="K140" s="283" t="s">
        <v>1520</v>
      </c>
      <c r="L140" s="283" t="s">
        <v>1520</v>
      </c>
      <c r="M140" s="51" t="s">
        <v>1580</v>
      </c>
      <c r="N140" s="51" t="s">
        <v>19</v>
      </c>
      <c r="O140" s="51" t="s">
        <v>20</v>
      </c>
      <c r="P140" s="1714" t="s">
        <v>3497</v>
      </c>
      <c r="Q140" s="1715"/>
    </row>
    <row r="141" spans="2:17" ht="83.25" customHeight="1" x14ac:dyDescent="0.25">
      <c r="B141" s="182" t="s">
        <v>1583</v>
      </c>
      <c r="C141" s="51" t="s">
        <v>1575</v>
      </c>
      <c r="D141" s="51" t="s">
        <v>1584</v>
      </c>
      <c r="E141" s="51">
        <v>50905627</v>
      </c>
      <c r="F141" s="154" t="s">
        <v>1585</v>
      </c>
      <c r="G141" s="192" t="s">
        <v>1586</v>
      </c>
      <c r="H141" s="309">
        <v>35685</v>
      </c>
      <c r="I141" s="51" t="s">
        <v>1520</v>
      </c>
      <c r="J141" s="51" t="s">
        <v>1578</v>
      </c>
      <c r="K141" s="51" t="s">
        <v>1587</v>
      </c>
      <c r="L141" s="51" t="s">
        <v>155</v>
      </c>
      <c r="M141" s="51" t="s">
        <v>1580</v>
      </c>
      <c r="N141" s="51" t="s">
        <v>19</v>
      </c>
      <c r="O141" s="51" t="s">
        <v>20</v>
      </c>
      <c r="P141" s="1714" t="s">
        <v>3498</v>
      </c>
      <c r="Q141" s="1715"/>
    </row>
    <row r="143" spans="2:17" ht="15.75" thickBot="1" x14ac:dyDescent="0.3"/>
    <row r="144" spans="2:17" ht="30" x14ac:dyDescent="0.25">
      <c r="B144" s="55" t="s">
        <v>18</v>
      </c>
      <c r="C144" s="55" t="s">
        <v>175</v>
      </c>
      <c r="D144" s="287" t="s">
        <v>176</v>
      </c>
      <c r="E144" s="55" t="s">
        <v>28</v>
      </c>
      <c r="F144" s="200" t="s">
        <v>177</v>
      </c>
      <c r="G144" s="201"/>
    </row>
    <row r="145" spans="2:7" ht="108" x14ac:dyDescent="0.2">
      <c r="B145" s="1734" t="s">
        <v>178</v>
      </c>
      <c r="C145" s="202" t="s">
        <v>179</v>
      </c>
      <c r="D145" s="155">
        <v>25</v>
      </c>
      <c r="E145" s="155"/>
      <c r="F145" s="1735">
        <f>+E145+E146+E147</f>
        <v>0</v>
      </c>
      <c r="G145" s="203"/>
    </row>
    <row r="146" spans="2:7" ht="96" x14ac:dyDescent="0.2">
      <c r="B146" s="1734"/>
      <c r="C146" s="202" t="s">
        <v>180</v>
      </c>
      <c r="D146" s="192">
        <v>25</v>
      </c>
      <c r="E146" s="155"/>
      <c r="F146" s="1736"/>
      <c r="G146" s="203"/>
    </row>
    <row r="147" spans="2:7" ht="60" x14ac:dyDescent="0.2">
      <c r="B147" s="1734"/>
      <c r="C147" s="202" t="s">
        <v>181</v>
      </c>
      <c r="D147" s="155">
        <v>10</v>
      </c>
      <c r="E147" s="155"/>
      <c r="F147" s="1737"/>
      <c r="G147" s="203"/>
    </row>
    <row r="148" spans="2:7" x14ac:dyDescent="0.25">
      <c r="C148"/>
    </row>
    <row r="151" spans="2:7" x14ac:dyDescent="0.25">
      <c r="B151" s="47" t="s">
        <v>182</v>
      </c>
    </row>
    <row r="154" spans="2:7" x14ac:dyDescent="0.25">
      <c r="B154" s="49" t="s">
        <v>18</v>
      </c>
      <c r="C154" s="49" t="s">
        <v>27</v>
      </c>
      <c r="D154" s="55" t="s">
        <v>28</v>
      </c>
      <c r="E154" s="55" t="s">
        <v>29</v>
      </c>
    </row>
    <row r="155" spans="2:7" ht="28.5" x14ac:dyDescent="0.25">
      <c r="B155" s="56" t="s">
        <v>183</v>
      </c>
      <c r="C155" s="257">
        <v>40</v>
      </c>
      <c r="D155" s="155">
        <f>+E130</f>
        <v>20</v>
      </c>
      <c r="E155" s="1566">
        <f>+D155+D156</f>
        <v>20</v>
      </c>
    </row>
    <row r="156" spans="2:7" ht="42.75" x14ac:dyDescent="0.25">
      <c r="B156" s="56" t="s">
        <v>184</v>
      </c>
      <c r="C156" s="257">
        <v>60</v>
      </c>
      <c r="D156" s="155">
        <f>+F145</f>
        <v>0</v>
      </c>
      <c r="E156" s="1567"/>
    </row>
  </sheetData>
  <sheetProtection sheet="1" objects="1" scenarios="1" formatCells="0" formatColumns="0" formatRows="0" insertColumns="0" insertRows="0" insertHyperlinks="0" deleteColumns="0" deleteRows="0"/>
  <mergeCells count="54">
    <mergeCell ref="C9:N9"/>
    <mergeCell ref="B2:P2"/>
    <mergeCell ref="B4:P4"/>
    <mergeCell ref="C6:N6"/>
    <mergeCell ref="C7:N7"/>
    <mergeCell ref="C8:N8"/>
    <mergeCell ref="O69:P69"/>
    <mergeCell ref="C10:E10"/>
    <mergeCell ref="B14:C21"/>
    <mergeCell ref="B22:C22"/>
    <mergeCell ref="E40:E41"/>
    <mergeCell ref="M45:N45"/>
    <mergeCell ref="B57:B58"/>
    <mergeCell ref="C57:C58"/>
    <mergeCell ref="D57:E57"/>
    <mergeCell ref="C61:N61"/>
    <mergeCell ref="B63:N63"/>
    <mergeCell ref="O66:P66"/>
    <mergeCell ref="O67:P67"/>
    <mergeCell ref="O68:P68"/>
    <mergeCell ref="P90:Q90"/>
    <mergeCell ref="O70:P70"/>
    <mergeCell ref="O71:P71"/>
    <mergeCell ref="O72:P72"/>
    <mergeCell ref="O73:P73"/>
    <mergeCell ref="O74:P74"/>
    <mergeCell ref="O75:P75"/>
    <mergeCell ref="B81:N81"/>
    <mergeCell ref="J86:L86"/>
    <mergeCell ref="P86:Q86"/>
    <mergeCell ref="P88:Q88"/>
    <mergeCell ref="P89:Q89"/>
    <mergeCell ref="E130:E132"/>
    <mergeCell ref="P91:Q91"/>
    <mergeCell ref="P92:Q92"/>
    <mergeCell ref="P93:Q93"/>
    <mergeCell ref="P94:Q94"/>
    <mergeCell ref="P95:Q95"/>
    <mergeCell ref="B102:N102"/>
    <mergeCell ref="D105:E105"/>
    <mergeCell ref="D106:E106"/>
    <mergeCell ref="B109:P109"/>
    <mergeCell ref="B112:N112"/>
    <mergeCell ref="P96:Q96"/>
    <mergeCell ref="P141:Q141"/>
    <mergeCell ref="B145:B147"/>
    <mergeCell ref="F145:F147"/>
    <mergeCell ref="E155:E156"/>
    <mergeCell ref="B135:N135"/>
    <mergeCell ref="J137:L137"/>
    <mergeCell ref="P137:Q137"/>
    <mergeCell ref="P138:Q138"/>
    <mergeCell ref="P139:Q139"/>
    <mergeCell ref="P140:Q140"/>
  </mergeCells>
  <dataValidations count="2">
    <dataValidation type="list" allowBlank="1" showInputMessage="1" showErrorMessage="1" sqref="WVE983072 A65568 IS65568 SO65568 ACK65568 AMG65568 AWC65568 BFY65568 BPU65568 BZQ65568 CJM65568 CTI65568 DDE65568 DNA65568 DWW65568 EGS65568 EQO65568 FAK65568 FKG65568 FUC65568 GDY65568 GNU65568 GXQ65568 HHM65568 HRI65568 IBE65568 ILA65568 IUW65568 JES65568 JOO65568 JYK65568 KIG65568 KSC65568 LBY65568 LLU65568 LVQ65568 MFM65568 MPI65568 MZE65568 NJA65568 NSW65568 OCS65568 OMO65568 OWK65568 PGG65568 PQC65568 PZY65568 QJU65568 QTQ65568 RDM65568 RNI65568 RXE65568 SHA65568 SQW65568 TAS65568 TKO65568 TUK65568 UEG65568 UOC65568 UXY65568 VHU65568 VRQ65568 WBM65568 WLI65568 WVE65568 A131104 IS131104 SO131104 ACK131104 AMG131104 AWC131104 BFY131104 BPU131104 BZQ131104 CJM131104 CTI131104 DDE131104 DNA131104 DWW131104 EGS131104 EQO131104 FAK131104 FKG131104 FUC131104 GDY131104 GNU131104 GXQ131104 HHM131104 HRI131104 IBE131104 ILA131104 IUW131104 JES131104 JOO131104 JYK131104 KIG131104 KSC131104 LBY131104 LLU131104 LVQ131104 MFM131104 MPI131104 MZE131104 NJA131104 NSW131104 OCS131104 OMO131104 OWK131104 PGG131104 PQC131104 PZY131104 QJU131104 QTQ131104 RDM131104 RNI131104 RXE131104 SHA131104 SQW131104 TAS131104 TKO131104 TUK131104 UEG131104 UOC131104 UXY131104 VHU131104 VRQ131104 WBM131104 WLI131104 WVE131104 A196640 IS196640 SO196640 ACK196640 AMG196640 AWC196640 BFY196640 BPU196640 BZQ196640 CJM196640 CTI196640 DDE196640 DNA196640 DWW196640 EGS196640 EQO196640 FAK196640 FKG196640 FUC196640 GDY196640 GNU196640 GXQ196640 HHM196640 HRI196640 IBE196640 ILA196640 IUW196640 JES196640 JOO196640 JYK196640 KIG196640 KSC196640 LBY196640 LLU196640 LVQ196640 MFM196640 MPI196640 MZE196640 NJA196640 NSW196640 OCS196640 OMO196640 OWK196640 PGG196640 PQC196640 PZY196640 QJU196640 QTQ196640 RDM196640 RNI196640 RXE196640 SHA196640 SQW196640 TAS196640 TKO196640 TUK196640 UEG196640 UOC196640 UXY196640 VHU196640 VRQ196640 WBM196640 WLI196640 WVE196640 A262176 IS262176 SO262176 ACK262176 AMG262176 AWC262176 BFY262176 BPU262176 BZQ262176 CJM262176 CTI262176 DDE262176 DNA262176 DWW262176 EGS262176 EQO262176 FAK262176 FKG262176 FUC262176 GDY262176 GNU262176 GXQ262176 HHM262176 HRI262176 IBE262176 ILA262176 IUW262176 JES262176 JOO262176 JYK262176 KIG262176 KSC262176 LBY262176 LLU262176 LVQ262176 MFM262176 MPI262176 MZE262176 NJA262176 NSW262176 OCS262176 OMO262176 OWK262176 PGG262176 PQC262176 PZY262176 QJU262176 QTQ262176 RDM262176 RNI262176 RXE262176 SHA262176 SQW262176 TAS262176 TKO262176 TUK262176 UEG262176 UOC262176 UXY262176 VHU262176 VRQ262176 WBM262176 WLI262176 WVE262176 A327712 IS327712 SO327712 ACK327712 AMG327712 AWC327712 BFY327712 BPU327712 BZQ327712 CJM327712 CTI327712 DDE327712 DNA327712 DWW327712 EGS327712 EQO327712 FAK327712 FKG327712 FUC327712 GDY327712 GNU327712 GXQ327712 HHM327712 HRI327712 IBE327712 ILA327712 IUW327712 JES327712 JOO327712 JYK327712 KIG327712 KSC327712 LBY327712 LLU327712 LVQ327712 MFM327712 MPI327712 MZE327712 NJA327712 NSW327712 OCS327712 OMO327712 OWK327712 PGG327712 PQC327712 PZY327712 QJU327712 QTQ327712 RDM327712 RNI327712 RXE327712 SHA327712 SQW327712 TAS327712 TKO327712 TUK327712 UEG327712 UOC327712 UXY327712 VHU327712 VRQ327712 WBM327712 WLI327712 WVE327712 A393248 IS393248 SO393248 ACK393248 AMG393248 AWC393248 BFY393248 BPU393248 BZQ393248 CJM393248 CTI393248 DDE393248 DNA393248 DWW393248 EGS393248 EQO393248 FAK393248 FKG393248 FUC393248 GDY393248 GNU393248 GXQ393248 HHM393248 HRI393248 IBE393248 ILA393248 IUW393248 JES393248 JOO393248 JYK393248 KIG393248 KSC393248 LBY393248 LLU393248 LVQ393248 MFM393248 MPI393248 MZE393248 NJA393248 NSW393248 OCS393248 OMO393248 OWK393248 PGG393248 PQC393248 PZY393248 QJU393248 QTQ393248 RDM393248 RNI393248 RXE393248 SHA393248 SQW393248 TAS393248 TKO393248 TUK393248 UEG393248 UOC393248 UXY393248 VHU393248 VRQ393248 WBM393248 WLI393248 WVE393248 A458784 IS458784 SO458784 ACK458784 AMG458784 AWC458784 BFY458784 BPU458784 BZQ458784 CJM458784 CTI458784 DDE458784 DNA458784 DWW458784 EGS458784 EQO458784 FAK458784 FKG458784 FUC458784 GDY458784 GNU458784 GXQ458784 HHM458784 HRI458784 IBE458784 ILA458784 IUW458784 JES458784 JOO458784 JYK458784 KIG458784 KSC458784 LBY458784 LLU458784 LVQ458784 MFM458784 MPI458784 MZE458784 NJA458784 NSW458784 OCS458784 OMO458784 OWK458784 PGG458784 PQC458784 PZY458784 QJU458784 QTQ458784 RDM458784 RNI458784 RXE458784 SHA458784 SQW458784 TAS458784 TKO458784 TUK458784 UEG458784 UOC458784 UXY458784 VHU458784 VRQ458784 WBM458784 WLI458784 WVE458784 A524320 IS524320 SO524320 ACK524320 AMG524320 AWC524320 BFY524320 BPU524320 BZQ524320 CJM524320 CTI524320 DDE524320 DNA524320 DWW524320 EGS524320 EQO524320 FAK524320 FKG524320 FUC524320 GDY524320 GNU524320 GXQ524320 HHM524320 HRI524320 IBE524320 ILA524320 IUW524320 JES524320 JOO524320 JYK524320 KIG524320 KSC524320 LBY524320 LLU524320 LVQ524320 MFM524320 MPI524320 MZE524320 NJA524320 NSW524320 OCS524320 OMO524320 OWK524320 PGG524320 PQC524320 PZY524320 QJU524320 QTQ524320 RDM524320 RNI524320 RXE524320 SHA524320 SQW524320 TAS524320 TKO524320 TUK524320 UEG524320 UOC524320 UXY524320 VHU524320 VRQ524320 WBM524320 WLI524320 WVE524320 A589856 IS589856 SO589856 ACK589856 AMG589856 AWC589856 BFY589856 BPU589856 BZQ589856 CJM589856 CTI589856 DDE589856 DNA589856 DWW589856 EGS589856 EQO589856 FAK589856 FKG589856 FUC589856 GDY589856 GNU589856 GXQ589856 HHM589856 HRI589856 IBE589856 ILA589856 IUW589856 JES589856 JOO589856 JYK589856 KIG589856 KSC589856 LBY589856 LLU589856 LVQ589856 MFM589856 MPI589856 MZE589856 NJA589856 NSW589856 OCS589856 OMO589856 OWK589856 PGG589856 PQC589856 PZY589856 QJU589856 QTQ589856 RDM589856 RNI589856 RXE589856 SHA589856 SQW589856 TAS589856 TKO589856 TUK589856 UEG589856 UOC589856 UXY589856 VHU589856 VRQ589856 WBM589856 WLI589856 WVE589856 A655392 IS655392 SO655392 ACK655392 AMG655392 AWC655392 BFY655392 BPU655392 BZQ655392 CJM655392 CTI655392 DDE655392 DNA655392 DWW655392 EGS655392 EQO655392 FAK655392 FKG655392 FUC655392 GDY655392 GNU655392 GXQ655392 HHM655392 HRI655392 IBE655392 ILA655392 IUW655392 JES655392 JOO655392 JYK655392 KIG655392 KSC655392 LBY655392 LLU655392 LVQ655392 MFM655392 MPI655392 MZE655392 NJA655392 NSW655392 OCS655392 OMO655392 OWK655392 PGG655392 PQC655392 PZY655392 QJU655392 QTQ655392 RDM655392 RNI655392 RXE655392 SHA655392 SQW655392 TAS655392 TKO655392 TUK655392 UEG655392 UOC655392 UXY655392 VHU655392 VRQ655392 WBM655392 WLI655392 WVE655392 A720928 IS720928 SO720928 ACK720928 AMG720928 AWC720928 BFY720928 BPU720928 BZQ720928 CJM720928 CTI720928 DDE720928 DNA720928 DWW720928 EGS720928 EQO720928 FAK720928 FKG720928 FUC720928 GDY720928 GNU720928 GXQ720928 HHM720928 HRI720928 IBE720928 ILA720928 IUW720928 JES720928 JOO720928 JYK720928 KIG720928 KSC720928 LBY720928 LLU720928 LVQ720928 MFM720928 MPI720928 MZE720928 NJA720928 NSW720928 OCS720928 OMO720928 OWK720928 PGG720928 PQC720928 PZY720928 QJU720928 QTQ720928 RDM720928 RNI720928 RXE720928 SHA720928 SQW720928 TAS720928 TKO720928 TUK720928 UEG720928 UOC720928 UXY720928 VHU720928 VRQ720928 WBM720928 WLI720928 WVE720928 A786464 IS786464 SO786464 ACK786464 AMG786464 AWC786464 BFY786464 BPU786464 BZQ786464 CJM786464 CTI786464 DDE786464 DNA786464 DWW786464 EGS786464 EQO786464 FAK786464 FKG786464 FUC786464 GDY786464 GNU786464 GXQ786464 HHM786464 HRI786464 IBE786464 ILA786464 IUW786464 JES786464 JOO786464 JYK786464 KIG786464 KSC786464 LBY786464 LLU786464 LVQ786464 MFM786464 MPI786464 MZE786464 NJA786464 NSW786464 OCS786464 OMO786464 OWK786464 PGG786464 PQC786464 PZY786464 QJU786464 QTQ786464 RDM786464 RNI786464 RXE786464 SHA786464 SQW786464 TAS786464 TKO786464 TUK786464 UEG786464 UOC786464 UXY786464 VHU786464 VRQ786464 WBM786464 WLI786464 WVE786464 A852000 IS852000 SO852000 ACK852000 AMG852000 AWC852000 BFY852000 BPU852000 BZQ852000 CJM852000 CTI852000 DDE852000 DNA852000 DWW852000 EGS852000 EQO852000 FAK852000 FKG852000 FUC852000 GDY852000 GNU852000 GXQ852000 HHM852000 HRI852000 IBE852000 ILA852000 IUW852000 JES852000 JOO852000 JYK852000 KIG852000 KSC852000 LBY852000 LLU852000 LVQ852000 MFM852000 MPI852000 MZE852000 NJA852000 NSW852000 OCS852000 OMO852000 OWK852000 PGG852000 PQC852000 PZY852000 QJU852000 QTQ852000 RDM852000 RNI852000 RXE852000 SHA852000 SQW852000 TAS852000 TKO852000 TUK852000 UEG852000 UOC852000 UXY852000 VHU852000 VRQ852000 WBM852000 WLI852000 WVE852000 A917536 IS917536 SO917536 ACK917536 AMG917536 AWC917536 BFY917536 BPU917536 BZQ917536 CJM917536 CTI917536 DDE917536 DNA917536 DWW917536 EGS917536 EQO917536 FAK917536 FKG917536 FUC917536 GDY917536 GNU917536 GXQ917536 HHM917536 HRI917536 IBE917536 ILA917536 IUW917536 JES917536 JOO917536 JYK917536 KIG917536 KSC917536 LBY917536 LLU917536 LVQ917536 MFM917536 MPI917536 MZE917536 NJA917536 NSW917536 OCS917536 OMO917536 OWK917536 PGG917536 PQC917536 PZY917536 QJU917536 QTQ917536 RDM917536 RNI917536 RXE917536 SHA917536 SQW917536 TAS917536 TKO917536 TUK917536 UEG917536 UOC917536 UXY917536 VHU917536 VRQ917536 WBM917536 WLI917536 WVE917536 A983072 IS983072 SO983072 ACK983072 AMG983072 AWC983072 BFY983072 BPU983072 BZQ983072 CJM983072 CTI983072 DDE983072 DNA983072 DWW983072 EGS983072 EQO983072 FAK983072 FKG983072 FUC983072 GDY983072 GNU983072 GXQ983072 HHM983072 HRI983072 IBE983072 ILA983072 IUW983072 JES983072 JOO983072 JYK983072 KIG983072 KSC983072 LBY983072 LLU983072 LVQ983072 MFM983072 MPI983072 MZE983072 NJA983072 NSW983072 OCS983072 OMO983072 OWK983072 PGG983072 PQC983072 PZY983072 QJU983072 QTQ983072 RDM983072 RNI983072 RXE983072 SHA983072 SQW983072 TAS983072 TKO983072 TUK983072 UEG983072 UOC983072 UXY983072 VHU983072 VRQ983072 WBM983072 WLI983072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2 WLL983072 C65568 IV65568 SR65568 ACN65568 AMJ65568 AWF65568 BGB65568 BPX65568 BZT65568 CJP65568 CTL65568 DDH65568 DND65568 DWZ65568 EGV65568 EQR65568 FAN65568 FKJ65568 FUF65568 GEB65568 GNX65568 GXT65568 HHP65568 HRL65568 IBH65568 ILD65568 IUZ65568 JEV65568 JOR65568 JYN65568 KIJ65568 KSF65568 LCB65568 LLX65568 LVT65568 MFP65568 MPL65568 MZH65568 NJD65568 NSZ65568 OCV65568 OMR65568 OWN65568 PGJ65568 PQF65568 QAB65568 QJX65568 QTT65568 RDP65568 RNL65568 RXH65568 SHD65568 SQZ65568 TAV65568 TKR65568 TUN65568 UEJ65568 UOF65568 UYB65568 VHX65568 VRT65568 WBP65568 WLL65568 WVH65568 C131104 IV131104 SR131104 ACN131104 AMJ131104 AWF131104 BGB131104 BPX131104 BZT131104 CJP131104 CTL131104 DDH131104 DND131104 DWZ131104 EGV131104 EQR131104 FAN131104 FKJ131104 FUF131104 GEB131104 GNX131104 GXT131104 HHP131104 HRL131104 IBH131104 ILD131104 IUZ131104 JEV131104 JOR131104 JYN131104 KIJ131104 KSF131104 LCB131104 LLX131104 LVT131104 MFP131104 MPL131104 MZH131104 NJD131104 NSZ131104 OCV131104 OMR131104 OWN131104 PGJ131104 PQF131104 QAB131104 QJX131104 QTT131104 RDP131104 RNL131104 RXH131104 SHD131104 SQZ131104 TAV131104 TKR131104 TUN131104 UEJ131104 UOF131104 UYB131104 VHX131104 VRT131104 WBP131104 WLL131104 WVH131104 C196640 IV196640 SR196640 ACN196640 AMJ196640 AWF196640 BGB196640 BPX196640 BZT196640 CJP196640 CTL196640 DDH196640 DND196640 DWZ196640 EGV196640 EQR196640 FAN196640 FKJ196640 FUF196640 GEB196640 GNX196640 GXT196640 HHP196640 HRL196640 IBH196640 ILD196640 IUZ196640 JEV196640 JOR196640 JYN196640 KIJ196640 KSF196640 LCB196640 LLX196640 LVT196640 MFP196640 MPL196640 MZH196640 NJD196640 NSZ196640 OCV196640 OMR196640 OWN196640 PGJ196640 PQF196640 QAB196640 QJX196640 QTT196640 RDP196640 RNL196640 RXH196640 SHD196640 SQZ196640 TAV196640 TKR196640 TUN196640 UEJ196640 UOF196640 UYB196640 VHX196640 VRT196640 WBP196640 WLL196640 WVH196640 C262176 IV262176 SR262176 ACN262176 AMJ262176 AWF262176 BGB262176 BPX262176 BZT262176 CJP262176 CTL262176 DDH262176 DND262176 DWZ262176 EGV262176 EQR262176 FAN262176 FKJ262176 FUF262176 GEB262176 GNX262176 GXT262176 HHP262176 HRL262176 IBH262176 ILD262176 IUZ262176 JEV262176 JOR262176 JYN262176 KIJ262176 KSF262176 LCB262176 LLX262176 LVT262176 MFP262176 MPL262176 MZH262176 NJD262176 NSZ262176 OCV262176 OMR262176 OWN262176 PGJ262176 PQF262176 QAB262176 QJX262176 QTT262176 RDP262176 RNL262176 RXH262176 SHD262176 SQZ262176 TAV262176 TKR262176 TUN262176 UEJ262176 UOF262176 UYB262176 VHX262176 VRT262176 WBP262176 WLL262176 WVH262176 C327712 IV327712 SR327712 ACN327712 AMJ327712 AWF327712 BGB327712 BPX327712 BZT327712 CJP327712 CTL327712 DDH327712 DND327712 DWZ327712 EGV327712 EQR327712 FAN327712 FKJ327712 FUF327712 GEB327712 GNX327712 GXT327712 HHP327712 HRL327712 IBH327712 ILD327712 IUZ327712 JEV327712 JOR327712 JYN327712 KIJ327712 KSF327712 LCB327712 LLX327712 LVT327712 MFP327712 MPL327712 MZH327712 NJD327712 NSZ327712 OCV327712 OMR327712 OWN327712 PGJ327712 PQF327712 QAB327712 QJX327712 QTT327712 RDP327712 RNL327712 RXH327712 SHD327712 SQZ327712 TAV327712 TKR327712 TUN327712 UEJ327712 UOF327712 UYB327712 VHX327712 VRT327712 WBP327712 WLL327712 WVH327712 C393248 IV393248 SR393248 ACN393248 AMJ393248 AWF393248 BGB393248 BPX393248 BZT393248 CJP393248 CTL393248 DDH393248 DND393248 DWZ393248 EGV393248 EQR393248 FAN393248 FKJ393248 FUF393248 GEB393248 GNX393248 GXT393248 HHP393248 HRL393248 IBH393248 ILD393248 IUZ393248 JEV393248 JOR393248 JYN393248 KIJ393248 KSF393248 LCB393248 LLX393248 LVT393248 MFP393248 MPL393248 MZH393248 NJD393248 NSZ393248 OCV393248 OMR393248 OWN393248 PGJ393248 PQF393248 QAB393248 QJX393248 QTT393248 RDP393248 RNL393248 RXH393248 SHD393248 SQZ393248 TAV393248 TKR393248 TUN393248 UEJ393248 UOF393248 UYB393248 VHX393248 VRT393248 WBP393248 WLL393248 WVH393248 C458784 IV458784 SR458784 ACN458784 AMJ458784 AWF458784 BGB458784 BPX458784 BZT458784 CJP458784 CTL458784 DDH458784 DND458784 DWZ458784 EGV458784 EQR458784 FAN458784 FKJ458784 FUF458784 GEB458784 GNX458784 GXT458784 HHP458784 HRL458784 IBH458784 ILD458784 IUZ458784 JEV458784 JOR458784 JYN458784 KIJ458784 KSF458784 LCB458784 LLX458784 LVT458784 MFP458784 MPL458784 MZH458784 NJD458784 NSZ458784 OCV458784 OMR458784 OWN458784 PGJ458784 PQF458784 QAB458784 QJX458784 QTT458784 RDP458784 RNL458784 RXH458784 SHD458784 SQZ458784 TAV458784 TKR458784 TUN458784 UEJ458784 UOF458784 UYB458784 VHX458784 VRT458784 WBP458784 WLL458784 WVH458784 C524320 IV524320 SR524320 ACN524320 AMJ524320 AWF524320 BGB524320 BPX524320 BZT524320 CJP524320 CTL524320 DDH524320 DND524320 DWZ524320 EGV524320 EQR524320 FAN524320 FKJ524320 FUF524320 GEB524320 GNX524320 GXT524320 HHP524320 HRL524320 IBH524320 ILD524320 IUZ524320 JEV524320 JOR524320 JYN524320 KIJ524320 KSF524320 LCB524320 LLX524320 LVT524320 MFP524320 MPL524320 MZH524320 NJD524320 NSZ524320 OCV524320 OMR524320 OWN524320 PGJ524320 PQF524320 QAB524320 QJX524320 QTT524320 RDP524320 RNL524320 RXH524320 SHD524320 SQZ524320 TAV524320 TKR524320 TUN524320 UEJ524320 UOF524320 UYB524320 VHX524320 VRT524320 WBP524320 WLL524320 WVH524320 C589856 IV589856 SR589856 ACN589856 AMJ589856 AWF589856 BGB589856 BPX589856 BZT589856 CJP589856 CTL589856 DDH589856 DND589856 DWZ589856 EGV589856 EQR589856 FAN589856 FKJ589856 FUF589856 GEB589856 GNX589856 GXT589856 HHP589856 HRL589856 IBH589856 ILD589856 IUZ589856 JEV589856 JOR589856 JYN589856 KIJ589856 KSF589856 LCB589856 LLX589856 LVT589856 MFP589856 MPL589856 MZH589856 NJD589856 NSZ589856 OCV589856 OMR589856 OWN589856 PGJ589856 PQF589856 QAB589856 QJX589856 QTT589856 RDP589856 RNL589856 RXH589856 SHD589856 SQZ589856 TAV589856 TKR589856 TUN589856 UEJ589856 UOF589856 UYB589856 VHX589856 VRT589856 WBP589856 WLL589856 WVH589856 C655392 IV655392 SR655392 ACN655392 AMJ655392 AWF655392 BGB655392 BPX655392 BZT655392 CJP655392 CTL655392 DDH655392 DND655392 DWZ655392 EGV655392 EQR655392 FAN655392 FKJ655392 FUF655392 GEB655392 GNX655392 GXT655392 HHP655392 HRL655392 IBH655392 ILD655392 IUZ655392 JEV655392 JOR655392 JYN655392 KIJ655392 KSF655392 LCB655392 LLX655392 LVT655392 MFP655392 MPL655392 MZH655392 NJD655392 NSZ655392 OCV655392 OMR655392 OWN655392 PGJ655392 PQF655392 QAB655392 QJX655392 QTT655392 RDP655392 RNL655392 RXH655392 SHD655392 SQZ655392 TAV655392 TKR655392 TUN655392 UEJ655392 UOF655392 UYB655392 VHX655392 VRT655392 WBP655392 WLL655392 WVH655392 C720928 IV720928 SR720928 ACN720928 AMJ720928 AWF720928 BGB720928 BPX720928 BZT720928 CJP720928 CTL720928 DDH720928 DND720928 DWZ720928 EGV720928 EQR720928 FAN720928 FKJ720928 FUF720928 GEB720928 GNX720928 GXT720928 HHP720928 HRL720928 IBH720928 ILD720928 IUZ720928 JEV720928 JOR720928 JYN720928 KIJ720928 KSF720928 LCB720928 LLX720928 LVT720928 MFP720928 MPL720928 MZH720928 NJD720928 NSZ720928 OCV720928 OMR720928 OWN720928 PGJ720928 PQF720928 QAB720928 QJX720928 QTT720928 RDP720928 RNL720928 RXH720928 SHD720928 SQZ720928 TAV720928 TKR720928 TUN720928 UEJ720928 UOF720928 UYB720928 VHX720928 VRT720928 WBP720928 WLL720928 WVH720928 C786464 IV786464 SR786464 ACN786464 AMJ786464 AWF786464 BGB786464 BPX786464 BZT786464 CJP786464 CTL786464 DDH786464 DND786464 DWZ786464 EGV786464 EQR786464 FAN786464 FKJ786464 FUF786464 GEB786464 GNX786464 GXT786464 HHP786464 HRL786464 IBH786464 ILD786464 IUZ786464 JEV786464 JOR786464 JYN786464 KIJ786464 KSF786464 LCB786464 LLX786464 LVT786464 MFP786464 MPL786464 MZH786464 NJD786464 NSZ786464 OCV786464 OMR786464 OWN786464 PGJ786464 PQF786464 QAB786464 QJX786464 QTT786464 RDP786464 RNL786464 RXH786464 SHD786464 SQZ786464 TAV786464 TKR786464 TUN786464 UEJ786464 UOF786464 UYB786464 VHX786464 VRT786464 WBP786464 WLL786464 WVH786464 C852000 IV852000 SR852000 ACN852000 AMJ852000 AWF852000 BGB852000 BPX852000 BZT852000 CJP852000 CTL852000 DDH852000 DND852000 DWZ852000 EGV852000 EQR852000 FAN852000 FKJ852000 FUF852000 GEB852000 GNX852000 GXT852000 HHP852000 HRL852000 IBH852000 ILD852000 IUZ852000 JEV852000 JOR852000 JYN852000 KIJ852000 KSF852000 LCB852000 LLX852000 LVT852000 MFP852000 MPL852000 MZH852000 NJD852000 NSZ852000 OCV852000 OMR852000 OWN852000 PGJ852000 PQF852000 QAB852000 QJX852000 QTT852000 RDP852000 RNL852000 RXH852000 SHD852000 SQZ852000 TAV852000 TKR852000 TUN852000 UEJ852000 UOF852000 UYB852000 VHX852000 VRT852000 WBP852000 WLL852000 WVH852000 C917536 IV917536 SR917536 ACN917536 AMJ917536 AWF917536 BGB917536 BPX917536 BZT917536 CJP917536 CTL917536 DDH917536 DND917536 DWZ917536 EGV917536 EQR917536 FAN917536 FKJ917536 FUF917536 GEB917536 GNX917536 GXT917536 HHP917536 HRL917536 IBH917536 ILD917536 IUZ917536 JEV917536 JOR917536 JYN917536 KIJ917536 KSF917536 LCB917536 LLX917536 LVT917536 MFP917536 MPL917536 MZH917536 NJD917536 NSZ917536 OCV917536 OMR917536 OWN917536 PGJ917536 PQF917536 QAB917536 QJX917536 QTT917536 RDP917536 RNL917536 RXH917536 SHD917536 SQZ917536 TAV917536 TKR917536 TUN917536 UEJ917536 UOF917536 UYB917536 VHX917536 VRT917536 WBP917536 WLL917536 WVH917536 C983072 IV983072 SR983072 ACN983072 AMJ983072 AWF983072 BGB983072 BPX983072 BZT983072 CJP983072 CTL983072 DDH983072 DND983072 DWZ983072 EGV983072 EQR983072 FAN983072 FKJ983072 FUF983072 GEB983072 GNX983072 GXT983072 HHP983072 HRL983072 IBH983072 ILD983072 IUZ983072 JEV983072 JOR983072 JYN983072 KIJ983072 KSF983072 LCB983072 LLX983072 LVT983072 MFP983072 MPL983072 MZH983072 NJD983072 NSZ983072 OCV983072 OMR983072 OWN983072 PGJ983072 PQF983072 QAB983072 QJX983072 QTT983072 RDP983072 RNL983072 RXH983072 SHD983072 SQZ983072 TAV983072 TKR983072 TUN983072 UEJ983072 UOF983072 UYB983072 VHX983072 VRT983072 WBP983072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29</vt:i4>
      </vt:variant>
    </vt:vector>
  </HeadingPairs>
  <TitlesOfParts>
    <vt:vector size="29" baseType="lpstr">
      <vt:lpstr>RESUMEN</vt:lpstr>
      <vt:lpstr>ASOCIACION 1</vt:lpstr>
      <vt:lpstr>FRUTOZ 2</vt:lpstr>
      <vt:lpstr>FUCODESA 3</vt:lpstr>
      <vt:lpstr>FUDECA 4</vt:lpstr>
      <vt:lpstr>FUND CARIBE 5</vt:lpstr>
      <vt:lpstr>COLOMBO SUIZA 6</vt:lpstr>
      <vt:lpstr>PARROQUIA 7</vt:lpstr>
      <vt:lpstr>UT MUNDO FELIZ 8</vt:lpstr>
      <vt:lpstr>JUAN JACOBO 9-15 17-20</vt:lpstr>
      <vt:lpstr>COOTRADEMACOO 16</vt:lpstr>
      <vt:lpstr>NU3  21</vt:lpstr>
      <vt:lpstr>FUNDASER 22</vt:lpstr>
      <vt:lpstr>FUNDASER 23</vt:lpstr>
      <vt:lpstr>FUND AMIGOSSINU 24</vt:lpstr>
      <vt:lpstr>BIOEMPRENDER 25</vt:lpstr>
      <vt:lpstr>CONSORCIO SOL BRIL 26</vt:lpstr>
      <vt:lpstr>NUEVA ERA ECOL 27</vt:lpstr>
      <vt:lpstr>FUND TIERRA NUESTRA 28</vt:lpstr>
      <vt:lpstr>SAN ANTERO 30</vt:lpstr>
      <vt:lpstr>UNIDOS POR COLOM 31</vt:lpstr>
      <vt:lpstr>CONSOR MIS PRIMEROS PASOS 32</vt:lpstr>
      <vt:lpstr>FUNDEIN 33</vt:lpstr>
      <vt:lpstr>PORVENIR 34</vt:lpstr>
      <vt:lpstr>ARCOSOL 35</vt:lpstr>
      <vt:lpstr>FUNSOBASI 36</vt:lpstr>
      <vt:lpstr>CORPOR JUNTOS 37</vt:lpstr>
      <vt:lpstr>CONSR MUNDO JOVEN 38</vt:lpstr>
      <vt:lpstr>FUND CULTIVAR 39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 Cristina Lobo Diaz</dc:creator>
  <cp:lastModifiedBy>Yohana Amaya Pinzon</cp:lastModifiedBy>
  <dcterms:created xsi:type="dcterms:W3CDTF">2014-11-29T00:09:23Z</dcterms:created>
  <dcterms:modified xsi:type="dcterms:W3CDTF">2014-12-04T02:19:22Z</dcterms:modified>
  <cp:contentStatus/>
</cp:coreProperties>
</file>